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28680" yWindow="65416" windowWidth="29040" windowHeight="17640" activeTab="0"/>
  </bookViews>
  <sheets>
    <sheet name="Rekapitulace stavby" sheetId="1" r:id="rId1"/>
    <sheet name="23-19-09-DOT_00_ZSS - ŽEB..." sheetId="2" r:id="rId2"/>
    <sheet name="OST - Ostatní náklady stavby" sheetId="3" r:id="rId3"/>
    <sheet name="Pokyny pro vyplnění" sheetId="4" r:id="rId4"/>
  </sheets>
  <definedNames>
    <definedName name="_xlnm._FilterDatabase" localSheetId="1" hidden="1">'23-19-09-DOT_00_ZSS - ŽEB...'!$C$112:$K$1620</definedName>
    <definedName name="_xlnm._FilterDatabase" localSheetId="2" hidden="1">'OST - Ostatní náklady stavby'!$C$84:$K$117</definedName>
    <definedName name="_xlnm.Print_Area" localSheetId="1">'23-19-09-DOT_00_ZSS - ŽEB...'!$C$4:$J$37,'23-19-09-DOT_00_ZSS - ŽEB...'!$C$43:$J$96,'23-19-09-DOT_00_ZSS - ŽEB...'!$C$102:$K$1620</definedName>
    <definedName name="_xlnm.Print_Area" localSheetId="2">'OST - Ostatní náklady stavby'!$C$4:$J$39,'OST - Ostatní náklady stavby'!$C$45:$J$66,'OST - Ostatní náklady stavby'!$C$72:$K$117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'23-19-09-DOT_00_ZSS - ŽEB...'!$112:$112</definedName>
    <definedName name="_xlnm.Print_Titles" localSheetId="2">'OST - Ostatní náklady stavby'!$84:$84</definedName>
  </definedNames>
  <calcPr calcId="191029"/>
  <extLst/>
</workbook>
</file>

<file path=xl/sharedStrings.xml><?xml version="1.0" encoding="utf-8"?>
<sst xmlns="http://schemas.openxmlformats.org/spreadsheetml/2006/main" count="15107" uniqueCount="2556">
  <si>
    <t>Export Komplet</t>
  </si>
  <si>
    <t>VZ</t>
  </si>
  <si>
    <t>2.0</t>
  </si>
  <si>
    <t>ZAMOK</t>
  </si>
  <si>
    <t>False</t>
  </si>
  <si>
    <t>{78a53880-f7fa-40d1-99de-34b23ebadf9e}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</si>
  <si>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</si>
  <si>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</si>
  <si>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</si>
  <si>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</si>
  <si>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</si>
  <si>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</si>
  <si>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</si>
  <si>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23-19-09-DOT_00_ZSS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</si>
  <si>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</si>
  <si>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</si>
  <si>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ŽEBRÁK - STARÁ ŠKOLA v Žebráku - STAVEBNÍ ÚPRAVY V PŘÍZEMÍ  - zpracováno dle dokumentace pro SP</t>
  </si>
  <si>
    <t>0,1</t>
  </si>
  <si>
    <t>KSO:</t>
  </si>
  <si>
    <t/>
  </si>
  <si>
    <t>CC-CZ:</t>
  </si>
  <si>
    <t>1</t>
  </si>
  <si>
    <t>Místo:</t>
  </si>
  <si>
    <t>Žebrák</t>
  </si>
  <si>
    <t>Datum:</t>
  </si>
  <si>
    <t>20. 11. 2020</t>
  </si>
  <si>
    <t>10</t>
  </si>
  <si>
    <t>100</t>
  </si>
  <si>
    <t>Zadavatel:</t>
  </si>
  <si>
    <t>IČ:</t>
  </si>
  <si>
    <t>Město Žebrák, Náměstí č.1, Žebrák</t>
  </si>
  <si>
    <t>DIČ:</t>
  </si>
  <si>
    <t>09486429</t>
  </si>
  <si>
    <t>Uchazeč:</t>
  </si>
  <si>
    <t>Vyplň údaj</t>
  </si>
  <si>
    <t>True</t>
  </si>
  <si>
    <t>Projektant:</t>
  </si>
  <si>
    <t>Spektra Pro s. r.o. Beroun,V Hlinkách 1548,Beroun</t>
  </si>
  <si>
    <t>CZ 09486429</t>
  </si>
  <si>
    <t>Zpracovatel:</t>
  </si>
  <si>
    <t>Ing. Veronika Havlová</t>
  </si>
  <si>
    <t>Poznámka:</t>
  </si>
  <si>
    <t>Soupis prací a dodávek neřeší sanace stropních trámů - nutno ocenit dle skutečného stavu po jejich odhalení.
Soupis prací a dodávek je zpracován dle projektu pro stavební povolení.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</si>
  <si>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</si>
  <si>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</si>
  <si>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</si>
  <si>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</si>
  <si>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</si>
  <si>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</si>
  <si>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</si>
  <si>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</si>
  <si>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</si>
  <si>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</si>
  <si>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</si>
  <si>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</si>
  <si>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</si>
  <si>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</si>
  <si>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</si>
  <si>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</si>
  <si>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</si>
  <si>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</si>
  <si>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</si>
  <si>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</si>
  <si>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</si>
  <si>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</si>
  <si>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</si>
  <si>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</si>
  <si>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</si>
  <si>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</si>
  <si>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</si>
  <si>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</si>
  <si>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</si>
  <si>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</si>
  <si>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</si>
  <si>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</si>
  <si>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</si>
  <si>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</si>
  <si>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</si>
  <si>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</si>
  <si>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</si>
  <si>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</si>
  <si>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</si>
  <si>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</si>
  <si>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OST</t>
  </si>
  <si>
    <t>Ostatní náklady stavby</t>
  </si>
  <si>
    <t>{e2706652-b558-4c8e-b889-04e7b5d9001d}</t>
  </si>
  <si>
    <t>2</t>
  </si>
  <si>
    <t>KRYCÍ LIST SOUPISU PRACÍ</t>
  </si>
  <si>
    <t>Soupis prací a dodávek neřeší sanace stropních trámů - nutno ocenit dle skutečného stavu po jejich odhalení. Soupis prací a dodávek je zpracován dle projektu pro stavební povolení. 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</si>
  <si>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</si>
  <si>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</si>
  <si>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</si>
  <si>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</si>
  <si>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</si>
  <si>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</si>
  <si>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</si>
  <si>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</si>
  <si>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</si>
  <si>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</si>
  <si>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</si>
  <si>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</si>
  <si>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</si>
  <si>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</si>
  <si>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</si>
  <si>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</si>
  <si>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</si>
  <si>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 - příp. oprava stáv. jednoplášťové střechy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</si>
  <si>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</si>
  <si>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</si>
  <si>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</si>
  <si>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  722_01 - Vodovod - studená voda</t>
  </si>
  <si>
    <t xml:space="preserve">      722_02 - Vodovod - teplá voda</t>
  </si>
  <si>
    <t xml:space="preserve">      722_04 - Hydrantový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</si>
  <si>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</si>
  <si>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</si>
  <si>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</si>
  <si>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</si>
  <si>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</si>
  <si>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</si>
  <si>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</si>
  <si>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</si>
  <si>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</si>
  <si>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</si>
  <si>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</si>
  <si>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</si>
  <si>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</si>
  <si>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</si>
  <si>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</si>
  <si>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</si>
  <si>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</si>
  <si>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</si>
  <si>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</si>
  <si>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</si>
  <si>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</si>
  <si>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</si>
  <si>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</si>
  <si>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</si>
  <si>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</si>
  <si>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</si>
  <si>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</si>
  <si>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</si>
  <si>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</si>
  <si>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</si>
  <si>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</si>
  <si>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</si>
  <si>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</si>
  <si>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</si>
  <si>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</si>
  <si>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</si>
  <si>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</si>
  <si>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</si>
  <si>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</si>
  <si>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  - před vstupem, zpětně použít</t>
  </si>
  <si>
    <t>m2</t>
  </si>
  <si>
    <t>CS ÚRS 2019 01</t>
  </si>
  <si>
    <t>4</t>
  </si>
  <si>
    <t>-1940627945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</si>
  <si>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</si>
  <si>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- před vstupem, zpětně použít</t>
  </si>
  <si>
    <t>VV</t>
  </si>
  <si>
    <t>před vstupem</t>
  </si>
  <si>
    <t>Výkres č. B.3 - Situační řršení stavby - Celková koordinační situace stavby</t>
  </si>
  <si>
    <t>6,1*3,5</t>
  </si>
  <si>
    <t>113107111</t>
  </si>
  <si>
    <t>Odstranění podkladu z kameniva těženého tl 100 mm ručně</t>
  </si>
  <si>
    <t>158368444</t>
  </si>
  <si>
    <t>Odstranění podkladů nebo krytů ručně s přemístěním hmot na skládku na vzdálenost do 3 m nebo s naložením na dopravní prostředek z kameniva těženého, o tl. vrstvy do 100 mm</t>
  </si>
  <si>
    <t>Výkres č. C1.10 - Půdorys přízemí - 1.NP/stávající stav, bourací práce</t>
  </si>
  <si>
    <t>předpoklad lože ve skladbě stáv. podlahy přízemí, která se celá až na terén odstraní</t>
  </si>
  <si>
    <t>8,79*6,8"balení,kancelář,expedice"</t>
  </si>
  <si>
    <t>(2,27+2,32)/2*7,65+2*3,5"chodba+před schody"</t>
  </si>
  <si>
    <t>7,83*6,8"pekárna"</t>
  </si>
  <si>
    <t>2,63*5,1+0,3*2,35"přípravna"</t>
  </si>
  <si>
    <t>1,97*7,85+1,27*4,7"chodba u pekárny"</t>
  </si>
  <si>
    <t>1,8*3+1*0,8"zádveří"</t>
  </si>
  <si>
    <t>1,57*2,63+0,3*1"sklad"</t>
  </si>
  <si>
    <t>(1,86+2,63)/2*3+1*0,65"sociál."</t>
  </si>
  <si>
    <t>(5,6+4,7)/2*2,97+0,45*4,7"soc.+denní místnost"</t>
  </si>
  <si>
    <t>1,7*3,16+1*0,75"chlad."</t>
  </si>
  <si>
    <t>6,13*7,82+1,8*0,65+1,3*0,8"sklad"</t>
  </si>
  <si>
    <t>Mezisoučet stáv.podklad přízemí</t>
  </si>
  <si>
    <t>3</t>
  </si>
  <si>
    <t>113107151</t>
  </si>
  <si>
    <t>Odstranění podkladu z kameniva těženého tl 100 mm strojně pl přes 50 do 200 m2</t>
  </si>
  <si>
    <t>243275294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</si>
  <si>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</si>
  <si>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132212101</t>
  </si>
  <si>
    <t>Hloubení rýh š do 600 mm ručním nebo pneum nářadím v soudržných horninách tř. 3</t>
  </si>
  <si>
    <t>m3</t>
  </si>
  <si>
    <t>-406155792</t>
  </si>
  <si>
    <t>Hloubení zapažených i nezapažených rýh šířky do 600 mm ručním nebo pneumatickým nářadím s urovnáním dna do předepsaného profilu a spádu v horninách tř. 3 soudržných</t>
  </si>
  <si>
    <t>Výkres č. C1.13. - Půdorys přízemí, Situace stavby/Dispozice ZTI - 1. etapa</t>
  </si>
  <si>
    <t xml:space="preserve">  - výkop pro vnitřní ležatou kanalizaci pod desku</t>
  </si>
  <si>
    <t>10*0,4*0,4"předpoklad DN160"</t>
  </si>
  <si>
    <t>3,5*0,4*0,4"předpoklad DN160 - 13-13´"</t>
  </si>
  <si>
    <t>4*0,4*0,4"předpoklad DN160 - 14-14´"</t>
  </si>
  <si>
    <t>1*0,4*0,4"předpoklad NDN110 - 1-14"</t>
  </si>
  <si>
    <t>1,5*0,4*0,4"předpoklad DN160 - 9-9´"</t>
  </si>
  <si>
    <t>(2+2,5+2)*0,4*0,4"předpoklad DN110  - 9´-11,12"</t>
  </si>
  <si>
    <t>1,8*0,4*0,4"předpoklad DN75  - 11´-10</t>
  </si>
  <si>
    <t>(1,7+1+1,5)*0,4*0,4"předpoklad DN75  - 6,7,8-6´"</t>
  </si>
  <si>
    <t>2*0,4*0,4"předpoklad DN 110 - 5,6´-5´"</t>
  </si>
  <si>
    <t>2*0,4*0,4"předpoklad DN110 - 4-4´"</t>
  </si>
  <si>
    <t>1,5*0,4*0,4"předpoklad DN110  - 3-3´"</t>
  </si>
  <si>
    <t>4*0,4*0,4"předpoklad DN75  - 2-2´"</t>
  </si>
  <si>
    <t>Mezisoučet uvnitř</t>
  </si>
  <si>
    <t>Součet</t>
  </si>
  <si>
    <t>5</t>
  </si>
  <si>
    <t>132212109</t>
  </si>
  <si>
    <t>Příplatek za lepivost u hloubení rýh š do 600 mm ručním nebo pneum nářadím v hornině tř. 3</t>
  </si>
  <si>
    <t>-174652056</t>
  </si>
  <si>
    <t>Hloubení zapažených i nezapažených rýh šířky do 600 mm ručním nebo pneumatickým nářadím s urovnáním dna do předepsaného profilu a spádu v horninách tř. 3 Příplatek k cenám za lepivost horniny tř. 3</t>
  </si>
  <si>
    <t>6</t>
  </si>
  <si>
    <t>139711101</t>
  </si>
  <si>
    <t>Vykopávky v uzavřených prostorách v hornině tř. 1 až 4 - pro dojezd výtahu</t>
  </si>
  <si>
    <t>-524528118</t>
  </si>
  <si>
    <t>Vykopávka v uzavřených prostorách s naložením výkopku na dopravní prostředek v hornině tř. 1 až 4 - pro dojezd výtahu</t>
  </si>
  <si>
    <t>1,35*(2,1*2+1,8*2)</t>
  </si>
  <si>
    <t>7</t>
  </si>
  <si>
    <t>132201101</t>
  </si>
  <si>
    <t>Hloubení rýh š do 600 mm v hornině tř. 3 objemu do 100 m3 - výkop pro novou splaškovou kanalizaci</t>
  </si>
  <si>
    <t>313534577</t>
  </si>
  <si>
    <t>Hloubení zapažených i nezapažených rýh šířky do 600 mm s urovnáním dna do předepsaného profilu a spádu v hornině tř. 3 do 100 m3 - výkop pro novou splaškovou kanalizaci</t>
  </si>
  <si>
    <t>Výkres č. B.3 - Situační řešení stavby - Celková koordinační situace stavby</t>
  </si>
  <si>
    <t>20*1,3*0,6"výkop pro novou splaškovou  kanalizaci"</t>
  </si>
  <si>
    <t>Mezisoučet vně</t>
  </si>
  <si>
    <t>8</t>
  </si>
  <si>
    <t>132201109</t>
  </si>
  <si>
    <t>Příplatek za lepivost k hloubení rýh š do 600 mm v hornině tř. 3</t>
  </si>
  <si>
    <t>-1144354742</t>
  </si>
  <si>
    <t>Hloubení zapažených i nezapažených rýh šířky do 600 mm s urovnáním dna do předepsaného profilu a spádu v hornině tř. 3 Příplatek k cenám za lepivost horniny tř. 3</t>
  </si>
  <si>
    <t>9</t>
  </si>
  <si>
    <t>174101101</t>
  </si>
  <si>
    <t>Zásyp jam, šachet rýh nebo kolem objektů sypaninou se zhutněním</t>
  </si>
  <si>
    <t>-974404367</t>
  </si>
  <si>
    <t>Zásyp sypaninou z jakékoliv horniny s uložením výkopku ve vrstvách se zhutněním jam, šachet, rýh nebo kolem objektů v těchto vykopávkách</t>
  </si>
  <si>
    <t>20*1*0,6"zásyp pro novou splaškovou  kanalizaci"</t>
  </si>
  <si>
    <t>175101201</t>
  </si>
  <si>
    <t>Obsypání objektu nad přilehlým původním terénem sypaninou bez prohození sítem, uloženou do 3 m</t>
  </si>
  <si>
    <t>1723672269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</si>
  <si>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</si>
  <si>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20*0,6*0,2"obsyp nové splaškové kanalizace"</t>
  </si>
  <si>
    <t>11</t>
  </si>
  <si>
    <t>M</t>
  </si>
  <si>
    <t>58337331</t>
  </si>
  <si>
    <t>štěrkopísek frakce 0/22</t>
  </si>
  <si>
    <t>t</t>
  </si>
  <si>
    <t>-1924091852</t>
  </si>
  <si>
    <t>2,4*2</t>
  </si>
  <si>
    <t>12</t>
  </si>
  <si>
    <t>162201211</t>
  </si>
  <si>
    <t>Vodorovné přemístění výkopku z horniny tř. 1 až 4 stavebním kolečkem do 10 m</t>
  </si>
  <si>
    <t>1332371118</t>
  </si>
  <si>
    <t>Vodorovné přemístění výkopku nebo sypaniny stavebním kolečkem s naložením a vyprázdněním kolečka na hromady nebo do dopravního prostředku na vzdálenost do 10 m z horniny tř. 1 až 4</t>
  </si>
  <si>
    <t>11,07"z výtahu"</t>
  </si>
  <si>
    <t>15,6-12"zbytek z rýhy pro splašk.kanalizaci"</t>
  </si>
  <si>
    <t>13</t>
  </si>
  <si>
    <t>162201219</t>
  </si>
  <si>
    <t>Příplatek k vodorovnému přemístění výkopku z horniny tř. 1 až 4 stavebním kolečkem ZKD 10 m</t>
  </si>
  <si>
    <t>387385082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</si>
  <si>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</si>
  <si>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14,67*4 'Přepočtené koeficientem množství</t>
  </si>
  <si>
    <t>14</t>
  </si>
  <si>
    <t>162701105</t>
  </si>
  <si>
    <t>Vodorovné přemístění do 10000 m výkopku/sypaniny z horniny tř. 1 až 4</t>
  </si>
  <si>
    <t>-642195359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</si>
  <si>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</si>
  <si>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</si>
  <si>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Příplatek k vodorovnému přemístění výkopku/sypaniny z horniny tř. 1 až 4 ZKD 1000 m přes 10000 m</t>
  </si>
  <si>
    <t>-795150845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</si>
  <si>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</si>
  <si>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14,67*10 'Přepočtené koeficientem množství</t>
  </si>
  <si>
    <t>16</t>
  </si>
  <si>
    <t>167101101</t>
  </si>
  <si>
    <t>Nakládání výkopku z hornin tř. 1 až 4 do 100 m3</t>
  </si>
  <si>
    <t>1601717747</t>
  </si>
  <si>
    <t>Nakládání, skládání a překládání neulehlého výkopku nebo sypaniny nakládání, množství do 100 m3, z hornin tř. 1 až 4</t>
  </si>
  <si>
    <t>17</t>
  </si>
  <si>
    <t>171201211</t>
  </si>
  <si>
    <t>Poplatek za uložení stavebního odpadu - zeminy a kameniva na skládce</t>
  </si>
  <si>
    <t>-812176432</t>
  </si>
  <si>
    <t>Poplatek za uložení stavebního odpadu na skládce (skládkovné) zeminy a kameniva zatříděného do Katalogu odpadů pod kódem 170 504</t>
  </si>
  <si>
    <t>14,67*2</t>
  </si>
  <si>
    <t>18</t>
  </si>
  <si>
    <t>175111101</t>
  </si>
  <si>
    <t>Obsypání potrubí ručně sypaninou bez prohození sítem, uloženou do 3 m</t>
  </si>
  <si>
    <t>561755399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</si>
  <si>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</si>
  <si>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10*0,4*0,2"předpoklad DN160"</t>
  </si>
  <si>
    <t>3,5*0,4*0,2"předpoklad DN160 - 13-13´"</t>
  </si>
  <si>
    <t>4*0,4*0,2"předpoklad DN160 - 14-14´"</t>
  </si>
  <si>
    <t>1*0,4*0,2"předpoklad NDN110 - 1-14"</t>
  </si>
  <si>
    <t>1,5*0,4*0,2"předpoklad DN160 - 9-9´"</t>
  </si>
  <si>
    <t>(2+2,5+2)*0,4*0,2"předpoklad DN110  - 9´-11,12"</t>
  </si>
  <si>
    <t>1,8*0,4*0,2"předpoklad DN75  - 11´-10</t>
  </si>
  <si>
    <t>(1,7+1+1,5)*0,4*0,2"předpoklad DN75  - 6,7,8-6´"</t>
  </si>
  <si>
    <t>2*0,4*0,2"předpoklad DN 110 - 5,6´-5´"</t>
  </si>
  <si>
    <t>2*0,4*0,2"předpoklad DN110 - 4-4´"</t>
  </si>
  <si>
    <t>1,5*0,4*0,2"předpoklad DN110  - 3-3´"</t>
  </si>
  <si>
    <t>4*0,4*0,2"předpoklad DN75  - 2-2´"</t>
  </si>
  <si>
    <t>nová část splaškové kanalizace</t>
  </si>
  <si>
    <t>20*0,6*0,2</t>
  </si>
  <si>
    <t>19</t>
  </si>
  <si>
    <t>58331200</t>
  </si>
  <si>
    <t>štěrkopísek netříděný zásypový</t>
  </si>
  <si>
    <t>1804624256</t>
  </si>
  <si>
    <t>5,76*2 'Přepočtené koeficientem množství</t>
  </si>
  <si>
    <t>Zakládání</t>
  </si>
  <si>
    <t>20</t>
  </si>
  <si>
    <t>273311125</t>
  </si>
  <si>
    <t>Základové desky z betonu prostého C 16/20</t>
  </si>
  <si>
    <t>1882727184</t>
  </si>
  <si>
    <t>Základové konstrukce z betonu prostého desky ve výkopu nebo na hlavách pilot C 16/20</t>
  </si>
  <si>
    <t>Výkres č. C1.11 - Půdorys přízemí - 1.NP/Nový stav</t>
  </si>
  <si>
    <t>Výkres č. C1.12 - Příčné řezy A-A, B-B, C-C /Nový stav</t>
  </si>
  <si>
    <t>přízemí - skladba P1</t>
  </si>
  <si>
    <t>0,1*(2,62*7,65+7,85*1,97+0,3*(2,12+2,48+2,4+2,2)+1,6*0,65+0,75*1,6+1,27*4,8+0,8*1,27+1,8*1,08+1*0,65+1,1*0,3)"1.01-vstup a chodba"</t>
  </si>
  <si>
    <t>0,1*(8,65*6,8+0,6*2+0,85*1,65)"1.03"</t>
  </si>
  <si>
    <t>0,1*(7,82*6,13+0,35*1,6*2)"1.04"</t>
  </si>
  <si>
    <t>0,1*(7,83*6,8)"1.05"</t>
  </si>
  <si>
    <t>0,1*(0,3*2,4+4,8*2,63+0,3*1)"1.06"</t>
  </si>
  <si>
    <t>0,1*(2,6*2,5)"1.07"</t>
  </si>
  <si>
    <t>0,1*(1,21*1,7)"1.08"</t>
  </si>
  <si>
    <t>0,1*(1,57*2,63)"1.09"</t>
  </si>
  <si>
    <t>0,1*(1,86*3+0,65*1)"1.10"</t>
  </si>
  <si>
    <t>0,1*(1,8*1,82+0,8*1,2+2,4*0,9)"1.11"</t>
  </si>
  <si>
    <t>0,1*((5,6+5)/2*2,37+(2,45+2,2)/2*1,05)"1.12"</t>
  </si>
  <si>
    <t>Mezisoučet přízemí</t>
  </si>
  <si>
    <t>273311128</t>
  </si>
  <si>
    <t>Základové desky z betonu prostého C 30/37 - deska výtahového dojezdu</t>
  </si>
  <si>
    <t>-2007325478</t>
  </si>
  <si>
    <t>Základové konstrukce z betonu prostého desky ve výkopu nebo na hlavách pilot C 30/37 - deska výtahového dojezdu</t>
  </si>
  <si>
    <t>0,3*(2,1*2,15)"1.07"</t>
  </si>
  <si>
    <t>22</t>
  </si>
  <si>
    <t>273361412</t>
  </si>
  <si>
    <t>Výztuž základových desek ze svařovaných sítí do 6 kg/m2</t>
  </si>
  <si>
    <t>-1450396362</t>
  </si>
  <si>
    <t>Výztuž základových konstrukcí desek ze svařovaných sítí, hmotnosti přes 3,5 do 6 kg/m2</t>
  </si>
  <si>
    <t>(26,822+1,355)*0,05</t>
  </si>
  <si>
    <t>Svislé a kompletní konstrukce</t>
  </si>
  <si>
    <t>23</t>
  </si>
  <si>
    <t>310239211</t>
  </si>
  <si>
    <t>Zazdívka otvorů pl do 4 m2 ve zdivu nadzákladovém cihlami pálenými na MVC</t>
  </si>
  <si>
    <t>1981208406</t>
  </si>
  <si>
    <t>Zazdívka otvorů ve zdivu nadzákladovém cihlami pálenými plochy přes 1 m2 do 4 m2 na maltu vápenocementovou</t>
  </si>
  <si>
    <t>Výkres č. C1.11 Půdorys přízemí - 1.NP/Nový stav</t>
  </si>
  <si>
    <t>přízemí</t>
  </si>
  <si>
    <t>3,4*(1,16*2*0,3+0,15*0,3+0,59*2*0,3)+2,1*1,6*0,3+2*1*0,3"M1.01"</t>
  </si>
  <si>
    <t>1,8*2,4*0,45*2"M1.03,M1.04"</t>
  </si>
  <si>
    <t>24</t>
  </si>
  <si>
    <t>311270331</t>
  </si>
  <si>
    <t>Zdivo z vápenopískových přesných plných tvárnic 7DF do P25 tl 200 mm - stěny výtahu</t>
  </si>
  <si>
    <t>458755472</t>
  </si>
  <si>
    <t>Zdivo z přesných vápenopískových tvárnic na tenkovrstvou maltu, tloušťka zdiva 200 mm, formát a rozměr tvárnic 7DF 248x200x248 mm plných, pevnosti přes P15 do P25 - stěny výtahu</t>
  </si>
  <si>
    <t>Výkres č. C1.11 - Půdorys přízemí - 1,NP / Nový stav</t>
  </si>
  <si>
    <t>4,02*(1,7+2,15*2)-1,2*2,18</t>
  </si>
  <si>
    <t>25</t>
  </si>
  <si>
    <t>311279121</t>
  </si>
  <si>
    <t>Zakládací vrstva vápenopískového zdiva tloušťky 200 mm z vyrovnávacích tvárnic do P25</t>
  </si>
  <si>
    <t>m</t>
  </si>
  <si>
    <t>1915065217</t>
  </si>
  <si>
    <t>Zakládací vrstva vápenopískového zdiva z vyrovnávacích bloků, tloušťka zdiva 200 mm</t>
  </si>
  <si>
    <t>2,1*2+1,7</t>
  </si>
  <si>
    <t>26</t>
  </si>
  <si>
    <t>317142420</t>
  </si>
  <si>
    <t>Překlad nenosný pórobetonový š 100 mm v do 250 mm na tenkovrstvou maltu dl do 1000 mm</t>
  </si>
  <si>
    <t>kus</t>
  </si>
  <si>
    <t>-713601956</t>
  </si>
  <si>
    <t>Překlady nenosné z pórobetonu osazené do tenkého maltového lože, výšky do 250 mm, šířky překladu 100 mm, délky překladu do 1000 mm</t>
  </si>
  <si>
    <t>27</t>
  </si>
  <si>
    <t>317234410</t>
  </si>
  <si>
    <t>Vyzdívka mezi nosníky z cihel pálených na MC</t>
  </si>
  <si>
    <t>CS ÚRS 2017 01</t>
  </si>
  <si>
    <t>1931020985</t>
  </si>
  <si>
    <t>Vyzdívka mezi nosníky cihlami pálenými na maltu cementovou</t>
  </si>
  <si>
    <t>- překlady nad novými otvoy v nosných stěnách</t>
  </si>
  <si>
    <t>1,7*0,14*0,45"nosníky u otvoru k výtahu z M1.01 do M1.07"</t>
  </si>
  <si>
    <t>1,4*0,14*0,65"nosníky u otvoru z M1.01 do M1.08"</t>
  </si>
  <si>
    <t>(2,4+2,05)*0,18*0,6"nosníky u otvoru z M1.03 do M1.04"</t>
  </si>
  <si>
    <t>1,5*0,14*0,3"I 140-nosníky u otvoru pro vstupní dveře do M1.12"</t>
  </si>
  <si>
    <t>28</t>
  </si>
  <si>
    <t>317278231</t>
  </si>
  <si>
    <t>Překlad nosný vápenopískový š 200 mm v 240 mm na maltu M5 dl 1750 mm</t>
  </si>
  <si>
    <t>-2100417251</t>
  </si>
  <si>
    <t>Překlady nosné vápenopískové výšky 240 mm, na maltu cementovou šířky 200 mm, délky 1750 mm</t>
  </si>
  <si>
    <t>29</t>
  </si>
  <si>
    <t>317941123</t>
  </si>
  <si>
    <t>Osazování ocelových válcovaných nosníků na zdivu I, IE, U, UE nebo L do č 22</t>
  </si>
  <si>
    <t>707942585</t>
  </si>
  <si>
    <t>Osazování ocelových válcovaných nosníků na zdivu I nebo IE nebo U nebo UE nebo L č. 14 až 22 nebo výšky do 220 mm</t>
  </si>
  <si>
    <t>1,7*3*14,4/1000"I 140-nosníky u otvoru k výtahu z M1.01 do M1.07"</t>
  </si>
  <si>
    <t>1,4*3*14,4/1000"I 140-nosníky u otvoru z M1.01 do M1.08"</t>
  </si>
  <si>
    <t>(2,4*3+2,05*5)*19,3/1000"I180 nosníky u otvoru z M1.03 do M1.04"</t>
  </si>
  <si>
    <t>1,5*2*14,4/1000"I 140-nosníky u otvoru pro vstupní dveře do M1.12"</t>
  </si>
  <si>
    <t>30</t>
  </si>
  <si>
    <t>13010716</t>
  </si>
  <si>
    <t>ocel profilová IPN 140 jakost 11 375</t>
  </si>
  <si>
    <t>1830725646</t>
  </si>
  <si>
    <t>0,17712*1,08 'Přepočtené koeficientem množství</t>
  </si>
  <si>
    <t>31</t>
  </si>
  <si>
    <t>13010720</t>
  </si>
  <si>
    <t>ocel profilová IPN 180 jakost 11 375</t>
  </si>
  <si>
    <t>-1533683662</t>
  </si>
  <si>
    <t>0,336785*1,08 'Přepočtené koeficientem množství</t>
  </si>
  <si>
    <t>32</t>
  </si>
  <si>
    <t>319202212</t>
  </si>
  <si>
    <t>Dodatečná izolace zdiva tl do 300 mm beztlakou injektáží silikonovou mikroemulzí</t>
  </si>
  <si>
    <t>CS ÚRS 2020 01</t>
  </si>
  <si>
    <t>2056960634</t>
  </si>
  <si>
    <t>Dodatečná izolace zdiva injektáží beztlakovou infuzí silikonovou mikroemulzí, tloušťka zdiva přes 150 do 300 mm</t>
  </si>
  <si>
    <t>4,8+0,35+0,35+1,57-0,8-0,9+5,6+2,97+3,5-0,9  "tl. 300mm"</t>
  </si>
  <si>
    <t>33</t>
  </si>
  <si>
    <t>319202213</t>
  </si>
  <si>
    <t>Dodatečná izolace zdiva tl do 450 mm beztlakou injektáží silikonovou mikroemulzí</t>
  </si>
  <si>
    <t>-164730443</t>
  </si>
  <si>
    <t>Dodatečná izolace zdiva injektáží beztlakovou infuzí silikonovou mikroemulzí, tloušťka zdiva přes 300 do 450 mm</t>
  </si>
  <si>
    <t>2,63  "tl. 350mm"</t>
  </si>
  <si>
    <t>34</t>
  </si>
  <si>
    <t>319202214</t>
  </si>
  <si>
    <t>Dodatečná izolace zdiva tl přes 300 do 600 mm injektáží silanovým krémem</t>
  </si>
  <si>
    <t>-1985663298</t>
  </si>
  <si>
    <t>Dodatečná izolace zdiva injektáží beztlakovou infuzí silikonovou mikroemulzí, tloušťka zdiva přes 300 do 600 mm</t>
  </si>
  <si>
    <t>2,63+0,45  "tl. 510mm"</t>
  </si>
  <si>
    <t>35</t>
  </si>
  <si>
    <t>319202215</t>
  </si>
  <si>
    <t>Dodatečná izolace zdiva tl přes 600 do 900 mm injektáží silanovým krémem</t>
  </si>
  <si>
    <t>-290809210</t>
  </si>
  <si>
    <t>Dodatečná izolace zdiva injektáží beztlakovou infuzí silikonovou mikroemulzí, tloušťka zdiva přes 600 do 900 mm</t>
  </si>
  <si>
    <t>5,85+2,6+4*2+2-1,6+0,8  "tl.650mm"</t>
  </si>
  <si>
    <t>21,11-(0,85*2)  "tl. 750mm"</t>
  </si>
  <si>
    <t>7,82+0,65+1,46+0,66+3+1,09+0,9+1,283+0,9+2,551+5,9+3-1,2  "800mm"</t>
  </si>
  <si>
    <t>6,13+6,8+0,8+0,829+2,07+9,275-0,75+5,1+1,05+3  "850mm"</t>
  </si>
  <si>
    <t>36</t>
  </si>
  <si>
    <t>342291121</t>
  </si>
  <si>
    <t>Ukotvení příček k cihelným konstrukcím plochými kotvami</t>
  </si>
  <si>
    <t>-1156265576</t>
  </si>
  <si>
    <t>Ukotvení příček plochými kotvami, do konstrukce cihelné</t>
  </si>
  <si>
    <t>3,4*8</t>
  </si>
  <si>
    <t>Mezisoučet</t>
  </si>
  <si>
    <t>37</t>
  </si>
  <si>
    <t>342271214</t>
  </si>
  <si>
    <t>Příčka strojně zděná z velkoformátových vápenopískových bloků do P25 tl 150 mm</t>
  </si>
  <si>
    <t>-2008398001</t>
  </si>
  <si>
    <t>Příčky strojně zděné z vápenopískových velkoformátových bloků na tenkovrstvou maltu, tloušťka příčky 150 mm, formát a rozměr tvárnic QUADRO 498x150x498 mm nebo bloků 498x150x600 mm, z bloků pevnosti přes P15 do P25</t>
  </si>
  <si>
    <t>4,02*1,7"zadní stěna výtahové šachty M1.07 X M1.08"</t>
  </si>
  <si>
    <t>38</t>
  </si>
  <si>
    <t>342279114</t>
  </si>
  <si>
    <t>Zakládací vrstva příček tl 150 mm z vápenopískových vyrovnávacích tvárnic</t>
  </si>
  <si>
    <t>236447995</t>
  </si>
  <si>
    <t>Zakládací vrstva vápenopískových příček z vyrovnávacích bloků, tloušťka příčky 150 mm</t>
  </si>
  <si>
    <t>1,7</t>
  </si>
  <si>
    <t>39</t>
  </si>
  <si>
    <t>342272225</t>
  </si>
  <si>
    <t>Příčka z pórobetonových hladkých tvárnic na tenkovrstvou maltu tl 100 mm</t>
  </si>
  <si>
    <t>1727852720</t>
  </si>
  <si>
    <t>Příčky z pórobetonových tvárnic hladkých na tenké maltové lože objemová hmotnost do 500 kg/m3, tloušťka příčky 100 mm</t>
  </si>
  <si>
    <t>3,4*(1,88+1,3)-(0,6*2*2)"M1.10"</t>
  </si>
  <si>
    <t xml:space="preserve">3,4*1,8-0,8*2"M1.01 X M1.11" </t>
  </si>
  <si>
    <t>40</t>
  </si>
  <si>
    <t>342272245</t>
  </si>
  <si>
    <t>Příčka z pórobetonových hladkých tvárnic na tenkovrstvou maltu tl 150 mm</t>
  </si>
  <si>
    <t>150728196</t>
  </si>
  <si>
    <t>Příčky z pórobetonových tvárnic hladkých na tenké maltové lože objemová hmotnost do 500 kg/m3, tloušťka příčky 150 mm</t>
  </si>
  <si>
    <t>3,4*(2,4+0,65)</t>
  </si>
  <si>
    <t>41</t>
  </si>
  <si>
    <t>341321610</t>
  </si>
  <si>
    <t>Stěny nosné ze ŽB tř. C 30/37   - stěny - betonová vana bez dna - výtahu</t>
  </si>
  <si>
    <t>-246699187</t>
  </si>
  <si>
    <t>Stěny a příčky z betonu železového (bez výztuže) nosné tř. C 30/37 - stěny - betonová vana bez dna - výtahu</t>
  </si>
  <si>
    <t>1,2*0,2*(2*1,7+2*2,15)</t>
  </si>
  <si>
    <t>42</t>
  </si>
  <si>
    <t>341351311</t>
  </si>
  <si>
    <t>Zřízení jednostranného bednění nosných stěn</t>
  </si>
  <si>
    <t>-284037815</t>
  </si>
  <si>
    <t>Bednění stěn a příček nosných rovné jednostranné zřízení</t>
  </si>
  <si>
    <t>1,2*(2*1,7+2*1,8)*2</t>
  </si>
  <si>
    <t>43</t>
  </si>
  <si>
    <t>341351312</t>
  </si>
  <si>
    <t>Odstranění jednostranného bednění nosných stěn</t>
  </si>
  <si>
    <t>1785826380</t>
  </si>
  <si>
    <t>Bednění stěn a příček nosných rovné jednostranné odstranění</t>
  </si>
  <si>
    <t>44</t>
  </si>
  <si>
    <t>341361821</t>
  </si>
  <si>
    <t>Výztuž stěn betonářskou ocelí 10 505</t>
  </si>
  <si>
    <t>774437063</t>
  </si>
  <si>
    <t>Výztuž stěn a příček nosných svislých nebo šikmých, rovných nebo oblých z betonářské oceli 10 505 (R) nebo BSt 500</t>
  </si>
  <si>
    <t>1,848*0,12</t>
  </si>
  <si>
    <t>45</t>
  </si>
  <si>
    <t>349231811</t>
  </si>
  <si>
    <t>Přizdívka ostění s ozubem z cihel tl do 150 mm</t>
  </si>
  <si>
    <t>16525856</t>
  </si>
  <si>
    <t>Přizdívka z cihel ostění s ozubem ve vybouraných otvorech, s vysekáním kapes pro zavázaní přes 80 do 150 mm</t>
  </si>
  <si>
    <t>2*(0,1+0,2*2)*2</t>
  </si>
  <si>
    <t>46</t>
  </si>
  <si>
    <t>349231821</t>
  </si>
  <si>
    <t>Přizdívka ostění s ozubem z cihel tl do 300 mm</t>
  </si>
  <si>
    <t>-1480406871</t>
  </si>
  <si>
    <t>Přizdívka z cihel ostění s ozubem ve vybouraných otvorech, s vysekáním kapes pro zavázaní přes 150 do 300 mm</t>
  </si>
  <si>
    <t>2,1*0,45*2"M1.01 X M1.07"</t>
  </si>
  <si>
    <t>2,1*0,65*2"M1.01 X M1.08"</t>
  </si>
  <si>
    <t>2,1*0,3*2"M1.12"</t>
  </si>
  <si>
    <t>Vodorovné konstrukce</t>
  </si>
  <si>
    <t>47</t>
  </si>
  <si>
    <t>451572111</t>
  </si>
  <si>
    <t>Lože pod potrubí otevřený výkop z kameniva drobného těženého</t>
  </si>
  <si>
    <t>-1303600674</t>
  </si>
  <si>
    <t>Lože pod potrubí, stoky a drobné objekty v otevřeném výkopu z kameniva drobného těženého 0 až 4 mm</t>
  </si>
  <si>
    <t>10*0,4*0,05"předpoklad DN160"</t>
  </si>
  <si>
    <t>3,5*0,4*0,05"předpoklad DN160 - 13-13´"</t>
  </si>
  <si>
    <t>4*0,4*0,05"předpoklad DN160 - 14-14´"</t>
  </si>
  <si>
    <t>1*0,4*0,05"předpoklad NDN110 - 1-14"</t>
  </si>
  <si>
    <t>1,5*0,4*0,05"předpoklad DN160 - 9-9´"</t>
  </si>
  <si>
    <t>(2+2,5+2)*0,4*0,05"předpoklad DN110  - 9´-11,12"</t>
  </si>
  <si>
    <t>1,8*0,4*0,05"předpoklad DN75  - 11´-10</t>
  </si>
  <si>
    <t>(1,7+1+1,5)*0,4*0,05"předpoklad DN75  - 6,7,8-6´"</t>
  </si>
  <si>
    <t>2*0,4*0,05"předpoklad DN 110 - 5,6´-5´"</t>
  </si>
  <si>
    <t>2*0,4*0,05"předpoklad DN110 - 4-4´"</t>
  </si>
  <si>
    <t>1,5*0,4*0,05"předpoklad DN110  - 3-3´"</t>
  </si>
  <si>
    <t>4*0,4*0,05"předpoklad DN75  - 2-2´"</t>
  </si>
  <si>
    <t>20*0,6*0,1</t>
  </si>
  <si>
    <t>48</t>
  </si>
  <si>
    <t>451577777</t>
  </si>
  <si>
    <t>Podklad nebo lože pod dlažbu vodorovný nebo do sklonu 1:5 z kameniva těženého tl do 100 mm  - stáv.zadláždění před hlavním vstupem zvednout v max.sklonu 8% na úroveň vstupní chodby</t>
  </si>
  <si>
    <t>-1311839873</t>
  </si>
  <si>
    <t>Podklad nebo lože pod dlažbu (přídlažbu) v ploše vodorovné nebo ve sklonu do 1:5, tloušťky od 30 do 100 mm z kameniva těženého - stáv.zadláždění před hlavním vstupem zvednout v max.sklonu 8% na úroveň vstupní chodby</t>
  </si>
  <si>
    <t>Výkres č. C1.11 - Půdorys přízemí - 1.NP/nový stav</t>
  </si>
  <si>
    <t>49</t>
  </si>
  <si>
    <t>451579777</t>
  </si>
  <si>
    <t>Příplatek ZKD 10 mm tl nad 100 mm u podkladu nebo lože pod dlažbu z kameniva těženého</t>
  </si>
  <si>
    <t>-2109968149</t>
  </si>
  <si>
    <t>Podklad nebo lože pod dlažbu (přídlažbu) Příplatek k cenám za každých dalších i započatých 10 mm tloušťky podkladu nebo lože přes 100 mm z kameniva těženého</t>
  </si>
  <si>
    <t>Komunikace</t>
  </si>
  <si>
    <t>50</t>
  </si>
  <si>
    <t>596211110</t>
  </si>
  <si>
    <t>Kladení zámkové dlažby komunikací pro pěší tl 60 mm skupiny A pl do 50 m2  - stáv.zadláždění před hlavním vstupem zvednout v max.sklonu 8% na úroveň vstupní chodby</t>
  </si>
  <si>
    <t>491071993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</si>
  <si>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m2 - stáv.zadláždění před hlavním vstupem zvednout v max.sklonu 8% na úroveň vstupní chodby</t>
  </si>
  <si>
    <t>51</t>
  </si>
  <si>
    <t>592453080</t>
  </si>
  <si>
    <t>dlažba skladebná betonová základní tl.60mm přírodní - zpětně - neoceňovat</t>
  </si>
  <si>
    <t>-264136031</t>
  </si>
  <si>
    <t>Úpravy povrchů, podlahy a osazování výplní</t>
  </si>
  <si>
    <t>52</t>
  </si>
  <si>
    <t>611311143</t>
  </si>
  <si>
    <t>Vápenná omítka štuková dvouvrstvá vnitřních kleneb nebo skořepin nanášená ručně</t>
  </si>
  <si>
    <t>-1155196254</t>
  </si>
  <si>
    <t>Omítka vápenná vnitřních ploch nanášená ručně dvouvrstvá štuková, tloušťky jádrové omítky do 10 mm a tloušťky štuku do 3 mm vodorovných konstrukcí kleneb nebo skořepin</t>
  </si>
  <si>
    <t>2,32*0,85+7,85*1,97+1,46*4,5+1,27*4,8"1.01-vstup a chodba+M1.02"</t>
  </si>
  <si>
    <t>1,57*(2,63+2,5)/2"1.09"</t>
  </si>
  <si>
    <t>34,13*1,25</t>
  </si>
  <si>
    <t>53</t>
  </si>
  <si>
    <t>61280000R</t>
  </si>
  <si>
    <t>Svislý hydroizolační systém - vnitřní a vnější napojení injektáže na vodorovnou izolaci</t>
  </si>
  <si>
    <t>912691178</t>
  </si>
  <si>
    <t>Svislý hydroizolační systém - napojení injektáže na vodorovnou izolaci</t>
  </si>
  <si>
    <t>0,4*132,42  "vnitřní napojení na vodorovnou izolaci"</t>
  </si>
  <si>
    <t>0,9*22,11  "vnější čelní část od ulice"</t>
  </si>
  <si>
    <t>0,2*22,8  "vně dvorní na rampě a nad soklem"</t>
  </si>
  <si>
    <t>0,9*18,899  "vnější část od zahrady"</t>
  </si>
  <si>
    <t>54</t>
  </si>
  <si>
    <t>61281101R</t>
  </si>
  <si>
    <t>Hydrofobizovaný sanační omítkový systém - podhoz, vyrovnávka, vlákny armovaná sanační omítka tl.30mm, štuk</t>
  </si>
  <si>
    <t>1293812655</t>
  </si>
  <si>
    <t>1,5*81,1+0,3*17,68+1*23,79+1,8*6,83+2,4*5+2*3,65  "vnitřní"</t>
  </si>
  <si>
    <t>0,3*22,11  "vnější odstřik čelní"</t>
  </si>
  <si>
    <t>0,5*22,88  "vnější odstřik rampa"</t>
  </si>
  <si>
    <t>0,5*18,899  "vnější odstřik od zahrady"</t>
  </si>
  <si>
    <t>55</t>
  </si>
  <si>
    <t>622821061</t>
  </si>
  <si>
    <t>Příplatek k sanační omítce pro vlhké a zasolené zdivo ZKD 10 mm prováděné ručně ve více vrstvách</t>
  </si>
  <si>
    <t>-683489585</t>
  </si>
  <si>
    <t>Sanační omítka vnějších ploch Příplatek k cenám: za každých dalších 10 mm omítky prováděné ve více vrstvách -1011 a -1012</t>
  </si>
  <si>
    <t>1,95*22,11  "vnější čelní"</t>
  </si>
  <si>
    <t>1,95*18,899  "vnější od zahrady"</t>
  </si>
  <si>
    <t>56</t>
  </si>
  <si>
    <t>624635209R</t>
  </si>
  <si>
    <t>Vodná hloubková penetrace se zpevňujícím a hydrofobním účinkem</t>
  </si>
  <si>
    <t>1832962784</t>
  </si>
  <si>
    <t>2,25*22,11  "odstřik čelní od ulice"</t>
  </si>
  <si>
    <t>0,5*22,88  "odstřik rampa"</t>
  </si>
  <si>
    <t>2,25*18,899  "odstřik od zahrady"</t>
  </si>
  <si>
    <t>57</t>
  </si>
  <si>
    <t>624635219R</t>
  </si>
  <si>
    <t>-1768373799</t>
  </si>
  <si>
    <t>Hydrofobizace soklové části</t>
  </si>
  <si>
    <t>0,4*22,11  "odstřik čelní od ulice"</t>
  </si>
  <si>
    <t>0,4*18,899  "odstřik od zahrady"</t>
  </si>
  <si>
    <t>58</t>
  </si>
  <si>
    <t>628195001</t>
  </si>
  <si>
    <t>Očištění zdiva nebo betonu zdí a valů před započetím oprav ručně</t>
  </si>
  <si>
    <t>43571244</t>
  </si>
  <si>
    <t>Výkres č. C1.10 - Půdorys přízemí - 1.NP/Stávající stav, bourací práce</t>
  </si>
  <si>
    <t>přízemí-stáv. omítky</t>
  </si>
  <si>
    <t>3,15*(7,82*2+6,13*2)+0,45*(1,8+2*2,4)+0,45*(1,8*2+1,45*2)*2+0,7*(1,6+2,1*2)*3"sklad"</t>
  </si>
  <si>
    <t>-(1,3*2*3+1,8*1,45)</t>
  </si>
  <si>
    <t>3,15*(7,65*2+2,27+0,4+0,6+5,8*2+3,6+0,66+2,6*2+1,46*2)"vstupní chodba a schod.prostor"</t>
  </si>
  <si>
    <t>-(0,9*1,5+1,4*2*5)</t>
  </si>
  <si>
    <t>3,15*(8,79*2+6,8*4+3,16*2+0,3*3)+0,45*(1,8*2+1,45*2)+0,75*(1,2*2*2+2,4*2*2+1,1+2,4*2)"expedice,balení kancelář"</t>
  </si>
  <si>
    <t>-(1,8*1,45+1,2*2,4*2+1,1*2,4)</t>
  </si>
  <si>
    <t>3,15*(7,83*2+6,8*2+0,15*3+0,3*2+4,8*2)+0,75*(1,1+2,4*2+1,2*2*2+2,4*2*2)+0,814*(2,1*2+1,45*2)"pekárna,přípravna"</t>
  </si>
  <si>
    <t>-(1,1*2,4+1,2*2,4*2+2,1*1,45)</t>
  </si>
  <si>
    <t>3,15*(2,63*2+1,57*2)+0,8*(0,9*2+1,5*2)-(0,9*1,5+0,9*2)"sklad"</t>
  </si>
  <si>
    <t>3,15*(1,7*2+3,16*2)+0,75*(1,1+2,1*2)-(0,9*2)"chlad"</t>
  </si>
  <si>
    <t>3,15*(4,4+2,1+2,9+1,27+4,7*2+1,8*2+3*2)+0,8*(0,9*2+1,5*2+1,1*2+2,1*2*2)-(1,4*2+0,9*2*8+0,9*1,5)"chodba,zádv"</t>
  </si>
  <si>
    <t>3,15*(1,9*2+3+3,3+1,4+1,3+1+1,1)+0,65*(1,1+2,1*2)+0,8*(0,9*2+1,5*2)-(0,9*2+0,9*1,5+0,6*2)"sociál"</t>
  </si>
  <si>
    <t>3,15*(5,6+4,7+3,42+3,6+1,1+1,2+0,9+1)-(0,4*0,4+0,9*2+1,2*1,45)"soc+denní místnost"</t>
  </si>
  <si>
    <t>odečet plochy stáv. obkladů</t>
  </si>
  <si>
    <t>-2*((5,6+3,42)+(2*3)+(1,57*2,63)+(7,83*2+(5,1+6,8))+(1,7+3,16))*2"</t>
  </si>
  <si>
    <t>-(5*0,9*2)</t>
  </si>
  <si>
    <t>59</t>
  </si>
  <si>
    <t>612321141</t>
  </si>
  <si>
    <t>Vápenocementová omítka štuková dvouvrstvá vnitřních stěn nanášená ručně</t>
  </si>
  <si>
    <t>1730295347</t>
  </si>
  <si>
    <t>Omítka vápenocementová vnitřních ploch nanášená ručně dvouvrstvá, tloušťky jádrové omítky do 10 mm a tloušťky štuku do 3 mm štuková svislých konstrukcí stěn</t>
  </si>
  <si>
    <t xml:space="preserve">přízemí - omítky nové </t>
  </si>
  <si>
    <t>3,15*(2,62+0,3*2+0,45*6+0,15*4+0,85*2+0,4+0,35*2+5,9+3,6+0,66*2+2,7*2+3,9+3+0,5*2+4+6+0,8*2+1,8+1,1*2+1,3+4,5*2+1,46)"1.01"</t>
  </si>
  <si>
    <t>-(1,5*2,3+0,8*2*5+1*2+0,9*0,6+1,2*0,6+1,2*2+1,6*2)"1.01,1.02"</t>
  </si>
  <si>
    <t>3,15*(8,72+6,8*2+4,2+0,6*2+0,75*2+0,6+0,15+0,3)"1.03"</t>
  </si>
  <si>
    <t>-(1,2*2,4*3)</t>
  </si>
  <si>
    <t>3,15*(7,82+6,13*2)"1.04"</t>
  </si>
  <si>
    <t>-(1,6*0,6*2)</t>
  </si>
  <si>
    <t>3,15*(8,06*2+0,15+0,3+6,8+5+0,2+0,3*2+0,2*2)"1.05"</t>
  </si>
  <si>
    <t>3,15*(2,63+4,8*2)"1.06"</t>
  </si>
  <si>
    <t>-(2,1*1,45)</t>
  </si>
  <si>
    <t>4,02*(1,7*2+1,8*2)-1*1,97"1.07"</t>
  </si>
  <si>
    <t>3,15*(1,7+1,21*2)-(0,8*1,97)"1.08"</t>
  </si>
  <si>
    <t>3,15*(2,63+2,4+1,57+1,5)"1.09"</t>
  </si>
  <si>
    <t>-(0,9*1,5+0,8*1,97)</t>
  </si>
  <si>
    <t>3,15*(3+3,1+1,3*2)"1.10"</t>
  </si>
  <si>
    <t>-(0,8*1,97)</t>
  </si>
  <si>
    <t>3,15*(1,8*2+1,8*2+0,8*2+0,9*2+2,4)"1.11"</t>
  </si>
  <si>
    <t>-(0,8*1,97*3+0,9*1,5)</t>
  </si>
  <si>
    <t>3,15*(5,6+4,8+3,42+3,6-2,5)"1.12"</t>
  </si>
  <si>
    <t>-(0,9*1,97+1,2*0,6)</t>
  </si>
  <si>
    <t>odečet sanačních omítek</t>
  </si>
  <si>
    <t>-250,023</t>
  </si>
  <si>
    <t>60</t>
  </si>
  <si>
    <t>612321191</t>
  </si>
  <si>
    <t>Příplatek k vápenocementové omítce vnitřních stěn za každých dalších 5 mm tloušťky ručně</t>
  </si>
  <si>
    <t>934068886</t>
  </si>
  <si>
    <t>Omítka vápenocementová vnitřních ploch nanášená ručně Příplatek k cenám za každých dalších i započatých 5 mm tloušťky omítky přes 10 mm stěn</t>
  </si>
  <si>
    <t>354,582*2 'Přepočtené koeficientem množství</t>
  </si>
  <si>
    <t>61</t>
  </si>
  <si>
    <t>612325302</t>
  </si>
  <si>
    <t>Vápenocementová štuková omítka ostění nebo nadpraží</t>
  </si>
  <si>
    <t>-1145934586</t>
  </si>
  <si>
    <t>Vápenocementová omítka ostění nebo nadpraží štuková</t>
  </si>
  <si>
    <t>přízemí omítka ostění + nadpraží</t>
  </si>
  <si>
    <t>0,5*2*(1,2+2,4)*6+0,2*(1,6+2,3*2)+0,664*2*(2,1+1,45+0,9*2+1,5*2)+0,15*2*(1,5+0,6+0,4+0,4)+0,65*2*(0,9+1,5)*2+0,65*(1,3+2,3*2)+0,65*2*(1,2*2+0,6*3+1,6)</t>
  </si>
  <si>
    <t>62</t>
  </si>
  <si>
    <t>612142001</t>
  </si>
  <si>
    <t>Potažení vnitřních stěn sklovláknitým pletivem vtlačeným do tenkovrstvé hmoty</t>
  </si>
  <si>
    <t>-717661138</t>
  </si>
  <si>
    <t>Potažení vnitřních ploch pletivem v ploše nebo pruzích, na plném podkladu sklovláknitým vtlačením do tmelu stěn</t>
  </si>
  <si>
    <t>stěny z porobetonových příček</t>
  </si>
  <si>
    <t>(3*(1,88+1,3)-(0,6*2*2))*2"tl.100mm"</t>
  </si>
  <si>
    <t xml:space="preserve">(3*1,8-0,8*2)*2"tl.100mm" </t>
  </si>
  <si>
    <t>(3*(2,4+0,65))*2"tl.150mm"</t>
  </si>
  <si>
    <t>63</t>
  </si>
  <si>
    <t>612311131</t>
  </si>
  <si>
    <t>Potažení vnitřních stěn vápenným štukem tloušťky do 3 mm</t>
  </si>
  <si>
    <t>1512961673</t>
  </si>
  <si>
    <t>Potažení vnitřních ploch štukem tloušťky do 3 mm svislých konstrukcí stěn</t>
  </si>
  <si>
    <t>odpočet obkladů</t>
  </si>
  <si>
    <t>-2,1*(1,3*2+0,88*2+1,86)"1.10"</t>
  </si>
  <si>
    <t>-2,1*(1,8*2)"1.11"</t>
  </si>
  <si>
    <t>-(0,8*1,97*2+0,6*1,97*4)</t>
  </si>
  <si>
    <t>64</t>
  </si>
  <si>
    <t>629991011</t>
  </si>
  <si>
    <t>Zakrytí výplní otvorů a svislých ploch fólií přilepenou lepící páskou</t>
  </si>
  <si>
    <t>-1717702283</t>
  </si>
  <si>
    <t>Zakrytí vnějších ploch před znečištěním včetně pozdějšího odkrytí výplní otvorů a svislých ploch fólií přilepenou lepící páskou</t>
  </si>
  <si>
    <t>obvodové otvory</t>
  </si>
  <si>
    <t>0,9*1,97+1,2*1,97+1,5*2,3"vchodové dveře"</t>
  </si>
  <si>
    <t>1,2*2,4*6+2,1*1,5*1+0,9*1,5+1,2*1,45+0,9*0,6*3+1,2*0,6*2+1,6*0,6*2"okna přízemí"</t>
  </si>
  <si>
    <t>65</t>
  </si>
  <si>
    <t>631311126</t>
  </si>
  <si>
    <t>Mazanina tl do 120 mm z betonu prostého bez zvýšených nároků na prostředí tř. C 25/30</t>
  </si>
  <si>
    <t>-293489321</t>
  </si>
  <si>
    <t>Mazanina z betonu prostého bez zvýšených nároků na prostředí tl. přes 80 do 120 mm tř. C 25/30</t>
  </si>
  <si>
    <t>0,06*(2,62*7,65+1,6*0,35+7,85*1,97+1,46*4,5+1,6*0,75+1,27*4,8+0,5*1+0,3*1+1,8*1,1)"1.01-vstup a chodba+M1.02"</t>
  </si>
  <si>
    <t>0,06*(8,65*6,8+0,6*2+0,8*1,65)"1.03"</t>
  </si>
  <si>
    <t>0,06*(7,82*6,13+0,35*1,6*2)"1.04"</t>
  </si>
  <si>
    <t>0,06*(8,06*6,8)"1.05"</t>
  </si>
  <si>
    <t>0,06*(0,3*2,4+4,8*2,63)"1.06"</t>
  </si>
  <si>
    <t>0,06*(1,21*1,7)"1.08"</t>
  </si>
  <si>
    <t>0,06*(1,57*(2,63+2,5)/2)"1.09"</t>
  </si>
  <si>
    <t>0,06*((2,1+1,86)/2*3+0,65*1)"1.10"</t>
  </si>
  <si>
    <t>0,06*(1,82*1,8+0,8*1,2+1*0,4+2,4*0,9)"1.11"</t>
  </si>
  <si>
    <t>0,06*((5,6+5,1)/2*2,37+(2,4+2,2)/2*1,05)"1.12"</t>
  </si>
  <si>
    <t>66</t>
  </si>
  <si>
    <t>631319011</t>
  </si>
  <si>
    <t>Příplatek k mazanině tl do 80 mm za přehlazení povrchu</t>
  </si>
  <si>
    <t>-1167105140</t>
  </si>
  <si>
    <t>Příplatek k cenám mazanin za úpravu povrchu mazaniny přehlazením, mazanina tl. přes 50 do 80 mm</t>
  </si>
  <si>
    <t>67</t>
  </si>
  <si>
    <t>631319171</t>
  </si>
  <si>
    <t>Příplatek k mazanině tl do 80 mm za stržení povrchu spodní vrstvy před vložením výztuže</t>
  </si>
  <si>
    <t>-261968127</t>
  </si>
  <si>
    <t>Příplatek k cenám mazanin za stržení povrchu spodní vrstvy mazaniny latí před vložením výztuže nebo pletiva pro tl. obou vrstev mazaniny přes 50 do 80 mm</t>
  </si>
  <si>
    <t>68</t>
  </si>
  <si>
    <t>631362021</t>
  </si>
  <si>
    <t>Výztuž mazanin svařovanými sítěmi Kari</t>
  </si>
  <si>
    <t>543958361</t>
  </si>
  <si>
    <t>Výztuž mazanin ze svařovaných sítí z drátů typu KARI</t>
  </si>
  <si>
    <t>15,95*0,065</t>
  </si>
  <si>
    <t>69</t>
  </si>
  <si>
    <t>632481213</t>
  </si>
  <si>
    <t>Separační vrstva z PE fólie</t>
  </si>
  <si>
    <t>2146726697</t>
  </si>
  <si>
    <t>Separační vrstva k oddělení podlahových vrstev z polyetylénové fólie</t>
  </si>
  <si>
    <t>2,62*7,65+1,6*0,35+7,85*1,97+1,46*4,5+1,6*0,75+1,27*4,8+0,5*1+0,3*1+1,8*1,1"1.01-vstup a chodba+M1.02"</t>
  </si>
  <si>
    <t>8,65*6,8+0,6*2+0,8*1,65"1.03"</t>
  </si>
  <si>
    <t>7,82*6,13+0,35*1,6*2"1.04"</t>
  </si>
  <si>
    <t>8,06*6,8"1.05"</t>
  </si>
  <si>
    <t>0,3*2,4+4,8*2,63"1.06"</t>
  </si>
  <si>
    <t>1,21*1,7"1.08"</t>
  </si>
  <si>
    <t>(2,1+1,86)/2*3+0,65*1"1.10"</t>
  </si>
  <si>
    <t>1,82*1,8+0,8*1,2+1*0,4+2,4*0,9"1.11"</t>
  </si>
  <si>
    <t>(5,6+5,1)/2*2,37+(2,4+2,2)/2*1,05"1.12"</t>
  </si>
  <si>
    <t>70</t>
  </si>
  <si>
    <t>634112113</t>
  </si>
  <si>
    <t>Obvodová dilatace podlahovým páskem z pěnového PE mezi stěnou a mazaninou nebo potěrem v 80 mm</t>
  </si>
  <si>
    <t>171240216</t>
  </si>
  <si>
    <t>Obvodová dilatace mezi stěnou a mazaninou nebo potěrem podlahovým páskem z pěnového PE tl. do 10 mm, výšky 80 mm</t>
  </si>
  <si>
    <t>2,32+7,65*2+0,3*4+0,15*4+0,35*2+7,85*2+1,97*2+0,75*2+1,46+4,5*2+1,27+4,8*2+0,5*2+0,3*2+1,8*2+1,1*2"1.01-vstup a chodba+M1.02"</t>
  </si>
  <si>
    <t>8,65*2+6,8*2+0,6*2+0,8*2"1.03"</t>
  </si>
  <si>
    <t>7,82*2+6,13*2+0,35*2*2"1.04"</t>
  </si>
  <si>
    <t>7,83*2+6,8*2"1.05"</t>
  </si>
  <si>
    <t>0,3*2+4,8*2+2,63*2"1.06"</t>
  </si>
  <si>
    <t>1,21*2+1,7*2"1.08"</t>
  </si>
  <si>
    <t>1,57*2+2,63+2,5"1.09"</t>
  </si>
  <si>
    <t>2,1+1,86+3+0,65*2"1.10"</t>
  </si>
  <si>
    <t>(1,82+1,8)*2+0,8*2+0,4*2+(2,4+0,9)*2"1.11"</t>
  </si>
  <si>
    <t>5,6+5,1+2,97*2+0,45*2"1.12"</t>
  </si>
  <si>
    <t>71</t>
  </si>
  <si>
    <t>642944121</t>
  </si>
  <si>
    <t>Osazování ocelových zárubní dodatečné pl do 2,5 m2</t>
  </si>
  <si>
    <t>215426700</t>
  </si>
  <si>
    <t>Osazení ocelových dveřních zárubní lisovaných nebo z úhelníků dodatečně s vybetonováním prahu, plochy do 2,5 m2</t>
  </si>
  <si>
    <t>72</t>
  </si>
  <si>
    <t>55331398.1</t>
  </si>
  <si>
    <t>zárubeň ocelová pro pórobeton s drážkou 100 600 levá,pravá  - dodatečně osazované</t>
  </si>
  <si>
    <t>716075737</t>
  </si>
  <si>
    <t>3"600"</t>
  </si>
  <si>
    <t>73</t>
  </si>
  <si>
    <t>55331402.1</t>
  </si>
  <si>
    <t>zárubeň ocelová pro pórobeton s drážkou 100 800 levá,pravá  - dodatečně osazované</t>
  </si>
  <si>
    <t>391492356</t>
  </si>
  <si>
    <t>2"800"</t>
  </si>
  <si>
    <t>74</t>
  </si>
  <si>
    <t>55331414.1</t>
  </si>
  <si>
    <t>zárubeň ocelová pro pórobeton s drážkou 150 800 levá,pravá - dodatečně osazované</t>
  </si>
  <si>
    <t>1501633630</t>
  </si>
  <si>
    <t>zárubeň ocelová pro pórobeton s drážkou 150 800 levá,pravá  - dodatečně osazované</t>
  </si>
  <si>
    <t>1"800"</t>
  </si>
  <si>
    <t>75</t>
  </si>
  <si>
    <t>642945111</t>
  </si>
  <si>
    <t>Osazování protipožárních nebo protiplynových zárubní dveří jednokřídlových do 2,5 m2</t>
  </si>
  <si>
    <t>1047156524</t>
  </si>
  <si>
    <t>Osazování ocelových zárubní protipožárních nebo protiplynových dveří do vynechaného otvoru, s obetonováním, dveří jednokřídlových do 2,5 m2</t>
  </si>
  <si>
    <t>Výkres č. D1.1.17 - Půdorys podkroví - 3.NP/navrhovaný stav</t>
  </si>
  <si>
    <t>1"800 M1.08"</t>
  </si>
  <si>
    <t>1"800 M1.02"</t>
  </si>
  <si>
    <t>76</t>
  </si>
  <si>
    <t>55331201</t>
  </si>
  <si>
    <t>zárubeň ocelová pro běžné zdění hranatý profil s drážkou 110 800 levá,pravá  - EI30DP3</t>
  </si>
  <si>
    <t>-1934111479</t>
  </si>
  <si>
    <t>zárubeň ocelová pro běžné zdění hranatý profil s drážkou 110 800 levá,pravá - EI30DP3</t>
  </si>
  <si>
    <t>Trubní vedení</t>
  </si>
  <si>
    <t>77</t>
  </si>
  <si>
    <t>871315221</t>
  </si>
  <si>
    <t>Kanalizační potrubí z tvrdého PVC jednovrstvé tuhost třídy SN8 DN 160</t>
  </si>
  <si>
    <t>-1305002398</t>
  </si>
  <si>
    <t>Kanalizační potrubí z tvrdého PVC v otevřeném výkopu ve sklonu do 20 %, hladkého plnostěnného jednovrstvého, tuhost třídy SN 8 DN 160</t>
  </si>
  <si>
    <t>Výkres č. B.3 - Situační řešení stavby - Koordinační situace stavby</t>
  </si>
  <si>
    <t>20"splašková  kanalizace"</t>
  </si>
  <si>
    <t>78</t>
  </si>
  <si>
    <t>894811135</t>
  </si>
  <si>
    <t>Revizní šachta z PVC typ přímý, DN 400/160 tlak 12,5 t hl od 1860 do 2230 mm</t>
  </si>
  <si>
    <t>-281354929</t>
  </si>
  <si>
    <t>Revizní šachta z tvrdého PVC v otevřeném výkopu typ přímý (DN šachty/DN trubního vedení) DN 400/160, odolnost vnějšímu tlaku 12,5 t, hloubka od 1860 do 2230 mm</t>
  </si>
  <si>
    <t>79</t>
  </si>
  <si>
    <t>894812163</t>
  </si>
  <si>
    <t>Revizní a čistící šachta z PP DN 315 poklop litinový plný do teleskopické trubky pro třídu zatížení D400</t>
  </si>
  <si>
    <t>-1190065093</t>
  </si>
  <si>
    <t>Revizní a čistící šachta z polypropylenu PP pro hladké trouby DN 315 poklop litinový (pro třídu zatížení) plný do teleskopické trubky (D400)</t>
  </si>
  <si>
    <t>80</t>
  </si>
  <si>
    <t>899722112</t>
  </si>
  <si>
    <t>Krytí potrubí z plastů výstražnou fólií z PVC 25 cm</t>
  </si>
  <si>
    <t>1349821657</t>
  </si>
  <si>
    <t>Krytí potrubí z plastů výstražnou fólií z PVC šířky 25 cm</t>
  </si>
  <si>
    <t>Ostatní konstrukce a práce, bourání</t>
  </si>
  <si>
    <t>81</t>
  </si>
  <si>
    <t>975022241</t>
  </si>
  <si>
    <t>Podchycení nadzákladového zdiva tl do 450 mm dřevěnou výztuhou v do 3 m dl podchycení do 3 m</t>
  </si>
  <si>
    <t>1594087503</t>
  </si>
  <si>
    <t>Podchycení nadzákladového zdiva dřevěnou výztuhou v. podchycení do 3 m, při tl. zdiva do 450 mm a délce podchycení do 3 m</t>
  </si>
  <si>
    <t>1,7"I 140-nosníky u otvoru k výtahu z M1.01 do M1.07"</t>
  </si>
  <si>
    <t>1,5"I 140-nosníky u otvoru pro vstupní dveře do M1.12""</t>
  </si>
  <si>
    <t>82</t>
  </si>
  <si>
    <t>975022441</t>
  </si>
  <si>
    <t>Podchycení nadzákladového zdiva tl do 900 mm dřevěnou výztuhou v do 3 m dl podchycení do 3 m</t>
  </si>
  <si>
    <t>979747414</t>
  </si>
  <si>
    <t>Podchycení nadzákladového zdiva dřevěnou výztuhou v. podchycení do 3 m, při tl. zdiva přes 600 do 900 mm a délce podchycení do 3 m</t>
  </si>
  <si>
    <t>1,4"I 140-nosníky u otvoru z M1.01 do M1.08"</t>
  </si>
  <si>
    <t>2,4+2,05"I180 nosníky u otvoru z M1.03 do M1.04"</t>
  </si>
  <si>
    <t>83</t>
  </si>
  <si>
    <t>952901111</t>
  </si>
  <si>
    <t>Vyčištění budov bytové a občanské výstavby při výšce podlaží do 4 m</t>
  </si>
  <si>
    <t>-1506552678</t>
  </si>
  <si>
    <t>Vyčištění budov nebo objektů před předáním do užívání budov bytové nebo občanské výstavby, světlé výšky podlaží do 4 m</t>
  </si>
  <si>
    <t>2,62*7,65+1,6*0,35+7,85*1,97+1,46*4,5+1,6*0,75+1,27*4,8+0,5*1+0,3*1+1,8*1,1"1.01-vstup a chodba"</t>
  </si>
  <si>
    <t>7,83*6,8"1.05"</t>
  </si>
  <si>
    <t>1,7*1,8"M1.07"</t>
  </si>
  <si>
    <t>1,8*1,82+0,45*1+0,7*1+2,4*0,9"1.11"</t>
  </si>
  <si>
    <t>84</t>
  </si>
  <si>
    <t>949101112</t>
  </si>
  <si>
    <t>Lešení pomocné pro objekty pozemních staveb s lešeňovou podlahou v do 3,5 m zatížení do 150 kg/m2</t>
  </si>
  <si>
    <t>2018059229</t>
  </si>
  <si>
    <t>Lešení pomocné pracovní pro objekty pozemních staveb pro zatížení do 150 kg/m2, o výšce lešeňové podlahy přes 1,9 do 3,5 m</t>
  </si>
  <si>
    <t>267,113/3</t>
  </si>
  <si>
    <t>85</t>
  </si>
  <si>
    <t>962023491</t>
  </si>
  <si>
    <t>Bourání zdiva nadzákladového smíšeného na MC přes 1 m3</t>
  </si>
  <si>
    <t>-349421033</t>
  </si>
  <si>
    <t>Bourání zdiva nadzákladového kamenného nebo smíšeného smíšeného, na maltu cementovou, objemu přes 1 m3</t>
  </si>
  <si>
    <t>Výkres č. C1.10 - Půdorys přízemí - 1.NP /Stávající stav,bourací práce</t>
  </si>
  <si>
    <t>2,75*((3,282+3,22)*0,21+(3,36+3,14)*0,3)"chodba"</t>
  </si>
  <si>
    <t>2,3*(0,6*0,8+0,2*1,4)"balení X sklad"</t>
  </si>
  <si>
    <t>1,6*0,6*0,45"otvor pro okno sklad"</t>
  </si>
  <si>
    <t>1*2,2*0,65"otvor pro dveře z chodby"</t>
  </si>
  <si>
    <t>0,7*2,2*0,3"otvor pro venk.dveře - soc.zař.+denní místnost"</t>
  </si>
  <si>
    <t>86</t>
  </si>
  <si>
    <t>962031132</t>
  </si>
  <si>
    <t>Bourání příček z cihel pálených na MVC tl do 100 mm</t>
  </si>
  <si>
    <t>1251607304</t>
  </si>
  <si>
    <t>Bourání příček z cihel, tvárnic nebo příčkovek z cihel pálených, plných nebo dutých na maltu vápennou nebo vápenocementovou, tl. do 100 mm</t>
  </si>
  <si>
    <t>3,3*(2+1,6+1,8+1,97+1,46+1,27+1,1*2+1,46)"různé otvory"</t>
  </si>
  <si>
    <t>3,3*(1,25+0,9+1,3+1,3+1)"příčky soc."</t>
  </si>
  <si>
    <t>87</t>
  </si>
  <si>
    <t>962081141</t>
  </si>
  <si>
    <t>Bourání příček ze skleněných tvárnic tl do 150 mm</t>
  </si>
  <si>
    <t>-1179617521</t>
  </si>
  <si>
    <t>Bourání zdiva příček nebo vybourání otvorů ze skleněných tvárnic, tl. do 150 mm</t>
  </si>
  <si>
    <t>1,8*1,5*2+2,1*1,45</t>
  </si>
  <si>
    <t>88</t>
  </si>
  <si>
    <t>965043341</t>
  </si>
  <si>
    <t>Bourání podkladů pod dlažby betonových s potěrem nebo teracem tl do 100 mm pl přes 4 m2</t>
  </si>
  <si>
    <t>1256847581</t>
  </si>
  <si>
    <t>Bourání mazanin betonových s potěrem nebo teracem tl. do 100 mm, plochy přes 4 m2</t>
  </si>
  <si>
    <t>předpoklad tl. 40mm - ve skladbě stáv. podlahy přízemí, která se celá až na terén odstraní</t>
  </si>
  <si>
    <t>8,79*6,8*0,04"balení,kancelář,expedice"</t>
  </si>
  <si>
    <t>((2,27+2,32)/2*7,65+0,85*2,22+1,46*4,5+1,46*3,58)*0,04"chodba+pod schody+mezipodesta"</t>
  </si>
  <si>
    <t>(7,83*6,8)*0,04"pekárna"</t>
  </si>
  <si>
    <t>(2,63*5,1+0,3*2,35)*0,04"přípravna"</t>
  </si>
  <si>
    <t>(1,97*7,85+1,27*4,7)*0,04"chodba u pekárny"</t>
  </si>
  <si>
    <t>(1,8*3+1*0,8)*0,04"zádveří"</t>
  </si>
  <si>
    <t>(1,57*2,63+0,3*1)*0,04"sklad"</t>
  </si>
  <si>
    <t>((1,86+2,63)/2*3+1*0,65)*0,04"sociál."</t>
  </si>
  <si>
    <t>((5,6+4,7)/2*2,97+0,45*4,7)*0,04"soc.+denní místnost"</t>
  </si>
  <si>
    <t>(1,7*3,16+1*0,75)*0,04"chlad."</t>
  </si>
  <si>
    <t>(6,13*7,82+1,8*0,65+1,3*0,8)*0,04"sklad"</t>
  </si>
  <si>
    <t>89</t>
  </si>
  <si>
    <t>965081213</t>
  </si>
  <si>
    <t>Bourání podlah z dlaždic keramických nebo xylolitových tl do 10 mm plochy přes 1 m2</t>
  </si>
  <si>
    <t>1730764534</t>
  </si>
  <si>
    <t>Bourání podlah z dlaždic bez podkladního lože nebo mazaniny, s jakoukoliv výplní spár keramických nebo xylolitových tl. do 10 mm, plochy přes 1 m2</t>
  </si>
  <si>
    <t>předpoklad  - ve skladbě stáv. podlahy přízemí, která se celá až na terén odstraní</t>
  </si>
  <si>
    <t>(2,27+2,32)/2*7,65+0,85*2,22+1,46*4,5+1,46*3,58"chodba+pod schody+mezipodesta"</t>
  </si>
  <si>
    <t>90</t>
  </si>
  <si>
    <t>968062376</t>
  </si>
  <si>
    <t>Vybourání dřevěných rámů oken zdvojených včetně křídel pl do 4 m2</t>
  </si>
  <si>
    <t>1530090358</t>
  </si>
  <si>
    <t>Vybourání dřevěných rámů oken s křídly, dveřních zárubní, vrat, stěn, ostění nebo obkladů rámů oken s křídly zdvojených, plochy do 4 m2</t>
  </si>
  <si>
    <t>2,1*1,5</t>
  </si>
  <si>
    <t>91</t>
  </si>
  <si>
    <t>968062375</t>
  </si>
  <si>
    <t>Vybourání dřevěných rámů oken zdvojených včetně křídel pl do 2 m2</t>
  </si>
  <si>
    <t>-581946826</t>
  </si>
  <si>
    <t>Vybourání dřevěných rámů oken s křídly, dveřních zárubní, vrat, stěn, ostění nebo obkladů rámů oken s křídly zdvojených, plochy do 2 m2</t>
  </si>
  <si>
    <t>0,9*1,5*2+1,2*1,45+0,6*0,6+0,9*0,6*2+1,2*0,6</t>
  </si>
  <si>
    <t>92</t>
  </si>
  <si>
    <t>968062455</t>
  </si>
  <si>
    <t>Vybourání dřevěných dveřních zárubní pl do 2 m2</t>
  </si>
  <si>
    <t>-922442710</t>
  </si>
  <si>
    <t>Vybourání dřevěných rámů oken s křídly, dveřních zárubní, vrat, stěn, ostění nebo obkladů dveřních zárubní, plochy do 2 m2</t>
  </si>
  <si>
    <t>0,9*2*11"vnitřní dveře"</t>
  </si>
  <si>
    <t>93</t>
  </si>
  <si>
    <t>968062456</t>
  </si>
  <si>
    <t>Vybourání dřevěných dveřních zárubní pl přes 2 m2</t>
  </si>
  <si>
    <t>-276374186</t>
  </si>
  <si>
    <t>Vybourání dřevěných rámů oken s křídly, dveřních zárubní, vrat, stěn, ostění nebo obkladů dveřních zárubní, plochy přes 2 m2</t>
  </si>
  <si>
    <t>1,4*2*4"vnitřní dveře"</t>
  </si>
  <si>
    <t>94</t>
  </si>
  <si>
    <t>978059541</t>
  </si>
  <si>
    <t>Odsekání a odebrání obkladů stěn z vnitřních obkládaček plochy přes 1 m2</t>
  </si>
  <si>
    <t>-1470357072</t>
  </si>
  <si>
    <t>Odsekání obkladů stěn včetně otlučení podkladní omítky až na zdivo z obkládaček vnitřních, z jakýchkoliv materiálů, plochy přes 1 m2</t>
  </si>
  <si>
    <t>2*((5,6+3,42)+(2*3)+(1,57*2,63)+(7,83*2+(5,1+6,8))+(1,7+3,16))*2"</t>
  </si>
  <si>
    <t>95</t>
  </si>
  <si>
    <t>460680701</t>
  </si>
  <si>
    <t>Bourání podlah a mazanin betonových tloušťky do 15 cm</t>
  </si>
  <si>
    <t>902706104</t>
  </si>
  <si>
    <t>Prorážení otvorů a ostatní bourací práce bourání podlah a mazanin betonových, tloušťky do 15 cm</t>
  </si>
  <si>
    <t>skladba stáv. podlahy přízemí, která se celá až na terén odstraní</t>
  </si>
  <si>
    <t>96</t>
  </si>
  <si>
    <t>978012191</t>
  </si>
  <si>
    <t>Otlučení (osekání) vnitřní vápenné nebo vápenocementové omítky stropů rákosových v rozsahu do 100 %</t>
  </si>
  <si>
    <t>-1054809904</t>
  </si>
  <si>
    <t>Otlučení vápenných nebo vápenocementových omítek vnitřních ploch stropů rákosovaných, v rozsahu přes 50 do 100 %</t>
  </si>
  <si>
    <t>(5,6+4,7)/2+1,8*3+1,86*3+1,27*0,65+1,57*2,63+1,27*4+2,63*4,8+1,97*3,9+1,7*3,16+7,82*6,13+(2,32+2,27)/2*7,65+7,83*6,8+8,79*6,8+7,82*6,13</t>
  </si>
  <si>
    <t>1,46*(3,5+2*4)"schod.prostor"</t>
  </si>
  <si>
    <t>odpočet klenby</t>
  </si>
  <si>
    <t>-(2,32*0,85+7,85*1,97+1,46*4,5+1,27*4,8)"1.01-vstup a chodba+M1.02"</t>
  </si>
  <si>
    <t>-(1,57*(2,63+2,5)/2)"1.09"</t>
  </si>
  <si>
    <t>97</t>
  </si>
  <si>
    <t>978013191</t>
  </si>
  <si>
    <t>Otlučení (osekání) vnitřní vápenné nebo vápenocementové omítky stěn v rozsahu do 100 %</t>
  </si>
  <si>
    <t>923078032</t>
  </si>
  <si>
    <t>Otlučení vápenných nebo vápenocementových omítek vnitřních ploch stěn s vyškrabáním spar, s očištěním zdiva, v rozsahu přes 50 do 100 %</t>
  </si>
  <si>
    <t>98</t>
  </si>
  <si>
    <t>R 901 - 1</t>
  </si>
  <si>
    <t>Ostatní práce jinde neuvedené, ale nutné pro zdárné a úplné provedení díla</t>
  </si>
  <si>
    <t>kpl</t>
  </si>
  <si>
    <t>-237633095</t>
  </si>
  <si>
    <t>99</t>
  </si>
  <si>
    <t>R 901 - 2</t>
  </si>
  <si>
    <t>Zabezpečení bezprostřeního okolí stavby během provádění vč. uvedení do původního stavu  - odhad</t>
  </si>
  <si>
    <t>-1374519355</t>
  </si>
  <si>
    <t>Zabezpečení bezprostřeního okolí stavby během provádění vč. uvedení do původního stavu - odhad</t>
  </si>
  <si>
    <t>R 901 - 3</t>
  </si>
  <si>
    <t>Průzkumné sondy prováděné během realizace  (především do stáv. stropů, bouraných stěn)  - odhad</t>
  </si>
  <si>
    <t>1942226108</t>
  </si>
  <si>
    <t>Průzkumné sondy prováděné během realizace (především do stáv. stropů, bouraných stěn) - odhad</t>
  </si>
  <si>
    <t>101</t>
  </si>
  <si>
    <t>R 901 - 4</t>
  </si>
  <si>
    <t>Statické zajištění stáv.konstrukcí v návaznosti na průzkumné sondy prováděné během realizace   - odhad</t>
  </si>
  <si>
    <t>-657797303</t>
  </si>
  <si>
    <t>Statické zajištění stáv.konstrukcí v návaznosti na průzkumné sondy prováděné během realizace - odhad</t>
  </si>
  <si>
    <t>102</t>
  </si>
  <si>
    <t>R 901 - 5</t>
  </si>
  <si>
    <t xml:space="preserve">Provedení mykologického průzkumu stropních trámů  </t>
  </si>
  <si>
    <t>1789990884</t>
  </si>
  <si>
    <t xml:space="preserve">Provedení mykologického průzkumu stropních trámů </t>
  </si>
  <si>
    <t>103</t>
  </si>
  <si>
    <t>R 901 - 7</t>
  </si>
  <si>
    <t>Oprava povrchu stáv. manipulační rampy</t>
  </si>
  <si>
    <t>905544296</t>
  </si>
  <si>
    <t>1,5*(14,57+6)+5*5</t>
  </si>
  <si>
    <t>Přesun hmot</t>
  </si>
  <si>
    <t>104</t>
  </si>
  <si>
    <t>998018001</t>
  </si>
  <si>
    <t>Přesun hmot ruční pro budovy v do 6 m</t>
  </si>
  <si>
    <t>-548152111</t>
  </si>
  <si>
    <t>Přesun hmot pro budovy občanské výstavby, bydlení, výrobu a služby ruční - bez užití mechanizace vodorovná dopravní vzdálenost do 100 m pro budovy s jakoukoliv nosnou konstrukcí výšky do 6 m</t>
  </si>
  <si>
    <t>997</t>
  </si>
  <si>
    <t>Přesun sutě</t>
  </si>
  <si>
    <t>105</t>
  </si>
  <si>
    <t>997013211</t>
  </si>
  <si>
    <t>Vnitrostaveništní doprava suti a vybouraných hmot pro budovy v do 6 m ručně</t>
  </si>
  <si>
    <t>-942325213</t>
  </si>
  <si>
    <t>Vnitrostaveništní doprava suti a vybouraných hmot vodorovně do 50 m svisle ručně (nošením po schodech) pro budovy a haly výšky do 6 m</t>
  </si>
  <si>
    <t>106</t>
  </si>
  <si>
    <t>997013219</t>
  </si>
  <si>
    <t>Příplatek k vnitrostaveništní dopravě suti a vybouraných hmot za zvětšenou dopravu suti ZKD 10 m</t>
  </si>
  <si>
    <t>-63004626</t>
  </si>
  <si>
    <t>Vnitrostaveništní doprava suti a vybouraných hmot vodorovně do 50 m Příplatek k cenám -3111 až -3217 za zvětšenou vodorovnou dopravu přes vymezenou dopravní vzdálenost za každých dalších i započatých 10 m</t>
  </si>
  <si>
    <t>212,02*3 'Přepočtené koeficientem množství</t>
  </si>
  <si>
    <t>107</t>
  </si>
  <si>
    <t>997013501</t>
  </si>
  <si>
    <t>Odvoz suti a vybouraných hmot na skládku nebo meziskládku do 1 km se složením</t>
  </si>
  <si>
    <t>2095708301</t>
  </si>
  <si>
    <t>Odvoz suti a vybouraných hmot na skládku nebo meziskládku se složením, na vzdálenost do 1 km</t>
  </si>
  <si>
    <t>108</t>
  </si>
  <si>
    <t>997013509</t>
  </si>
  <si>
    <t>Příplatek k odvozu suti a vybouraných hmot na skládku ZKD 1 km přes 1 km</t>
  </si>
  <si>
    <t>-750892914</t>
  </si>
  <si>
    <t>Odvoz suti a vybouraných hmot na skládku nebo meziskládku se složením, na vzdálenost Příplatek k ceně za každý další i započatý 1 km přes 1 km</t>
  </si>
  <si>
    <t>212,02*10 'Přepočtené koeficientem množství</t>
  </si>
  <si>
    <t>109</t>
  </si>
  <si>
    <t>997013831</t>
  </si>
  <si>
    <t>Poplatek za uložení na skládce (skládkovné) stavebního odpadu směsného kód odpadu 170 904</t>
  </si>
  <si>
    <t>1293216353</t>
  </si>
  <si>
    <t>Poplatek za uložení stavebního odpadu na skládce (skládkovné) směsného stavebního a demoličního zatříděného do Katalogu odpadů pod kódem 170 904</t>
  </si>
  <si>
    <t>PSV</t>
  </si>
  <si>
    <t>Práce a dodávky PSV</t>
  </si>
  <si>
    <t>711</t>
  </si>
  <si>
    <t>Izolace proti vodě, vlhkosti a plynům</t>
  </si>
  <si>
    <t>110</t>
  </si>
  <si>
    <t>711111001</t>
  </si>
  <si>
    <t>Provedení izolace proti zemní vlhkosti vodorovné za studena nátěrem penetračním</t>
  </si>
  <si>
    <t>437148810</t>
  </si>
  <si>
    <t>Provedení izolace proti zemní vlhkosti natěradly a tmely za studena na ploše vodorovné V nátěrem penetračním</t>
  </si>
  <si>
    <t>2,62*7,65+7,85*1,97+0,3*(2,12+2,48+2,4+2,2)+1,6*0,65+0,75*1,6+1,27*4,8+0,8*1,27+1,8*1,08+1*0,65+1,1*0,3"1.01-vstup a chodba"</t>
  </si>
  <si>
    <t>8,65*6,8+0,6*2+0,85*1,65"1.03"</t>
  </si>
  <si>
    <t>0,3*2,4+4,8*2,63+0,3*1"1.06"</t>
  </si>
  <si>
    <t>2,6*2,5"1.07"</t>
  </si>
  <si>
    <t>1,57*2,63"1.09"</t>
  </si>
  <si>
    <t>1,86*3+0,65*1"1.10"</t>
  </si>
  <si>
    <t>1,8*1,82+0,8*1,2+2,4*0,9"1.11"</t>
  </si>
  <si>
    <t>(5,6+5)/2*2,37+(2,45+2,2)/2*1,05"1.12"</t>
  </si>
  <si>
    <t>111</t>
  </si>
  <si>
    <t>711112001</t>
  </si>
  <si>
    <t>Provedení izolace proti zemní vlhkosti svislé za studena nátěrem penetračním</t>
  </si>
  <si>
    <t>976127575</t>
  </si>
  <si>
    <t>Provedení izolace proti zemní vlhkosti natěradly a tmely za studena na ploše svislé S nátěrem penetračním</t>
  </si>
  <si>
    <t>0,16*(2,32+7,65*2+0,3*4+0,15*4+0,35*2+7,85*2+1,97*2+0,75*2+1,46+4,5*2+1,27+4,8*2+0,5*2+0,3*2+1,8*2+1,1*2)"1.01-vstup a chodba+M1.02"</t>
  </si>
  <si>
    <t>0,16*(8,65*2+6,8*2+0,6*2+0,8*2)"1.03"</t>
  </si>
  <si>
    <t>0,16*(7,82*2+6,13*2+0,35*2*2)"1.04"</t>
  </si>
  <si>
    <t>0,16*(7,83*2+6,8*2)"1.05"</t>
  </si>
  <si>
    <t>0,16*(0,3*2+4,8*2+2,63*2)"1.06"</t>
  </si>
  <si>
    <t>0,16*(1,21*2+1,7*2)"1.08"</t>
  </si>
  <si>
    <t>0,16*(1,57*2+2,63+2,5)"1.09"</t>
  </si>
  <si>
    <t>0,16*(2,1+1,86+3+0,65*2)"1.10"</t>
  </si>
  <si>
    <t>0,16*((1,82+1,8)*2+0,8*2+0,4*2+(2,4+0,9)*2)"1.11"</t>
  </si>
  <si>
    <t>0,16*(5,6+5,1+2,97*2+0,45*2)"1.12"</t>
  </si>
  <si>
    <t>112</t>
  </si>
  <si>
    <t>11163150</t>
  </si>
  <si>
    <t>lak penetrační asfaltový</t>
  </si>
  <si>
    <t>-1880188690</t>
  </si>
  <si>
    <t>268,225+37,414</t>
  </si>
  <si>
    <t>305,639*0,0003 'Přepočtené koeficientem množství</t>
  </si>
  <si>
    <t>113</t>
  </si>
  <si>
    <t>711141559</t>
  </si>
  <si>
    <t>Provedení izolace proti zemní vlhkosti pásy přitavením vodorovné NAIP</t>
  </si>
  <si>
    <t>44192279</t>
  </si>
  <si>
    <t>Provedení izolace proti zemní vlhkosti pásy přitavením NAIP na ploše vodorovné V</t>
  </si>
  <si>
    <t>268,225*2 'Přepočtené koeficientem množství</t>
  </si>
  <si>
    <t>114</t>
  </si>
  <si>
    <t>62832134</t>
  </si>
  <si>
    <t>pás asfaltový natavitelný oxidovaný tl. 4,0mm typu V60 S40 s vložkou ze skleněné rohože, s jemnozrnným minerálním posypem</t>
  </si>
  <si>
    <t>-1934964730</t>
  </si>
  <si>
    <t>268,225*2+37,414*2</t>
  </si>
  <si>
    <t>115</t>
  </si>
  <si>
    <t>998711201</t>
  </si>
  <si>
    <t>Přesun hmot procentní pro izolace proti vodě, vlhkosti a plynům v objektech v do 6 m</t>
  </si>
  <si>
    <t>%</t>
  </si>
  <si>
    <t>-1890051176</t>
  </si>
  <si>
    <t>Přesun hmot pro izolace proti vodě, vlhkosti a plynům stanovený procentní sazbou (%) z ceny vodorovná dopravní vzdálenost do 50 m v objektech výšky do 6 m</t>
  </si>
  <si>
    <t>712</t>
  </si>
  <si>
    <t>Povlakové krytiny - příp. oprava stáv. jednoplášťové střechy</t>
  </si>
  <si>
    <t>116</t>
  </si>
  <si>
    <t>712321132</t>
  </si>
  <si>
    <t>Provedení povlakové krytiny střech do 10° za horka nátěrem asfaltovým</t>
  </si>
  <si>
    <t>1072143142</t>
  </si>
  <si>
    <t>Provedení povlakové krytiny střech plochých do 10° natěradly a tmely za horka nátěrem asfaltovým</t>
  </si>
  <si>
    <t>17,784"plocha"</t>
  </si>
  <si>
    <t>13,433"vytažení na atiky a stěny"</t>
  </si>
  <si>
    <t>117</t>
  </si>
  <si>
    <t>785064460</t>
  </si>
  <si>
    <t>57,175637587007*0,00035 'Přepočtené koeficientem množství</t>
  </si>
  <si>
    <t>118</t>
  </si>
  <si>
    <t>712331101</t>
  </si>
  <si>
    <t>Provedení povlakové krytiny střech do 10° podkladní vrstvy pásy na sucho AIP nebo NAIP</t>
  </si>
  <si>
    <t>-129755766</t>
  </si>
  <si>
    <t>Provedení povlakové krytiny střech plochých do 10° pásy na sucho AIP nebo NAIP</t>
  </si>
  <si>
    <t>119</t>
  </si>
  <si>
    <t>62832002</t>
  </si>
  <si>
    <t>pás asfaltový natavitelný oxidovaný tl. 4,2mm typu s vložkou ze skleněné rohože, hrubozrnným posypem</t>
  </si>
  <si>
    <t>-998457583</t>
  </si>
  <si>
    <t>31,217*1,15 'Přepočtené koeficientem množství</t>
  </si>
  <si>
    <t>120</t>
  </si>
  <si>
    <t>712363001</t>
  </si>
  <si>
    <t>Provedení povlakové krytiny střech plochých do 10° fólií  termoplastickou mPVC (měkčené PVC) rozvinutí a natažení fólie v ploše vč. vytvoření spojů horkovzdušným navařením</t>
  </si>
  <si>
    <t>1283446610</t>
  </si>
  <si>
    <t>Provedení povlakové krytiny střech plochých do 10° fólií termoplastickou mPVC (měkčené PVC) rozvinutí a natažení fólie v ploše vč. vytvoření spojů horkovzdušným navařením</t>
  </si>
  <si>
    <t xml:space="preserve"> (5,6+4,8)/2*3,42</t>
  </si>
  <si>
    <t>121</t>
  </si>
  <si>
    <t>712363104</t>
  </si>
  <si>
    <t>Provedení povlakové krytiny střech do 10° ukotvení fólie talířovou hmoždinkou do dřevěné konstrukce</t>
  </si>
  <si>
    <t>361189579</t>
  </si>
  <si>
    <t>Provedení povlakové krytiny střech plochých do 10° fólií ostatní činnosti při pokládání hydroizolačních fólií (materiál ve specifikaci) mechanické ukotvení talířovou hmoždinkou do dřevěné konstrukce</t>
  </si>
  <si>
    <t>Technická zpráva C1.01 - strana 6</t>
  </si>
  <si>
    <t>příp. oprava stáv. jednoplášťové střechy</t>
  </si>
  <si>
    <t>122</t>
  </si>
  <si>
    <t>553499739</t>
  </si>
  <si>
    <t>turbošroub</t>
  </si>
  <si>
    <t>1123762868</t>
  </si>
  <si>
    <t>123</t>
  </si>
  <si>
    <t>712363353</t>
  </si>
  <si>
    <t>Povlakové krytiny střech do 10° z tvarovaných poplastovaných lišt délky 2 m koutová lišta vnější rš 100 mm</t>
  </si>
  <si>
    <t>-1388150804</t>
  </si>
  <si>
    <t>Povlakové krytiny střech plochých do 10° z tvarovaných poplastovaných lišt pro mPVC vnější koutová lišta rš 100 mm</t>
  </si>
  <si>
    <t>124</t>
  </si>
  <si>
    <t>712363352</t>
  </si>
  <si>
    <t>Povlakové krytiny střech do 10° z tvarovaných poplastovaných lišt délky 2 m koutová lišta vnitřní rš 100 mm</t>
  </si>
  <si>
    <t>644464725</t>
  </si>
  <si>
    <t>Povlakové krytiny střech plochých do 10° z tvarovaných poplastovaných lišt pro mPVC vnitřní koutová lišta rš 100 mm</t>
  </si>
  <si>
    <t>125</t>
  </si>
  <si>
    <t>712363356</t>
  </si>
  <si>
    <t>Povlakové krytiny střech do 10° z tvarovaných poplastovaných lišt délky 2 m okapnice široká rš 200 mm</t>
  </si>
  <si>
    <t>-1230305526</t>
  </si>
  <si>
    <t>Povlakové krytiny střech plochých do 10° z tvarovaných poplastovaných lišt pro mPVC okapnice rš 200 mm</t>
  </si>
  <si>
    <t>126</t>
  </si>
  <si>
    <t>712861702</t>
  </si>
  <si>
    <t>Provedení povlakové krytiny vytažením na konstrukce fólií přilepenou bodově</t>
  </si>
  <si>
    <t>-1968111383</t>
  </si>
  <si>
    <t>Provedení povlakové krytiny střech samostatným vytažením izolačního povlaku fólií na konstrukce převyšující úroveň střechy, přilepenou bodově</t>
  </si>
  <si>
    <t>(6,284+3,72)*(0,4+0,4)"atika"</t>
  </si>
  <si>
    <t>(4+5,05)*0,6"vytažení na stěnu objektu"</t>
  </si>
  <si>
    <t>127</t>
  </si>
  <si>
    <t>712363115</t>
  </si>
  <si>
    <t>Provedení povlakové krytiny střech do 10° zaizolování prostupů kruhového průřezu D do 300 mm</t>
  </si>
  <si>
    <t>-855826817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</si>
  <si>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</si>
  <si>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128</t>
  </si>
  <si>
    <t>28322012</t>
  </si>
  <si>
    <t>fólie hydroizolační střešní mPVC mechanicky kotvená tl 1,5mm šedá</t>
  </si>
  <si>
    <t>-66568614</t>
  </si>
  <si>
    <t>129</t>
  </si>
  <si>
    <t>712491171</t>
  </si>
  <si>
    <t>Provedení povlakové krytiny střech do 30° podkladní textilní vrstvy</t>
  </si>
  <si>
    <t>298446517</t>
  </si>
  <si>
    <t>Provedení povlakové krytiny střech šikmých přes 10° do 30°- ostatní práce provedení vrstvy textilní podkladní</t>
  </si>
  <si>
    <t>17,784</t>
  </si>
  <si>
    <t>17,24*(0,4+0,4)</t>
  </si>
  <si>
    <t>130</t>
  </si>
  <si>
    <t>69311068</t>
  </si>
  <si>
    <t>geotextilie netkaná separační, ochranná, filtrační, drenážní PP 300g/m2</t>
  </si>
  <si>
    <t>1787594472</t>
  </si>
  <si>
    <t>31,576*1,1 'Přepočtené koeficientem množství</t>
  </si>
  <si>
    <t>131</t>
  </si>
  <si>
    <t>998712201</t>
  </si>
  <si>
    <t>Přesun hmot procentní pro krytiny povlakové v objektech v do 6 m</t>
  </si>
  <si>
    <t>185690281</t>
  </si>
  <si>
    <t>Přesun hmot pro povlakové krytiny stanovený procentní sazbou (%) z ceny vodorovná dopravní vzdálenost do 50 m v objektech výšky do 6 m</t>
  </si>
  <si>
    <t>713</t>
  </si>
  <si>
    <t>Izolace tepelné</t>
  </si>
  <si>
    <t>132</t>
  </si>
  <si>
    <t>713190812</t>
  </si>
  <si>
    <t>Odstranění tepelné izolace škvárového lože tloušťky do 100 mm</t>
  </si>
  <si>
    <t>600225127</t>
  </si>
  <si>
    <t>Odstranění tepelné izolace běžných stavebních konstrukcí – vrstvy, doplňky a konstrukční součásti izolační vrstvy lože škvárové průměrné tloušťky přes 50 do 100 mm</t>
  </si>
  <si>
    <t>předpoklad TI ve skladbě stáv. podlahy přízemí, která se celá až na terén odstraní</t>
  </si>
  <si>
    <t>133</t>
  </si>
  <si>
    <t>713121121</t>
  </si>
  <si>
    <t>Montáž izolace tepelné podlah volně kladenými rohožemi, pásy, dílci, deskami 2 vrstvy</t>
  </si>
  <si>
    <t>-437078773</t>
  </si>
  <si>
    <t>Montáž tepelné izolace podlah rohožemi, pásy, deskami, dílci, bloky (izolační materiál ve specifikaci) kladenými volně dvouvrstvá</t>
  </si>
  <si>
    <t>134</t>
  </si>
  <si>
    <t>28375912</t>
  </si>
  <si>
    <t>deska EPS 150 pro trvalé zatížení v tlaku (max. 3000 kg/m2) tl 80mm</t>
  </si>
  <si>
    <t>-1699507483</t>
  </si>
  <si>
    <t>264,817*1,1 'Přepočtené koeficientem množství</t>
  </si>
  <si>
    <t>135</t>
  </si>
  <si>
    <t>28375918</t>
  </si>
  <si>
    <t>deska EPS 200 pro trvalé zatížení v tlaku (max. 3600 kg/m2) tl 20mm</t>
  </si>
  <si>
    <t>-1749232796</t>
  </si>
  <si>
    <t>136</t>
  </si>
  <si>
    <t>713111111</t>
  </si>
  <si>
    <t>Montáž izolace tepelné vrchem stropů volně kladenými rohožemi, pásy, dílci, deskami</t>
  </si>
  <si>
    <t>-2036916445</t>
  </si>
  <si>
    <t>Montáž tepelné izolace stropů rohožemi, pásy, dílci, deskami, bloky (izolační materiál ve specifikaci) vrchem bez překrytí lepenkou kladenými volně</t>
  </si>
  <si>
    <t>137</t>
  </si>
  <si>
    <t>28375926</t>
  </si>
  <si>
    <t>deska EPS 200 pro trvalé zatížení v tlaku (max. 3600 kg/m2) tl 100mm</t>
  </si>
  <si>
    <t>1185377285</t>
  </si>
  <si>
    <t>31,217*1,1 'Přepočtené koeficientem množství</t>
  </si>
  <si>
    <t>138</t>
  </si>
  <si>
    <t>998713201</t>
  </si>
  <si>
    <t>Přesun hmot procentní pro izolace tepelné v objektech v do 6 m</t>
  </si>
  <si>
    <t>-1021174059</t>
  </si>
  <si>
    <t>Přesun hmot pro izolace tepelné stanovený procentní sazbou (%) z ceny vodorovná dopravní vzdálenost do 50 m v objektech výšky do 6 m</t>
  </si>
  <si>
    <t>721</t>
  </si>
  <si>
    <t>Zdravotechnika - vnitřní kanalizace</t>
  </si>
  <si>
    <t>139</t>
  </si>
  <si>
    <t>R 721 D</t>
  </si>
  <si>
    <t>Demontáže stávajících rozvodů vnitřní kanalizace   - odhad</t>
  </si>
  <si>
    <t>hod</t>
  </si>
  <si>
    <t>-1247194101</t>
  </si>
  <si>
    <t>Demontáže stávajících rozvodů vnitřní kanalizace - odhad</t>
  </si>
  <si>
    <t>140</t>
  </si>
  <si>
    <t>721173402</t>
  </si>
  <si>
    <t>Potrubí kanalizační z PVC SN 4 svodné DN 125  vč. odboček, kolen, redukcí, pořechodů, čistících kusů</t>
  </si>
  <si>
    <t>-492762638</t>
  </si>
  <si>
    <t>Potrubí z plastových trub PVC SN4 svodné (ležaté) DN 125 vč. odboček, kolen, redukcí, pořechodů, čistících kusů</t>
  </si>
  <si>
    <t>1"předpoklad NDN110 - 1-14"</t>
  </si>
  <si>
    <t>2+2,5+2"předpoklad DN110  - 9´-11,12"</t>
  </si>
  <si>
    <t>2"předpoklad DN 110 - 5,6´-5´"</t>
  </si>
  <si>
    <t>2"předpoklad DN110 - 4-4´"</t>
  </si>
  <si>
    <t>1,5"předpoklad DN110  - 3-3´"</t>
  </si>
  <si>
    <t>141</t>
  </si>
  <si>
    <t>721173403</t>
  </si>
  <si>
    <t>Potrubí kanalizační z PVC SN 4 svodné DN 160 vč. odboček, kolen, redukcí, pořechodů, čistících kusů</t>
  </si>
  <si>
    <t>428733645</t>
  </si>
  <si>
    <t>Potrubí z plastových trub PVC SN4 svodné (ležaté) DN 160 vč. odboček, kolen, redukcí, pořechodů, čistících kusů</t>
  </si>
  <si>
    <t>10"předpoklad DN160"</t>
  </si>
  <si>
    <t>3,5"předpoklad DN160 - 13-13´"</t>
  </si>
  <si>
    <t>4"předpoklad DN160 - 14-14´"</t>
  </si>
  <si>
    <t>1,5"předpoklad DN160 - 9-9´"</t>
  </si>
  <si>
    <t>142</t>
  </si>
  <si>
    <t>721173604</t>
  </si>
  <si>
    <t>Potrubí kanalizační z PE svodné DN 70</t>
  </si>
  <si>
    <t>-511763121</t>
  </si>
  <si>
    <t>Potrubí z plastových trub polyetylenové svařované svodné (ležaté) DN 70</t>
  </si>
  <si>
    <t>1,8"předpoklad DN75  - 11´-10</t>
  </si>
  <si>
    <t>1,7+1+1,5"předpoklad DN75  - 6,7,8-6´"</t>
  </si>
  <si>
    <t>4"předpoklad DN75  - 2-2´"</t>
  </si>
  <si>
    <t>143</t>
  </si>
  <si>
    <t>721173706</t>
  </si>
  <si>
    <t>Potrubí kanalizační z PE odpadní DN 100 vč. odboček, kolen, redukcí</t>
  </si>
  <si>
    <t>-350852349</t>
  </si>
  <si>
    <t>Potrubí z plastových trub polyetylenové svařované odpadní (svislé) DN 100 vč. odboček, kolen, redukcí</t>
  </si>
  <si>
    <t>4,1*2</t>
  </si>
  <si>
    <t>144</t>
  </si>
  <si>
    <t>721173708</t>
  </si>
  <si>
    <t>Potrubí kanalizační z PE odpadní DN 150  vč. odboček, kolen, redukcí</t>
  </si>
  <si>
    <t>172763076</t>
  </si>
  <si>
    <t>Potrubí z plastových trub polyetylenové svařované odpadní (svislé) DN 150 vč. odboček, kolen, redukcí</t>
  </si>
  <si>
    <t>4,1*5</t>
  </si>
  <si>
    <t>145</t>
  </si>
  <si>
    <t>721211521</t>
  </si>
  <si>
    <t>Vpusť sklepní s vodorovným odtokem a trojnásobnou zpětnou klapkou DN 110 mřížka plast 180x125</t>
  </si>
  <si>
    <t>2108222630</t>
  </si>
  <si>
    <t>Podlahové vpusti sklepní vpusti s vodorovným odtokem a trojnásobnou zpětnou klapkou DN 110 mřížka plast 180x125</t>
  </si>
  <si>
    <t>146</t>
  </si>
  <si>
    <t>721290111</t>
  </si>
  <si>
    <t>Zkouška těsnosti potrubí kanalizace vodou do DN 125</t>
  </si>
  <si>
    <t>72492959</t>
  </si>
  <si>
    <t>Zkouška těsnosti kanalizace v objektech vodou do DN 125</t>
  </si>
  <si>
    <t>10+13+8,2</t>
  </si>
  <si>
    <t>147</t>
  </si>
  <si>
    <t>721290112</t>
  </si>
  <si>
    <t>Zkouška těsnosti potrubí kanalizace vodou do DN 200</t>
  </si>
  <si>
    <t>1247314597</t>
  </si>
  <si>
    <t>Zkouška těsnosti kanalizace v objektech vodou DN 150 nebo DN 200</t>
  </si>
  <si>
    <t>19+20,5</t>
  </si>
  <si>
    <t>20"venkovní"</t>
  </si>
  <si>
    <t>148</t>
  </si>
  <si>
    <t>998721201</t>
  </si>
  <si>
    <t>Přesun hmot procentní pro vnitřní kanalizace v objektech v do 6 m</t>
  </si>
  <si>
    <t>844956695</t>
  </si>
  <si>
    <t>Přesun hmot pro vnitřní kanalizace stanovený procentní sazbou (%) z ceny vodorovná dopravní vzdálenost do 50 m v objektech výšky do 6 m</t>
  </si>
  <si>
    <t>149</t>
  </si>
  <si>
    <t>R 721 ZP</t>
  </si>
  <si>
    <t>Zednické přípomoce</t>
  </si>
  <si>
    <t>-971665630</t>
  </si>
  <si>
    <t>722</t>
  </si>
  <si>
    <t>Zdravotechnika - vnitřní vodovod</t>
  </si>
  <si>
    <t>150</t>
  </si>
  <si>
    <t>R 722 D</t>
  </si>
  <si>
    <t>Demontáž stávajících rozvodu vnitřního vodovodu  - odhad</t>
  </si>
  <si>
    <t>1418412276</t>
  </si>
  <si>
    <t>Demontáž stávajících rozvodu vnitřního vodovodu - odhad</t>
  </si>
  <si>
    <t>151</t>
  </si>
  <si>
    <t>722232046</t>
  </si>
  <si>
    <t>Kohout kulový přímý G 5/4 PN 42 do 185°C vnitřní závit</t>
  </si>
  <si>
    <t>2013470415</t>
  </si>
  <si>
    <t>Armatury se dvěma závity kulové kohouty PN 42 do 185 °C přímé vnitřní závit G 5/4</t>
  </si>
  <si>
    <t>152</t>
  </si>
  <si>
    <t>722231075</t>
  </si>
  <si>
    <t>Ventil zpětný mosazný G 5/4 PN 10 do 110°C se dvěma závity</t>
  </si>
  <si>
    <t>843074873</t>
  </si>
  <si>
    <t>Armatury se dvěma závity ventily zpětné mosazné PN 10 do 110°C G 5/4</t>
  </si>
  <si>
    <t>153</t>
  </si>
  <si>
    <t>722290234</t>
  </si>
  <si>
    <t>Proplach a dezinfekce vodovodního potrubí do DN 80</t>
  </si>
  <si>
    <t>-659498133</t>
  </si>
  <si>
    <t>Zkoušky, proplach a desinfekce vodovodního potrubí proplach a desinfekce vodovodního potrubí do DN 80</t>
  </si>
  <si>
    <t>46,5+3+5</t>
  </si>
  <si>
    <t>154</t>
  </si>
  <si>
    <t>722290215</t>
  </si>
  <si>
    <t>Zkouška těsnosti vodovodního potrubí hrdlového nebo přírubového do DN 100</t>
  </si>
  <si>
    <t>-1249974408</t>
  </si>
  <si>
    <t>Zkoušky, proplach a desinfekce vodovodního potrubí zkoušky těsnosti vodovodního potrubí hrdlového nebo přírubového do DN 100</t>
  </si>
  <si>
    <t>155</t>
  </si>
  <si>
    <t>998722101</t>
  </si>
  <si>
    <t>Přesun hmot tonážní pro vnitřní vodovod v objektech v do 6 m</t>
  </si>
  <si>
    <t>-1925411652</t>
  </si>
  <si>
    <t>Přesun hmot pro vnitřní vodovod stanovený z hmotnosti přesunovaného materiálu vodorovná dopravní vzdálenost do 50 m v objektech výšky do 6 m</t>
  </si>
  <si>
    <t>0,02+0,071+0,021+0,121</t>
  </si>
  <si>
    <t>722_01</t>
  </si>
  <si>
    <t>Vodovod - studená voda</t>
  </si>
  <si>
    <t>156</t>
  </si>
  <si>
    <t>722176115</t>
  </si>
  <si>
    <t>Montáž potrubí plastové spojované svary polyfuzně do D 40 mm</t>
  </si>
  <si>
    <t>595241784</t>
  </si>
  <si>
    <t>Montáž potrubí z plastových trub svařovaných polyfuzně D přes 32 do 40 mm</t>
  </si>
  <si>
    <t>předpoklad</t>
  </si>
  <si>
    <t>1,4+0,5+2,4+1,1+4,3+2,7+2+1+2*0,5+2,6+2+1,5+2*0,5+0,5+2+2*0,5+1+0,8+1,4+3,6+0,5+4"přízemí"</t>
  </si>
  <si>
    <t>4,1*2"stoupačka"</t>
  </si>
  <si>
    <t>157</t>
  </si>
  <si>
    <t>28613752</t>
  </si>
  <si>
    <t>potrubí vodovodní LDPE (rPE) D 32x4,4mm   - odhad délka a průřez - skutečnosnost dle realizace</t>
  </si>
  <si>
    <t>-465058963</t>
  </si>
  <si>
    <t>46,5*1,1 'Přepočtené koeficientem množství</t>
  </si>
  <si>
    <t>158</t>
  </si>
  <si>
    <t>ZP 722_01</t>
  </si>
  <si>
    <t>634178623</t>
  </si>
  <si>
    <t>722_02</t>
  </si>
  <si>
    <t>Vodovod - teplá voda</t>
  </si>
  <si>
    <t>159</t>
  </si>
  <si>
    <t>-887295464</t>
  </si>
  <si>
    <t>3*1"přízemí"</t>
  </si>
  <si>
    <t>160</t>
  </si>
  <si>
    <t>28611005</t>
  </si>
  <si>
    <t>trubka pevná PVC-C pro rozvod teplé a studené vody DN 32 40x4,5mm pro lepený spoj - odhad délka a průřez - skutečnosnost dle realizace</t>
  </si>
  <si>
    <t>-183148495</t>
  </si>
  <si>
    <t>trubka pevná PVC-C pro rozvod teplé a studené vody DN 32 40x4,5mm pro lepený spoj   - odhad délka a průřez - skutečnost dle realizace</t>
  </si>
  <si>
    <t>3*1,1 'Přepočtené koeficientem množství</t>
  </si>
  <si>
    <t>161</t>
  </si>
  <si>
    <t>722181242</t>
  </si>
  <si>
    <t>Ochrana vodovodního potrubí přilepenými termoizolačními trubicemi z PE tl do 20 mm DN do 45 mm</t>
  </si>
  <si>
    <t>1703387467</t>
  </si>
  <si>
    <t>Ochrana potrubí termoizolačními trubicemi z pěnového polyetylenu PE přilepenými v příčných a podélných spojích, tloušťky izolace přes 13 do 20 mm, vnitřního průměru izolace DN přes 22 do 45 mm</t>
  </si>
  <si>
    <t>162</t>
  </si>
  <si>
    <t>ZP 722_02</t>
  </si>
  <si>
    <t>1887704111</t>
  </si>
  <si>
    <t>722_04</t>
  </si>
  <si>
    <t>Hydrantový vodovod</t>
  </si>
  <si>
    <t>163</t>
  </si>
  <si>
    <t>722130236</t>
  </si>
  <si>
    <t>Potrubí vodovodní ocelové závitové pozinkované svařované běžné DN 50 - odhad délka a průřez - skutečnosnost dle realizace</t>
  </si>
  <si>
    <t>-2100817260</t>
  </si>
  <si>
    <t>Potrubí z ocelových trubek pozinkovaných závitových svařovaných běžných DN 50 - odhad délka a průřez - skutečnosnost dle realizace</t>
  </si>
  <si>
    <t>164</t>
  </si>
  <si>
    <t>722250133</t>
  </si>
  <si>
    <t>Hydrantový systém s tvarově stálou hadicí D 25 x 30 m celoplechový</t>
  </si>
  <si>
    <t>soubor</t>
  </si>
  <si>
    <t>-1818808272</t>
  </si>
  <si>
    <t>Požární příslušenství a armatury hydrantový systém s tvarově stálou hadicí celoplechový D 25 x 30 m</t>
  </si>
  <si>
    <t>165</t>
  </si>
  <si>
    <t>722232048</t>
  </si>
  <si>
    <t>Kohout kulový přímý G 2 PN 42 do 185°C vnitřní závit</t>
  </si>
  <si>
    <t>-169616471</t>
  </si>
  <si>
    <t>Armatury se dvěma závity kulové kohouty PN 42 do 185 °C přímé vnitřní závit G 2</t>
  </si>
  <si>
    <t>166</t>
  </si>
  <si>
    <t>722231077</t>
  </si>
  <si>
    <t>Ventil zpětný mosazný G 2 PN 10 do 110°C se dvěma závity</t>
  </si>
  <si>
    <t>-344355940</t>
  </si>
  <si>
    <t>Armatury se dvěma závity ventily zpětné mosazné PN 10 do 110°C G 2</t>
  </si>
  <si>
    <t>167</t>
  </si>
  <si>
    <t>ZP 722_04</t>
  </si>
  <si>
    <t>702493263</t>
  </si>
  <si>
    <t>723</t>
  </si>
  <si>
    <t>Zdravotechnika - vnitřní plynovod</t>
  </si>
  <si>
    <t>168</t>
  </si>
  <si>
    <t>723230801</t>
  </si>
  <si>
    <t>Demontáž regulátoru plynu středotlakého řada jednoduchá</t>
  </si>
  <si>
    <t>-1343116823</t>
  </si>
  <si>
    <t>Demontáž středotlakých regulátorů tlaku plynu regulační řada jednoduchá</t>
  </si>
  <si>
    <t>169</t>
  </si>
  <si>
    <t>723260801</t>
  </si>
  <si>
    <t>Demontáž plynoměrů G 2 nebo G 4 nebo G 10 max. průtok do 16 m3/hod.</t>
  </si>
  <si>
    <t>590909973</t>
  </si>
  <si>
    <t>Demontáž plynoměrů maximální průtok Q (m3/hod) do 16 m3/h</t>
  </si>
  <si>
    <t>170</t>
  </si>
  <si>
    <t>723234312</t>
  </si>
  <si>
    <t>Regulátor tlaku plynu středotlaký jednostupňový výkon do 10 m3/hod pro zemní plyn</t>
  </si>
  <si>
    <t>-541070825</t>
  </si>
  <si>
    <t>Armatury se dvěma závity středotlaké regulátory tlaku plynu jednostupňové pro zemní plyn, výkon do 10 m3/hod</t>
  </si>
  <si>
    <t>171</t>
  </si>
  <si>
    <t>723261914</t>
  </si>
  <si>
    <t>Montáž plynoměrů G-25 maximální průtok 40 m3/hod.</t>
  </si>
  <si>
    <t>1787345076</t>
  </si>
  <si>
    <t>Montáž plynoměrů při rekonstrukci plynoinstalací s odvzdušněním a odzkoušením maximální průtok Q (m3/h) 40 m3/h</t>
  </si>
  <si>
    <t>172</t>
  </si>
  <si>
    <t>38822275</t>
  </si>
  <si>
    <t>plynoměr membránový Qmax 25 m3/h, PN 0,05 MPa, DN 40</t>
  </si>
  <si>
    <t>-728044110</t>
  </si>
  <si>
    <t>173</t>
  </si>
  <si>
    <t>998723201</t>
  </si>
  <si>
    <t>Přesun hmot procentní pro vnitřní plynovod v objektech v do 6 m</t>
  </si>
  <si>
    <t>-1888300281</t>
  </si>
  <si>
    <t>Přesun hmot pro vnitřní plynovod stanovený procentní sazbou (%) z ceny vodorovná dopravní vzdálenost do 50 m v objektech výšky do 6 m</t>
  </si>
  <si>
    <t>725</t>
  </si>
  <si>
    <t>Zdravotechnika - zařizovací předměty</t>
  </si>
  <si>
    <t>174</t>
  </si>
  <si>
    <t>725110814</t>
  </si>
  <si>
    <t>Demontáž klozetu Kombi, odsávací</t>
  </si>
  <si>
    <t>-1802631503</t>
  </si>
  <si>
    <t>Demontáž klozetů odsávacích nebo kombinačních</t>
  </si>
  <si>
    <t>175</t>
  </si>
  <si>
    <t>725210821</t>
  </si>
  <si>
    <t>Demontáž umyvadel bez výtokových armatur</t>
  </si>
  <si>
    <t>1668179375</t>
  </si>
  <si>
    <t>Demontáž umyvadel bez výtokových armatur umyvadel</t>
  </si>
  <si>
    <t>176</t>
  </si>
  <si>
    <t>725810811</t>
  </si>
  <si>
    <t>Demontáž ventilů výtokových nástěnných</t>
  </si>
  <si>
    <t>-890227263</t>
  </si>
  <si>
    <t>Demontáž výtokových ventilů nástěnných</t>
  </si>
  <si>
    <t>177</t>
  </si>
  <si>
    <t>725820801</t>
  </si>
  <si>
    <t>Demontáž baterie nástěnné do G 3 / 4</t>
  </si>
  <si>
    <t>-983961455</t>
  </si>
  <si>
    <t>Demontáž baterií nástěnných do G 3/4</t>
  </si>
  <si>
    <t>178</t>
  </si>
  <si>
    <t>725535222</t>
  </si>
  <si>
    <t>Ventil pojistný bezpečnostní souprava s redukčním ventilem a výlevkou</t>
  </si>
  <si>
    <t>1740955995</t>
  </si>
  <si>
    <t>Elektrické ohřívače zásobníkové pojistné armatury bezpečnostní souprava s redukčním ventilem a výlevkou</t>
  </si>
  <si>
    <t>179</t>
  </si>
  <si>
    <t>725813112</t>
  </si>
  <si>
    <t>Ventil rohový pračkový G 3/4</t>
  </si>
  <si>
    <t>2106695173</t>
  </si>
  <si>
    <t>Ventily rohové bez připojovací trubičky nebo flexi hadičky pračkové G 3/4</t>
  </si>
  <si>
    <t>180</t>
  </si>
  <si>
    <t>725121521</t>
  </si>
  <si>
    <t>Pisoárový záchodek automatický s infračerveným senzorem</t>
  </si>
  <si>
    <t>-878578557</t>
  </si>
  <si>
    <t>Pisoárové záchodky keramické automatické s infračerveným senzorem</t>
  </si>
  <si>
    <t>2"přízemí"</t>
  </si>
  <si>
    <t>181</t>
  </si>
  <si>
    <t>725531102</t>
  </si>
  <si>
    <t>Elektrický ohřívač zásobníkový přepadový beztlakový 10 l / 2 kW</t>
  </si>
  <si>
    <t>854822835</t>
  </si>
  <si>
    <t>Elektrické ohřívače zásobníkové beztlakové přepadové objem nádrže (příkon) 10 l (2,0 kW)</t>
  </si>
  <si>
    <t>182</t>
  </si>
  <si>
    <t>725532114</t>
  </si>
  <si>
    <t>Elektrický ohřívač zásobníkový akumulační závěsný svislý 80 l / 3 kW</t>
  </si>
  <si>
    <t>-333596847</t>
  </si>
  <si>
    <t>Elektrické ohřívače zásobníkové beztlakové přepadové akumulační s pojistným ventilem závěsné svislé objem nádrže (příkon) 80 l (3,0 kW) rychloohřev 220V</t>
  </si>
  <si>
    <t>1"2.NP"</t>
  </si>
  <si>
    <t>183</t>
  </si>
  <si>
    <t>725112182</t>
  </si>
  <si>
    <t>Kombi klozet s úspornou armaturou odpad svislý</t>
  </si>
  <si>
    <t>1028748180</t>
  </si>
  <si>
    <t>Zařízení záchodů kombi klozety s úspornou armaturou odpad svislý</t>
  </si>
  <si>
    <t>3"přízemí"</t>
  </si>
  <si>
    <t>184</t>
  </si>
  <si>
    <t>725112173</t>
  </si>
  <si>
    <t>Kombi klozeti s hlubokým splachováním zvýšený odpad svislý  s odpadem svislým pro tělesně postižené</t>
  </si>
  <si>
    <t>852452258</t>
  </si>
  <si>
    <t>Zařízení záchodů kombi klozety s hlubokým splachováním zvýšený 50 cm s odpadem svislým pro tělesně postižené</t>
  </si>
  <si>
    <t>185</t>
  </si>
  <si>
    <t>725211617</t>
  </si>
  <si>
    <t>Umyvadlo keramické bílé šířky 600 mm s krytem na sifon připevněné na stěnu šrouby</t>
  </si>
  <si>
    <t>-712815105</t>
  </si>
  <si>
    <t>Umyvadla keramická bílá bez výtokových armatur připevněná na stěnu šrouby s krytem na sifon (polosloupem) 600 mm</t>
  </si>
  <si>
    <t>186</t>
  </si>
  <si>
    <t>725211681</t>
  </si>
  <si>
    <t>Umyvadlo keramické bílé zdravotní šířky 640 mm připevněné na stěnu šrouby</t>
  </si>
  <si>
    <t>1957728453</t>
  </si>
  <si>
    <t>Umyvadla keramická bílá bez výtokových armatur připevněná na stěnu šrouby zdravotní bílá 640 mm</t>
  </si>
  <si>
    <t>1"přízemí"</t>
  </si>
  <si>
    <t>187</t>
  </si>
  <si>
    <t>725822656</t>
  </si>
  <si>
    <t>Baterie umyvadlová automatická senzorová k průtokovým ohřívačům</t>
  </si>
  <si>
    <t>-1576902918</t>
  </si>
  <si>
    <t>Baterie umyvadlové stojánkové automatické senzorové směšovací k průtokovým ohřívačům</t>
  </si>
  <si>
    <t>188</t>
  </si>
  <si>
    <t>725331111</t>
  </si>
  <si>
    <t>Výlevka bez výtokových armatur keramická se sklopnou plastovou mřížkou 500 mm</t>
  </si>
  <si>
    <t>1330913409</t>
  </si>
  <si>
    <t>Výlevky bez výtokových armatur a splachovací nádrže keramické se sklopnou plastovou mřížkou 425 mm</t>
  </si>
  <si>
    <t>189</t>
  </si>
  <si>
    <t>725821312</t>
  </si>
  <si>
    <t>Baterie dřezová nástěnná páková s otáčivým kulatým ústím a délkou ramínka 300 mm</t>
  </si>
  <si>
    <t>-67483649</t>
  </si>
  <si>
    <t>Baterie dřezové nástěnné pákové s otáčivým kulatým ústím a délkou ramínka 300 mm</t>
  </si>
  <si>
    <t>190</t>
  </si>
  <si>
    <t>725291311_R</t>
  </si>
  <si>
    <t>Doplňky zařízení koupelen a záchodů - koš nerez</t>
  </si>
  <si>
    <t>1139970792</t>
  </si>
  <si>
    <t>191</t>
  </si>
  <si>
    <t>725291312_R</t>
  </si>
  <si>
    <t>Doplňky zařízení koupelen a záchodů - zrcadlo 60x40cm</t>
  </si>
  <si>
    <t>389230068</t>
  </si>
  <si>
    <t>192</t>
  </si>
  <si>
    <t>725291312_R1</t>
  </si>
  <si>
    <t>Doplňky zařízení koupelen a záchodů - zrcadlo 60x40cm výklopné invalidní</t>
  </si>
  <si>
    <t>-1346370979</t>
  </si>
  <si>
    <t>193</t>
  </si>
  <si>
    <t>725291411</t>
  </si>
  <si>
    <t>Doplňky zařízení koupelen a záchodů WC souprava - matný chrom</t>
  </si>
  <si>
    <t>-1097203339</t>
  </si>
  <si>
    <t>194</t>
  </si>
  <si>
    <t>725291511</t>
  </si>
  <si>
    <t>Doplňky zařízení koupelen a záchodů dávkovač tekutého mýdla na 1l - matný nerez</t>
  </si>
  <si>
    <t>1679071217</t>
  </si>
  <si>
    <t>195</t>
  </si>
  <si>
    <t>725291621</t>
  </si>
  <si>
    <t>Doplňky zařízení koupelen a záchodů nerezové zásobník toaletních papírů</t>
  </si>
  <si>
    <t>-1201888277</t>
  </si>
  <si>
    <t>Doplňky zařízení koupelen a záchodů nerezové zásobník toaletních papírů d=300 mm</t>
  </si>
  <si>
    <t>196</t>
  </si>
  <si>
    <t>725291631</t>
  </si>
  <si>
    <t>Doplňky zařízení koupelen a záchodů nerezové zásobník papírových ručníků</t>
  </si>
  <si>
    <t>463609680</t>
  </si>
  <si>
    <t>197</t>
  </si>
  <si>
    <t>725291722</t>
  </si>
  <si>
    <t>Doplňky zařízení koupelen a záchodů smaltované madlo krakorcové sklopné dl 834 mm</t>
  </si>
  <si>
    <t>474078852</t>
  </si>
  <si>
    <t>Doplňky zařízení koupelen a záchodů smaltované madla krakorcová sklopná, délky 834 mm</t>
  </si>
  <si>
    <t>198</t>
  </si>
  <si>
    <t>725291706.1</t>
  </si>
  <si>
    <t>Doplňky zařízení koupelen a záchodů  nerezová madla rovná, délky 800 mm - pevné k umyvadlu</t>
  </si>
  <si>
    <t>1568014368</t>
  </si>
  <si>
    <t>Doplňky zařízení koupelen a záchodů nerezová madla rovná, délky 800 mm - pevné k umyvadlu</t>
  </si>
  <si>
    <t>199</t>
  </si>
  <si>
    <t>725291706.2</t>
  </si>
  <si>
    <t>Doplňky zařízení koupelen a záchodů  nerezová madla rovná, délky 800 mm - ke dveřím</t>
  </si>
  <si>
    <t>-706563343</t>
  </si>
  <si>
    <t>Doplňky zařízení koupelen a záchodů nerezová madla rovná, délky 800 mm - ke dveřím</t>
  </si>
  <si>
    <t>200</t>
  </si>
  <si>
    <t>725291708.3</t>
  </si>
  <si>
    <t>Doplňky zařízení koupelen a záchodů - osoušeč rukou nerez</t>
  </si>
  <si>
    <t>-963853490</t>
  </si>
  <si>
    <t>201</t>
  </si>
  <si>
    <t>998725201</t>
  </si>
  <si>
    <t>Přesun hmot procentní pro zařizovací předměty v objektech v do 6 m</t>
  </si>
  <si>
    <t>-1286772030</t>
  </si>
  <si>
    <t>Přesun hmot pro zařizovací předměty stanovený procentní sazbou (%) z ceny vodorovná dopravní vzdálenost do 50 m v objektech výšky do 6 m</t>
  </si>
  <si>
    <t>731</t>
  </si>
  <si>
    <t>Ústřední vytápění - kotelny</t>
  </si>
  <si>
    <t>202</t>
  </si>
  <si>
    <t>731244115</t>
  </si>
  <si>
    <t>Kotel ocelový závěsný na plyn kondenzační o výkonu 9,7-48,7 kW pro vytápění</t>
  </si>
  <si>
    <t>215182688</t>
  </si>
  <si>
    <t>Kotle ocelové teplovodní plynové závěsné kondenzační pro vytápění 9,7-48,7 kW</t>
  </si>
  <si>
    <t>203</t>
  </si>
  <si>
    <t>R731 009</t>
  </si>
  <si>
    <t xml:space="preserve">ekvitermní regulace </t>
  </si>
  <si>
    <t>ks</t>
  </si>
  <si>
    <t>-703348202</t>
  </si>
  <si>
    <t>ekvitermní regulace</t>
  </si>
  <si>
    <t>204</t>
  </si>
  <si>
    <t>R731 0092</t>
  </si>
  <si>
    <t>odkouření - základní propojovací sada pro 2 kotle prům. 130 mm - kaskádové odkouření</t>
  </si>
  <si>
    <t>-1031300364</t>
  </si>
  <si>
    <t>205</t>
  </si>
  <si>
    <t>R731 0093</t>
  </si>
  <si>
    <t>odkouření -  připojovací sada pro komín</t>
  </si>
  <si>
    <t>-763245067</t>
  </si>
  <si>
    <t>206</t>
  </si>
  <si>
    <t>R731 0094</t>
  </si>
  <si>
    <t>odkouření -  prodlužovací kus o prům. 130 mm, dl. 1 m</t>
  </si>
  <si>
    <t>1062876899</t>
  </si>
  <si>
    <t>207</t>
  </si>
  <si>
    <t>R 731 R</t>
  </si>
  <si>
    <t>Revize odkouření, revize kotle a otopné soustavy</t>
  </si>
  <si>
    <t>-1711832440</t>
  </si>
  <si>
    <t>208</t>
  </si>
  <si>
    <t>998731201</t>
  </si>
  <si>
    <t>Přesun hmot procentní pro kotelny v objektech v do 6 m</t>
  </si>
  <si>
    <t>677519645</t>
  </si>
  <si>
    <t>Přesun hmot pro kotelny stanovený procentní sazbou (%) z ceny vodorovná dopravní vzdálenost do 50 m v objektech výšky do 6 m</t>
  </si>
  <si>
    <t>732</t>
  </si>
  <si>
    <t>Ústřední vytápění - strojovny</t>
  </si>
  <si>
    <t>209</t>
  </si>
  <si>
    <t>732331617</t>
  </si>
  <si>
    <t>Nádoba tlaková expanzní s membránou závitové připojení PN 0,6 o objemu 80 l</t>
  </si>
  <si>
    <t>-1520788300</t>
  </si>
  <si>
    <t>Nádoby expanzní tlakové s membránou bez pojistného ventilu se závitovým připojením PN 0,6 o objemu 80 l</t>
  </si>
  <si>
    <t>210</t>
  </si>
  <si>
    <t>735511299</t>
  </si>
  <si>
    <t>Kompaktní rozdělovač-sběrač  pro 3 samostatné větve</t>
  </si>
  <si>
    <t>1724600079</t>
  </si>
  <si>
    <t>Kompaktní rozdělovač-sběrač pro 3 samostatné větve</t>
  </si>
  <si>
    <t>211</t>
  </si>
  <si>
    <t>732113103</t>
  </si>
  <si>
    <t>Vyrovnávač dynamických tlaků DN 65 PN 6 hydraulický přírubový - anuloid</t>
  </si>
  <si>
    <t>-2120431739</t>
  </si>
  <si>
    <t>Rozdělovače a sběrače hydraulické vyrovnávače dynamických tlaků přírubové PN 6 (průtok Q m3/h) DN 65 (8 m3/h) - anuloid</t>
  </si>
  <si>
    <t>212</t>
  </si>
  <si>
    <t>998732201</t>
  </si>
  <si>
    <t>Přesun hmot procentní pro strojovny v objektech v do 6 m</t>
  </si>
  <si>
    <t>-1160717951</t>
  </si>
  <si>
    <t>Přesun hmot pro strojovny stanovený procentní sazbou (%) z ceny vodorovná dopravní vzdálenost do 50 m v objektech výšky do 6 m</t>
  </si>
  <si>
    <t>733</t>
  </si>
  <si>
    <t>Ústřední vytápění - potrubí</t>
  </si>
  <si>
    <t>213</t>
  </si>
  <si>
    <t>733223204</t>
  </si>
  <si>
    <t>Potrubí měděné tvrdé spojované tvrdým pájením D 22x1 -   odhad délky a profilu potrubí se upřesní  dle PD pro realizaci</t>
  </si>
  <si>
    <t>1260005432</t>
  </si>
  <si>
    <t>Potrubí z trubek měděných tvrdých spojovaných tvrdým pájením Ø 22/1 - odhad délky a profilu potrubí se upřesní dle PD pro realizaci</t>
  </si>
  <si>
    <t>975/3</t>
  </si>
  <si>
    <t>214</t>
  </si>
  <si>
    <t>733291101</t>
  </si>
  <si>
    <t>Zkouška těsnosti potrubí měděné do D 35x1,5</t>
  </si>
  <si>
    <t>1637051234</t>
  </si>
  <si>
    <t>Zkoušky těsnosti potrubí z trubek měděných Ø do 35/1,5</t>
  </si>
  <si>
    <t>215</t>
  </si>
  <si>
    <t>998733201</t>
  </si>
  <si>
    <t>Přesun hmot procentní pro rozvody potrubí v objektech v do 6 m</t>
  </si>
  <si>
    <t>2130185352</t>
  </si>
  <si>
    <t>Přesun hmot pro rozvody potrubí stanovený procentní sazbou z ceny vodorovná dopravní vzdálenost do 50 m v objektech výšky do 6 m</t>
  </si>
  <si>
    <t>734</t>
  </si>
  <si>
    <t>Ústřední vytápění - armatury</t>
  </si>
  <si>
    <t>216</t>
  </si>
  <si>
    <t>734261717</t>
  </si>
  <si>
    <t>Šroubení regulační radiátorové přímé G 1/2 s vypouštěním</t>
  </si>
  <si>
    <t>1671412808</t>
  </si>
  <si>
    <t>Šroubení regulační radiátorové přímé s vypouštěním G 1/2</t>
  </si>
  <si>
    <t>217</t>
  </si>
  <si>
    <t>734291123</t>
  </si>
  <si>
    <t>Kohout plnící a vypouštěcí G 1/2 PN 10 do 90°C závitový</t>
  </si>
  <si>
    <t>-251499789</t>
  </si>
  <si>
    <t>Ostatní armatury kohouty plnicí a vypouštěcí PN 10 do 90°C G 1/2</t>
  </si>
  <si>
    <t>218</t>
  </si>
  <si>
    <t>734292715</t>
  </si>
  <si>
    <t>Kohout kulový přímý G 1 PN 42 do 185°C vnitřní závit</t>
  </si>
  <si>
    <t>549984337</t>
  </si>
  <si>
    <t>Ostatní armatury kulové kohouty PN 42 do 185°C přímé vnitřní závit G 1</t>
  </si>
  <si>
    <t>219</t>
  </si>
  <si>
    <t>734292716</t>
  </si>
  <si>
    <t>Kohout kulový přímý G 1 1/4 PN 42 do 185°C vnitřní závit</t>
  </si>
  <si>
    <t>2106923782</t>
  </si>
  <si>
    <t>Ostatní armatury kulové kohouty PN 42 do 185°C přímé vnitřní závit G 1 1/4</t>
  </si>
  <si>
    <t>220</t>
  </si>
  <si>
    <t>734292719</t>
  </si>
  <si>
    <t>Kohout kulový přímý G 2 1/2 PN 42 do 185°C vnitřní závit</t>
  </si>
  <si>
    <t>-839290296</t>
  </si>
  <si>
    <t>Ostatní armatury kulové kohouty PN 42 do 185°C přímé vnitřní závit G 2 1/2</t>
  </si>
  <si>
    <t>221</t>
  </si>
  <si>
    <t>734292814</t>
  </si>
  <si>
    <t>Kohout kulový přímý G 3/4 PN 42 do 185°C plnoprůtokový vnitřní závit těžká řada</t>
  </si>
  <si>
    <t>2055189552</t>
  </si>
  <si>
    <t>Ostatní armatury kulové kohouty PN 42 do 185°C plnoprůtokové vnitřní závit těžká řada G 3/4</t>
  </si>
  <si>
    <t>222</t>
  </si>
  <si>
    <t>734211120</t>
  </si>
  <si>
    <t>Ventil závitový odvzdušňovací G 1/2 PN 14 do 120°C automatický</t>
  </si>
  <si>
    <t>1907550962</t>
  </si>
  <si>
    <t>Ventily odvzdušňovací závitové automatické PN 14 do 120°C G 1/2</t>
  </si>
  <si>
    <t>223</t>
  </si>
  <si>
    <t>734221682</t>
  </si>
  <si>
    <t>Termostatická hlavice kapalinová PN 10 do 110°C otopných těles VK</t>
  </si>
  <si>
    <t>669067796</t>
  </si>
  <si>
    <t>Ventily regulační závitové hlavice termostatické, pro ovládání ventilů PN 10 do 110°C kapalinové otopných těles VK</t>
  </si>
  <si>
    <t>224</t>
  </si>
  <si>
    <t>734222812</t>
  </si>
  <si>
    <t>Ventil závitový termostatický přímý G 1/2 PN 16 do 110°C s ruční hlavou chromovaný</t>
  </si>
  <si>
    <t>745553850</t>
  </si>
  <si>
    <t>Ventily regulační závitové termostatické, s hlavicí ručního ovládání PN 16 do 110°C přímé chromované G 1/2</t>
  </si>
  <si>
    <t>225</t>
  </si>
  <si>
    <t>R734231691</t>
  </si>
  <si>
    <t>Termoventil ESBE TV 25-60°C</t>
  </si>
  <si>
    <t>695618292</t>
  </si>
  <si>
    <t>226</t>
  </si>
  <si>
    <t>734242414</t>
  </si>
  <si>
    <t>Ventil závitový zpětný přímý G 1 PN 16 do 110°C</t>
  </si>
  <si>
    <t>1930518383</t>
  </si>
  <si>
    <t>Ventily zpětné závitové PN 16 do 110°C přímé G 1</t>
  </si>
  <si>
    <t>227</t>
  </si>
  <si>
    <t>734242415</t>
  </si>
  <si>
    <t>Ventil závitový zpětný přímý G 5/4 PN 16 do 110°C</t>
  </si>
  <si>
    <t>-1946272706</t>
  </si>
  <si>
    <t>Ventily zpětné závitové PN 16 do 110°C přímé G 5/4</t>
  </si>
  <si>
    <t>228</t>
  </si>
  <si>
    <t>998734201</t>
  </si>
  <si>
    <t>Přesun hmot procentní pro armatury v objektech v do 6 m</t>
  </si>
  <si>
    <t>1148857178</t>
  </si>
  <si>
    <t>Přesun hmot pro armatury stanovený procentní sazbou (%) z ceny vodorovná dopravní vzdálenost do 50 m v objektech výšky do 6 m</t>
  </si>
  <si>
    <t>735</t>
  </si>
  <si>
    <t>Ústřední vytápění - otopná tělesa</t>
  </si>
  <si>
    <t>229</t>
  </si>
  <si>
    <t>R762 9001</t>
  </si>
  <si>
    <t>Demontáž a odvoz stávajících prvků a konstrukcí ÚT (kotel,potrubí,otopná tělesa atd.)</t>
  </si>
  <si>
    <t>-305384053</t>
  </si>
  <si>
    <t>Demontáž a odvoz stávajících akumulačních otopných těles</t>
  </si>
  <si>
    <t>230</t>
  </si>
  <si>
    <t>735152252</t>
  </si>
  <si>
    <t>Otopné těleso panelové VK jednodeskové 1 přídavná přestupní plocha výška/délka 500/500mm výkon 429 W</t>
  </si>
  <si>
    <t>1459355012</t>
  </si>
  <si>
    <t>Otopná tělesa panelová VK jednodesková PN 1,0 MPa, T do 110°C s jednou přídavnou přestupní plochou výšky tělesa 500 mm stavební délky / výkonu 500 mm / 429 W</t>
  </si>
  <si>
    <t>Výkres č. C1.16 - Půdorys přízemí - 1.NP/Dispozice vytápění - 1.etapa</t>
  </si>
  <si>
    <t>231</t>
  </si>
  <si>
    <t>735152472</t>
  </si>
  <si>
    <t>Otopné těleso panelové VK dvoudeskové 1 přídavná přestupní plocha výška/délka 600/500 mm výkon 644 W</t>
  </si>
  <si>
    <t>1109072734</t>
  </si>
  <si>
    <t>Otopná tělesa panelová VK dvoudesková PN 1,0 MPa, T do 110°C s jednou přídavnou přestupní plochou výšky tělesa 600 mm stavební délky / výkonu 500 mm / 644 W</t>
  </si>
  <si>
    <t>232</t>
  </si>
  <si>
    <t>735152474</t>
  </si>
  <si>
    <t>Otopné těleso panelové VK dvoudeskové 1 přídavná přestupní plocha výška/délka 600/700 mm výkon 902 W</t>
  </si>
  <si>
    <t>-737408553</t>
  </si>
  <si>
    <t>Otopná tělesa panelová VK dvoudesková PN 1,0 MPa, T do 110°C s jednou přídavnou přestupní plochou výšky tělesa 600 mm stavební délky / výkonu 700 mm / 902 W</t>
  </si>
  <si>
    <t>233</t>
  </si>
  <si>
    <t>735152478</t>
  </si>
  <si>
    <t>Otopné těleso panelové VK dvoudeskové 1 přídavná přestupní plocha výška/délka 600/1100mm výkon 1417W</t>
  </si>
  <si>
    <t>16590449</t>
  </si>
  <si>
    <t>Otopná tělesa panelová VK dvoudesková PN 1,0 MPa, T do 110°C s jednou přídavnou přestupní plochou výšky tělesa 600 mm stavební délky / výkonu 1100 mm / 1417 W</t>
  </si>
  <si>
    <t>234</t>
  </si>
  <si>
    <t>735152483</t>
  </si>
  <si>
    <t>Otopné těleso panelové VK dvoudeskové 1 přídavná přestupní plocha výška/délka 600/2000mm výkon 2576W</t>
  </si>
  <si>
    <t>564126651</t>
  </si>
  <si>
    <t>Otopná tělesa panelová VK dvoudesková PN 1,0 MPa, T do 110°C s jednou přídavnou přestupní plochou výšky tělesa 600 mm stavební délky / výkonu 2000 mm / 2579 W</t>
  </si>
  <si>
    <t>235</t>
  </si>
  <si>
    <t>735152497</t>
  </si>
  <si>
    <t>Otopné těleso panelové VK dvoudeskové 1 přídavná přestupní plocha výška/délka 900/1000mm výkon 1754W</t>
  </si>
  <si>
    <t>-1659562573</t>
  </si>
  <si>
    <t>Otopná tělesa panelová VK dvoudesková PN 1,0 MPa, T do 110°C s jednou přídavnou přestupní plochou výšky tělesa 900 mm stavební délky / výkonu 1000 mm / 1754 W</t>
  </si>
  <si>
    <t>236</t>
  </si>
  <si>
    <t>735152518</t>
  </si>
  <si>
    <t>Otopné těleso panelové VK dvoudeskové 2 přídavné přestupní plochy výška/délka 300/1100mm výkon 1063W</t>
  </si>
  <si>
    <t>2052406490</t>
  </si>
  <si>
    <t>Otopná tělesa panelová VK dvoudesková PN 1,0 MPa, T do 110°C se dvěma přídavnými přestupními plochami výšky tělesa 300 mm stavební délky / výkonu 1100 mm / 1063 W</t>
  </si>
  <si>
    <t>237</t>
  </si>
  <si>
    <t>735152519</t>
  </si>
  <si>
    <t>Otopné těleso panelové VK dvoudeskové 2 přídavné přestupní plochy výška/délka 300/1200mm výkon 1159W</t>
  </si>
  <si>
    <t>1121084407</t>
  </si>
  <si>
    <t>Otopná tělesa panelová VK dvoudesková PN 1,0 MPa, T do 110°C se dvěma přídavnými přestupními plochami výšky tělesa 300 mm stavební délky / výkonu 1200 mm / 1159 W</t>
  </si>
  <si>
    <t>238</t>
  </si>
  <si>
    <t>735152599</t>
  </si>
  <si>
    <t>Otopné těleso panelové VK dvoudeskové 2 přídavné přestupní plochy výška/délka 900/1200mm výkon 2776W</t>
  </si>
  <si>
    <t>-201194518</t>
  </si>
  <si>
    <t>Otopná tělesa panelová VK dvoudesková PN 1,0 MPa, T do 110°C se dvěma přídavnými přestupními plochami výšky tělesa 900 mm stavební délky / výkonu 1200 mm / 2776 W</t>
  </si>
  <si>
    <t>239</t>
  </si>
  <si>
    <t>735152694</t>
  </si>
  <si>
    <t>Otopné těleso panelové VK třídeskové 3 přídavné přestupní plochy výška/délka 900/700 mm výkon 2330 W</t>
  </si>
  <si>
    <t>-723109488</t>
  </si>
  <si>
    <t>Otopná tělesa panelová VK třídesková PN 1,0 MPa, T do 110°C se třemi přídavnými přestupními plochami výšky tělesa 900 mm stavební délky / výkonu 700 mm / 2330 W</t>
  </si>
  <si>
    <t>240</t>
  </si>
  <si>
    <t>735152698</t>
  </si>
  <si>
    <t>Otopné těleso panelové VK třídeskové 3 přídavné přestupní plochy výška/délka 900/1100mm výkon 3661 W</t>
  </si>
  <si>
    <t>-1277123449</t>
  </si>
  <si>
    <t>Otopná tělesa panelová VK třídesková PN 1,0 MPa, T do 110°C se třemi přídavnými přestupními plochami výšky tělesa 900 mm stavební délky / výkonu 1100 mm / 3661 W</t>
  </si>
  <si>
    <t>241</t>
  </si>
  <si>
    <t>R735419001</t>
  </si>
  <si>
    <t>Podlahový konvektor typ FAC U25-12,L=2500mm,s pružnou mřížkou vč. škrtícího šroubení,uzavíracího a odvzdušňovacího ventilu</t>
  </si>
  <si>
    <t>-1854778120</t>
  </si>
  <si>
    <t>242</t>
  </si>
  <si>
    <t>998735201</t>
  </si>
  <si>
    <t>Přesun hmot procentní pro otopná tělesa v objektech v do 6 m</t>
  </si>
  <si>
    <t>-25693591</t>
  </si>
  <si>
    <t>Přesun hmot pro otopná tělesa stanovený procentní sazbou (%) z ceny vodorovná dopravní vzdálenost do 50 m v objektech výšky do 6 m</t>
  </si>
  <si>
    <t>762</t>
  </si>
  <si>
    <t>Konstrukce tesařské</t>
  </si>
  <si>
    <t>243</t>
  </si>
  <si>
    <t>762841811</t>
  </si>
  <si>
    <t>Demontáž podbíjení obkladů stropů a střech sklonu do 60° z hrubých prken tl do 35 mm</t>
  </si>
  <si>
    <t>997132523</t>
  </si>
  <si>
    <t>Demontáž podbíjení obkladů stropů a střech sklonu do 60° z hrubých prken tl. do 35 mm bez omítky</t>
  </si>
  <si>
    <t>2,62*7,65+1,6*0,35+7,85*1,97+1,46*4,5+1,6*0,75+1,27*4,8+0,5*1+0,3*1+1,8*1,1+1,46*(2,6*2+3,58)"1.01-vstup a chodba+M1.02"</t>
  </si>
  <si>
    <t>odpočet stropů s klenbami</t>
  </si>
  <si>
    <t>763</t>
  </si>
  <si>
    <t>Konstrukce suché výstavby</t>
  </si>
  <si>
    <t>244</t>
  </si>
  <si>
    <t>763111811</t>
  </si>
  <si>
    <t>Demontáž SDK příčky s jednoduchou ocelovou nosnou konstrukcí opláštění jednoduché</t>
  </si>
  <si>
    <t>198685891</t>
  </si>
  <si>
    <t>Demontáž příček ze sádrokartonových desek s nosnou konstrukcí z ocelových profilů jednoduchých, opláštění jednoduché</t>
  </si>
  <si>
    <t>3,3*(6,8+3,56)-2*0,9*1,97"příčky v expedici"</t>
  </si>
  <si>
    <t>245</t>
  </si>
  <si>
    <t>763131412</t>
  </si>
  <si>
    <t>SDK podhled desky 1xA 12,5 TI 100 mm dvouvrstvá spodní kce profil CD+UD</t>
  </si>
  <si>
    <t>1477616266</t>
  </si>
  <si>
    <t>Podhled ze sádrokartonových desek dvouvrstvá zavěšená spodní konstrukce z ocelových profilů CD, UD jednoduše opláštěná deskou standardní A, tl. 12,5 mm, TI tl. 100 mm</t>
  </si>
  <si>
    <t>246</t>
  </si>
  <si>
    <t>595912310</t>
  </si>
  <si>
    <t>příplatek za rozdíl ceny - deska stavební sádrokartonová impregnovaná  12,5 1250 x 12,5 x 2500 mm</t>
  </si>
  <si>
    <t>CS ÚRS 2014 01</t>
  </si>
  <si>
    <t>-1132909523</t>
  </si>
  <si>
    <t>2,3*3"1.10"</t>
  </si>
  <si>
    <t>1,8*1,82+2,4*0,9"1.11"</t>
  </si>
  <si>
    <t>247</t>
  </si>
  <si>
    <t>763131713</t>
  </si>
  <si>
    <t>SDK podhled napojení na obvodové konstrukce profilem</t>
  </si>
  <si>
    <t>113822524</t>
  </si>
  <si>
    <t>Podhled ze sádrokartonových desek ostatní práce a konstrukce na podhledech ze sádrokartonových desek napojení na obvodové konstrukce profilem</t>
  </si>
  <si>
    <t>2,32+6,8*2+0,3*4+0,15*4+1,8*2+1,08*2+1,46+4,5*2"1.01-vstup a chodba+M1.02"</t>
  </si>
  <si>
    <t>2*(8,65+6,8)"1.03"</t>
  </si>
  <si>
    <t>2*(7,82+6,13)"1.04"</t>
  </si>
  <si>
    <t>2*(7,83+6,8)"1.05"</t>
  </si>
  <si>
    <t>2*(4,8+2,63)"1.06"</t>
  </si>
  <si>
    <t>2*(1,21+1,7)"M1.08"</t>
  </si>
  <si>
    <t>2,1+2*2+1,86+3*2+1,3*2"1.10"</t>
  </si>
  <si>
    <t>(1,82+1,8)*2+(2,4+0,9)*2"1.11"</t>
  </si>
  <si>
    <t>248</t>
  </si>
  <si>
    <t>763131714</t>
  </si>
  <si>
    <t>SDK podhled základní penetrační nátěr</t>
  </si>
  <si>
    <t>-919348022</t>
  </si>
  <si>
    <t>Podhled ze sádrokartonových desek ostatní práce a konstrukce na podhledech ze sádrokartonových desek základní penetrační nátěr</t>
  </si>
  <si>
    <t>249</t>
  </si>
  <si>
    <t>763131751</t>
  </si>
  <si>
    <t>Montáž parotěsné zábrany do SDK podhledu</t>
  </si>
  <si>
    <t>-1374286545</t>
  </si>
  <si>
    <t>Podhled ze sádrokartonových desek ostatní práce a konstrukce na podhledech ze sádrokartonových desek montáž parotěsné zábrany</t>
  </si>
  <si>
    <t>250</t>
  </si>
  <si>
    <t>28329274</t>
  </si>
  <si>
    <t>fólie PE vyztužená pro parotěsnou vrstvu (reakce na oheň - třída E) 110g/m2</t>
  </si>
  <si>
    <t>-275445093</t>
  </si>
  <si>
    <t>244,516*1,1 'Přepočtené koeficientem množství</t>
  </si>
  <si>
    <t>251</t>
  </si>
  <si>
    <t>763131752</t>
  </si>
  <si>
    <t>Montáž jedné vrstvy tepelné izolace do SDK podhledu</t>
  </si>
  <si>
    <t>-80677016</t>
  </si>
  <si>
    <t>Podhled ze sádrokartonových desek ostatní práce a konstrukce na podhledech ze sádrokartonových desek montáž jedné vrstvy tepelné izolace</t>
  </si>
  <si>
    <t>Výkres č. C1.12 - Příčné řezy A-A,B-B,C-C skladba S1</t>
  </si>
  <si>
    <t>doplnění do tl. 200mm</t>
  </si>
  <si>
    <t>244,516</t>
  </si>
  <si>
    <t>252</t>
  </si>
  <si>
    <t>63150849</t>
  </si>
  <si>
    <t>pás tepelně izolační pro všechny druhy nezatížených izolací  λ=0,038-0,039 tl 100mm</t>
  </si>
  <si>
    <t>-355482521</t>
  </si>
  <si>
    <t>244,516*1,02 'Přepočtené koeficientem množství</t>
  </si>
  <si>
    <t>253</t>
  </si>
  <si>
    <t>998763200</t>
  </si>
  <si>
    <t>Přesun hmot procentní pro dřevostavby v objektech v do 6 m</t>
  </si>
  <si>
    <t>-902772269</t>
  </si>
  <si>
    <t>Přesun hmot pro dřevostavby stanovený procentní sazbou (%) z ceny vodorovná dopravní vzdálenost do 50 m v objektech výšky do 6 m</t>
  </si>
  <si>
    <t>766</t>
  </si>
  <si>
    <t>Konstrukce truhlářské</t>
  </si>
  <si>
    <t>254</t>
  </si>
  <si>
    <t>766660051</t>
  </si>
  <si>
    <t>Montáž dveřních křídel otvíravých jednokřídlových š do 0,8 m masivní dřevo s polodrážkou do ocel zárubně</t>
  </si>
  <si>
    <t>421196540</t>
  </si>
  <si>
    <t>Montáž dveřních křídel dřevěných nebo plastových otevíravých do ocelové zárubně z masivního dřeva s polodrážkou jednokřídlových, šířky do 800 mm</t>
  </si>
  <si>
    <t>2+1"800"</t>
  </si>
  <si>
    <t>255</t>
  </si>
  <si>
    <t>611601581</t>
  </si>
  <si>
    <t>dveře dřevěné vnitřní profilované plné 1křídlové  60x197cm - atyp truhl.výrobek</t>
  </si>
  <si>
    <t>1727348101</t>
  </si>
  <si>
    <t>256</t>
  </si>
  <si>
    <t>611601881</t>
  </si>
  <si>
    <t>dveře dřevěné vnitřní profilované plné 1křídlové   80x197cm atyp truhl.výrobek</t>
  </si>
  <si>
    <t>-1600881165</t>
  </si>
  <si>
    <t>257</t>
  </si>
  <si>
    <t>766660186</t>
  </si>
  <si>
    <t>Montáž dveřních křídel otvíravých jednokřídlových š nad 0,8m požárních s Pb vložkou do obložkové zárubně</t>
  </si>
  <si>
    <t>1270659103</t>
  </si>
  <si>
    <t>Montáž dveřních křídel dřevěných nebo plastových otevíravých do obložkové zárubně protipožárních s olověnou vložkou jednokřídlových, šířky přes 800 mm</t>
  </si>
  <si>
    <t>258</t>
  </si>
  <si>
    <t>611656020</t>
  </si>
  <si>
    <t>dveře vnitřní požárně odolné, odolnost EI (EW) 30 D3, plné dřevěné profilované, 1křídlové 80 x 197 cm - atyp truhlářský výrobek</t>
  </si>
  <si>
    <t>-412473848</t>
  </si>
  <si>
    <t>dveře vnitřní požárně odolné, odolnost EI (EW) 30 D3, plné dřevěné profilované, 1křídlové 80 x 197 cm  - atyp truhlářský výrobek</t>
  </si>
  <si>
    <t>259</t>
  </si>
  <si>
    <t>766660728</t>
  </si>
  <si>
    <t>Montáž dveřního interiérového kování - zámku</t>
  </si>
  <si>
    <t>-1247141319</t>
  </si>
  <si>
    <t>Montáž dveřních doplňků dveřního kování interiérového zámku</t>
  </si>
  <si>
    <t>260</t>
  </si>
  <si>
    <t>54964110</t>
  </si>
  <si>
    <t>vložka zámková cylindrická oboustranná</t>
  </si>
  <si>
    <t>986441881</t>
  </si>
  <si>
    <t>261</t>
  </si>
  <si>
    <t>766660729</t>
  </si>
  <si>
    <t>Montáž dveřního interiérového kování - štítku s klikou</t>
  </si>
  <si>
    <t>1192679593</t>
  </si>
  <si>
    <t>Montáž dveřních doplňků dveřního kování interiérového štítku s klikou</t>
  </si>
  <si>
    <t>262</t>
  </si>
  <si>
    <t>549136509</t>
  </si>
  <si>
    <t>klikaxklika nebo klikaXWC    - lehké slitiny,matné,mosaz  (do ceny, upřesní investor)</t>
  </si>
  <si>
    <t>sada</t>
  </si>
  <si>
    <t>1316215190</t>
  </si>
  <si>
    <t>263</t>
  </si>
  <si>
    <t>766691911</t>
  </si>
  <si>
    <t>Vyvěšení nebo zavěšení dřevěných křídel oken pl do 1,5 m2</t>
  </si>
  <si>
    <t>763667168</t>
  </si>
  <si>
    <t>Ostatní práce vyvěšení nebo zavěšení křídel s případným uložením a opětovným zavěšením po provedení stavebních změn dřevěných okenních, plochy do 1,5 m2</t>
  </si>
  <si>
    <t>264</t>
  </si>
  <si>
    <t>766691914</t>
  </si>
  <si>
    <t>Vyvěšení nebo zavěšení dřevěných křídel dveří pl do 2 m2</t>
  </si>
  <si>
    <t>64066986</t>
  </si>
  <si>
    <t>Ostatní práce vyvěšení nebo zavěšení křídel s případným uložením a opětovným zavěšením po provedení stavebních změn dřevěných dveřních, plochy do 2 m2</t>
  </si>
  <si>
    <t>12"jednokřídlé"</t>
  </si>
  <si>
    <t>6*2"dvoukřídlé"</t>
  </si>
  <si>
    <t>265</t>
  </si>
  <si>
    <t>766660411</t>
  </si>
  <si>
    <t>Montáž vchodových dveří jednokřídlových bez nadsvětlíku do zdiva</t>
  </si>
  <si>
    <t>1316880085</t>
  </si>
  <si>
    <t>Montáž dveřních křídel dřevěných nebo plastových vchodových dveří včetně rámu do zdiva jednokřídlových bez nadsvětlíku</t>
  </si>
  <si>
    <t>1"přízemí do kotelny"</t>
  </si>
  <si>
    <t>266</t>
  </si>
  <si>
    <t>611731910</t>
  </si>
  <si>
    <t>dveře dřevěné vchodové  90x197 cm, plné vč. rámu a kování - atyp truhl výrobek</t>
  </si>
  <si>
    <t>-839937389</t>
  </si>
  <si>
    <t>267</t>
  </si>
  <si>
    <t>766660451</t>
  </si>
  <si>
    <t>Montáž vchodových dveří dvoukřídlových bez nadsvětlíku do zdiva</t>
  </si>
  <si>
    <t>1844124822</t>
  </si>
  <si>
    <t>Montáž dveřních křídel dřevěných nebo plastových vchodových dveří včetně rámu do zdiva dvoukřídlových bez nadsvětlíku</t>
  </si>
  <si>
    <t>268</t>
  </si>
  <si>
    <t>611731920</t>
  </si>
  <si>
    <t>dveře dřevěné vchodové 125x197 cm, plné 80+40/197 vč. rámu a kování  - atyp truhl výrobek</t>
  </si>
  <si>
    <t>-1181965047</t>
  </si>
  <si>
    <t>269</t>
  </si>
  <si>
    <t>R766629001</t>
  </si>
  <si>
    <t>Montáž oken dřevěné EURO s rámem do zdiva</t>
  </si>
  <si>
    <t>-67258528</t>
  </si>
  <si>
    <t>270</t>
  </si>
  <si>
    <t>611109002_O6</t>
  </si>
  <si>
    <t>okno dřevěné  EURO otevíravé a výklopné 210x150cm, - dělení dle PD na 3,vnitřní profil,nadsvětlík prosklený, , izolační dvojskla</t>
  </si>
  <si>
    <t>-1258162249</t>
  </si>
  <si>
    <t>271</t>
  </si>
  <si>
    <t>611109003_O5</t>
  </si>
  <si>
    <t>okno dřevěné  EURO otevíravé a výklopné 90x150cm, - dělení dle PD jednokřídlé, izolační dvojskla</t>
  </si>
  <si>
    <t>-252387020</t>
  </si>
  <si>
    <t>272</t>
  </si>
  <si>
    <t>611109003_O4</t>
  </si>
  <si>
    <t>okno dřevěné  EURO otevíravé a výklopné 120x145cm, - dělení dle PD jednokřídlé, izolační dvojskla</t>
  </si>
  <si>
    <t>-2094173509</t>
  </si>
  <si>
    <t>273</t>
  </si>
  <si>
    <t>611109004_O3</t>
  </si>
  <si>
    <t>okno dřevěné  EURO výklopné 90x60cm, izolační dvojskla</t>
  </si>
  <si>
    <t>614318934</t>
  </si>
  <si>
    <t>274</t>
  </si>
  <si>
    <t>611109004_O2</t>
  </si>
  <si>
    <t>okno dřevěné  EURO výklopné 120x60cm, izolační dvojskla</t>
  </si>
  <si>
    <t>358959612</t>
  </si>
  <si>
    <t>275</t>
  </si>
  <si>
    <t>611109006_O1</t>
  </si>
  <si>
    <t>okno dřevěné  EURO výklopné 160x60cm,  izolační dvojskla</t>
  </si>
  <si>
    <t>1806648933</t>
  </si>
  <si>
    <t>276</t>
  </si>
  <si>
    <t>R766629923</t>
  </si>
  <si>
    <t xml:space="preserve">Montáž táhel do oken </t>
  </si>
  <si>
    <t>590277445</t>
  </si>
  <si>
    <t>277</t>
  </si>
  <si>
    <t>R611419001</t>
  </si>
  <si>
    <t>tyč ovládací táhlo pro obsluhu oken s vysokým parapetem</t>
  </si>
  <si>
    <t>-146070108</t>
  </si>
  <si>
    <t>278</t>
  </si>
  <si>
    <t>R766649001, poz.3</t>
  </si>
  <si>
    <t>Montáž a dodávka prosklených dřevěných stěn protipožárních - pevných včetně rámu do zdiva 2480x2750mm, požární odolnost EI 30, izolační dvojsklo</t>
  </si>
  <si>
    <t>1194961042</t>
  </si>
  <si>
    <t>279</t>
  </si>
  <si>
    <t>R766649001, poz.4</t>
  </si>
  <si>
    <t>Montáž a dodávka prosklených dřevěných stěn protipožárních - pevných včetně rámu do zdiva 2400x2750mm, požární odolnost EI 30, izolační dvojsklo</t>
  </si>
  <si>
    <t>-704276715</t>
  </si>
  <si>
    <t>280</t>
  </si>
  <si>
    <t>R766649002, poz.5</t>
  </si>
  <si>
    <t>Montáž a dodávka prosklených stěn protipožárních dřevěných - pevných s otevíravými dveřmi 800/1970mm včetně rámu do zdiva 2120x2750mm, požární odolnost EI 30 DP1, izolační dvojsklo</t>
  </si>
  <si>
    <t>-1881038921</t>
  </si>
  <si>
    <t>281</t>
  </si>
  <si>
    <t>R766649002, poz.6</t>
  </si>
  <si>
    <t>Montáž a dodávka prosklených stěn protipožárních dřevěných - pevných s otevíravými dveřmi 800/1970mm včetně rámu do zdiva 2200x2750mm, požární odolnost EI 30 DP1, izolační dvojsklo</t>
  </si>
  <si>
    <t>1596086887</t>
  </si>
  <si>
    <t>282</t>
  </si>
  <si>
    <t>766694121</t>
  </si>
  <si>
    <t>Montáž parapetních desek dřevěných nebo plastových šířky přes 30 cm délky do 1,0 m</t>
  </si>
  <si>
    <t>2106856290</t>
  </si>
  <si>
    <t>Montáž ostatních truhlářských konstrukcí parapetních desek dřevěných nebo plastových šířky přes 300 mm, délky do 1000 mm</t>
  </si>
  <si>
    <t>1,6+1,2*2+0,9*3+1,2+0,9*2+2,1"na nová okna"</t>
  </si>
  <si>
    <t>283</t>
  </si>
  <si>
    <t>R607949001</t>
  </si>
  <si>
    <t>deska parapetní dřevěná masivní vnitřní do hl.550mm</t>
  </si>
  <si>
    <t>-808913663</t>
  </si>
  <si>
    <t>11,8*1,1 'Přepočtené koeficientem množství</t>
  </si>
  <si>
    <t>284</t>
  </si>
  <si>
    <t>998766201</t>
  </si>
  <si>
    <t>Přesun hmot procentní pro konstrukce truhlářské v objektech v do 6 m</t>
  </si>
  <si>
    <t>708658383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</si>
  <si>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</si>
  <si>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</si>
  <si>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</si>
  <si>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285</t>
  </si>
  <si>
    <t>767649191</t>
  </si>
  <si>
    <t>Montáž dveří - samozavírače hydraulického</t>
  </si>
  <si>
    <t>1214838564</t>
  </si>
  <si>
    <t>Montáž dveří ocelových doplňků dveří samozavírače hydraulického</t>
  </si>
  <si>
    <t>286</t>
  </si>
  <si>
    <t>549172650.1.1</t>
  </si>
  <si>
    <t>samozavírač dveří hydraulický bez aretace - dle PBŘ na ÚC budou charakteristicky nejméně C3-50 000 cyklů</t>
  </si>
  <si>
    <t>439974003</t>
  </si>
  <si>
    <t>samozavírač dveří hydraulický bez aretace
dle PBŘ :
na ÚC budou charakteristicky nejméně  C3-50 000 cyklů</t>
  </si>
  <si>
    <t>287</t>
  </si>
  <si>
    <t>998767201</t>
  </si>
  <si>
    <t>Přesun hmot procentní pro zámečnické konstrukce v objektech v do 6 m</t>
  </si>
  <si>
    <t>1283863452</t>
  </si>
  <si>
    <t>Přesun hmot pro zámečnické konstrukce stanovený procentní sazbou (%) z ceny vodorovná dopravní vzdálenost do 50 m v objektech výšky do 6 m</t>
  </si>
  <si>
    <t>771</t>
  </si>
  <si>
    <t>Podlahy z dlaždic</t>
  </si>
  <si>
    <t>288</t>
  </si>
  <si>
    <t>771111011</t>
  </si>
  <si>
    <t>Vysátí podkladu před pokládkou dlažby</t>
  </si>
  <si>
    <t>-513430905</t>
  </si>
  <si>
    <t>Příprava podkladu před provedením dlažby vysátí podlah</t>
  </si>
  <si>
    <t>4,027+73,527</t>
  </si>
  <si>
    <t>289</t>
  </si>
  <si>
    <t>771474114</t>
  </si>
  <si>
    <t>Montáž soklů z dlaždic keramických rovných flexibilní lepidlo v do 150 mm</t>
  </si>
  <si>
    <t>-1748026174</t>
  </si>
  <si>
    <t>Montáž soklů z dlaždic keramických lepených flexibilním lepidlem rovných, výšky přes 120 do 150 mm</t>
  </si>
  <si>
    <t>(2,32+7,65*2+0,3*4+0,15*4+0,35*2+7,85*2+1,97*2+0,75*2+1,46+4,5*2+1,27+4,8*2+0,5*2+0,3*2+1,8*2+1,1*2)+(1,5*2+3,58+0,66)"1.01, mezipod.M1.02"</t>
  </si>
  <si>
    <t>-(1,5+2,12+2,2+2,48+2,4+1,6+0,8*5+1,3)+(0,2*2*4+0,35*2+0,6*2+0,2*2)"odpočet otvorů v M1.01 + přípočet za sokly v ostění"</t>
  </si>
  <si>
    <t>290</t>
  </si>
  <si>
    <t>771575112</t>
  </si>
  <si>
    <t>Montáž podlah keramických hladkých lepených disperzním lepidlem do 9 ks/m2</t>
  </si>
  <si>
    <t>2078674884</t>
  </si>
  <si>
    <t>Montáž podlah z dlaždic keramických lepených disperzním lepidlem hladkých do 9 ks/ m2</t>
  </si>
  <si>
    <t>1,57*(2,63+2,5)/2"1.09 - WC postižení"</t>
  </si>
  <si>
    <t>291</t>
  </si>
  <si>
    <t>597613080</t>
  </si>
  <si>
    <t>dlaždice keramické - podlahy 45x45 nebo 30x60 cm I. j.    (cena bude upřesněna po výběru investora) - protiskluznost min.R10</t>
  </si>
  <si>
    <t>CS ÚRS 2016 01</t>
  </si>
  <si>
    <t>267293142</t>
  </si>
  <si>
    <t>- protiskluznost min. R10 - do možných mokrých prostor = sociálky</t>
  </si>
  <si>
    <t>4,02705*1,1 'Přepočtené koeficientem množství</t>
  </si>
  <si>
    <t>292</t>
  </si>
  <si>
    <t>771576114</t>
  </si>
  <si>
    <t>Montáž podlah keramických velkoformátových hladkých lepených rychletuhnoucím lepidlem do 6 ks/m2</t>
  </si>
  <si>
    <t>-1867287062</t>
  </si>
  <si>
    <t>Montáž podlah z dlaždic keramických lepených flexibilním rychletuhnoucím lepidlem velkoformátových hladkých přes 4 do 6 ks/m2</t>
  </si>
  <si>
    <t>(2,62*7,65+1,6*0,35+7,85*1,97+1,46*4,5+1,6*0,75+1,27*4,8+0,5*1+0,3*1+1,8*1,1)+(3,58*1,5)"1.01-vstup a chodba+M1.02-mezipodesta"</t>
  </si>
  <si>
    <t>1,21*1,7"1.08 - úklid"</t>
  </si>
  <si>
    <t>(2,1+1,86)/2*3+0,65*1"1.10 - WC-ženy"</t>
  </si>
  <si>
    <t>1,82*1,8+0,8*1,2+1*0,4+2,4*0,9"1.11 - WC - muži"</t>
  </si>
  <si>
    <t>293</t>
  </si>
  <si>
    <t>59761443</t>
  </si>
  <si>
    <t>dlažba velkoformátová keramická slinutá hladká do interiéru i exteriéru pro vysoké mechanické namáhání přes 4 do 6 ks/m2  (cena bude upřesněna po výběru investora)</t>
  </si>
  <si>
    <t>-528774084</t>
  </si>
  <si>
    <t>73,527"plocha"</t>
  </si>
  <si>
    <t>63,53*0,15"sokl"</t>
  </si>
  <si>
    <t>83,0565*1,1 'Přepočtené koeficientem množství</t>
  </si>
  <si>
    <t>294</t>
  </si>
  <si>
    <t>771577114</t>
  </si>
  <si>
    <t>Příplatek k montáž podlah keramických za spárování barevným tmelem  - barevnost 1</t>
  </si>
  <si>
    <t>1111277718</t>
  </si>
  <si>
    <t>Montáž podlah z dlaždic keramických lepených flexibilním lepidlem Příplatek k cenám za spárování barevným tmelem - barevnost 1</t>
  </si>
  <si>
    <t>73,527+4,027"plocha"</t>
  </si>
  <si>
    <t>295</t>
  </si>
  <si>
    <t>771121011</t>
  </si>
  <si>
    <t>Nátěr penetrační na podlahu</t>
  </si>
  <si>
    <t>1758630631</t>
  </si>
  <si>
    <t>Příprava podkladu před provedením dlažby nátěr penetrační na podlahu</t>
  </si>
  <si>
    <t>296</t>
  </si>
  <si>
    <t>771591115</t>
  </si>
  <si>
    <t>Podlahy spárování silikonem - ve styku dlažbaxsokl, dlažbaxobklad</t>
  </si>
  <si>
    <t>1421430580</t>
  </si>
  <si>
    <t>Podlahy - dokončovací práce spárování silikonem - ve styku dlažbaxsokl, dlažbaxobklad</t>
  </si>
  <si>
    <t>2*(1,21+1,7)-0,8"1.08"</t>
  </si>
  <si>
    <t>1,57*2+2,63+2,5-0,8"1.09"</t>
  </si>
  <si>
    <t>2,1+1,86+2*2+1,3*4+1,6+1,7+0,65*2-(0,8+0,6*2*2)"1.10"</t>
  </si>
  <si>
    <t>(1,82+1,8)*2+0,8*2+0,4*2+(2,4+0,9)*2-(0,6*2+0,8)"1.11"</t>
  </si>
  <si>
    <t>297</t>
  </si>
  <si>
    <t>771151011</t>
  </si>
  <si>
    <t>Samonivelační stěrka podlah pevnosti 20 MPa tl 3 mm</t>
  </si>
  <si>
    <t>1164325838</t>
  </si>
  <si>
    <t>Příprava podkladu před provedením dlažby samonivelační stěrka min.pevnosti 20 MPa, tloušťky do 3 mm</t>
  </si>
  <si>
    <t>298</t>
  </si>
  <si>
    <t>998771201</t>
  </si>
  <si>
    <t>Přesun hmot procentní pro podlahy z dlaždic v objektech v do 6 m</t>
  </si>
  <si>
    <t>651001229</t>
  </si>
  <si>
    <t>Přesun hmot pro podlahy z dlaždic stanovený procentní sazbou (%) z ceny vodorovná dopravní vzdálenost do 50 m v objektech výšky do 6 m</t>
  </si>
  <si>
    <t>776</t>
  </si>
  <si>
    <t>Podlahy povlakové</t>
  </si>
  <si>
    <t>299</t>
  </si>
  <si>
    <t>776201811</t>
  </si>
  <si>
    <t>Demontáž lepených povlakových podlah bez podložky ručně</t>
  </si>
  <si>
    <t>-132521634</t>
  </si>
  <si>
    <t>Demontáž povlakových podlahovin lepených ručně bez podložky</t>
  </si>
  <si>
    <t>300</t>
  </si>
  <si>
    <t>776111112</t>
  </si>
  <si>
    <t>Broušení betonového podkladu povlakových podlah</t>
  </si>
  <si>
    <t>1670714039</t>
  </si>
  <si>
    <t>Příprava podkladu broušení podlah nového podkladu betonového</t>
  </si>
  <si>
    <t>301</t>
  </si>
  <si>
    <t>776111311</t>
  </si>
  <si>
    <t>Vysátí podkladu povlakových podlah</t>
  </si>
  <si>
    <t>-541574424</t>
  </si>
  <si>
    <t>Příprava podkladu vysátí podlah</t>
  </si>
  <si>
    <t>302</t>
  </si>
  <si>
    <t>776121111</t>
  </si>
  <si>
    <t>Vodou ředitelná penetrace savého podkladu povlakových podlah ředěná v poměru 1:3</t>
  </si>
  <si>
    <t>1727346381</t>
  </si>
  <si>
    <t>Příprava podkladu penetrace vodou ředitelná na savý podklad (válečkováním) ředěná v poměru 1:3 podlah</t>
  </si>
  <si>
    <t>303</t>
  </si>
  <si>
    <t>776141111</t>
  </si>
  <si>
    <t>Vyrovnání podkladu povlakových podlah stěrkou pevnosti 20 MPa tl 3 mm</t>
  </si>
  <si>
    <t>-787246543</t>
  </si>
  <si>
    <t>Příprava podkladu vyrovnání samonivelační stěrkou podlah min.pevnosti 20 MPa, tloušťky do 3 mm</t>
  </si>
  <si>
    <t>304</t>
  </si>
  <si>
    <t>776421711</t>
  </si>
  <si>
    <t>Vložení nařezaných pásků z podlahoviny do lišt</t>
  </si>
  <si>
    <t>1244144956</t>
  </si>
  <si>
    <t>Montáž lišt vložení pásků z podlahoviny do lišt včetně nařezání</t>
  </si>
  <si>
    <t>8,65+6,8+1,16+0,3*3+0,2+0,74+0,705+4,17+0,6*2+0,8*28"1.03"</t>
  </si>
  <si>
    <t>6,13*2+7,82+0,35*2*2+4,17"1.04"</t>
  </si>
  <si>
    <t>1,16+0,59+0,3*3+7,83+0,2+0,3*2+6,8*2"1.05"</t>
  </si>
  <si>
    <t>4,8*2+0,2*2+2,63"1.06"</t>
  </si>
  <si>
    <t>305</t>
  </si>
  <si>
    <t>69751204</t>
  </si>
  <si>
    <t>lišta kobercová 55x9mm pro vložení pásku z koberce</t>
  </si>
  <si>
    <t>-789652368</t>
  </si>
  <si>
    <t>110,085*1,1 'Přepočtené koeficientem množství</t>
  </si>
  <si>
    <t>306</t>
  </si>
  <si>
    <t>776211131</t>
  </si>
  <si>
    <t>Lepení textilních pásů tkaných</t>
  </si>
  <si>
    <t>1188693442</t>
  </si>
  <si>
    <t>Montáž textilních podlahovin lepením pásů tkaných</t>
  </si>
  <si>
    <t>307</t>
  </si>
  <si>
    <t>69751050</t>
  </si>
  <si>
    <t>koberec v rolích š 4m, všívaná smyčka, vlákno PA, hm 550g/m2, PA, zátěž 33, hořlavost Bfl S1</t>
  </si>
  <si>
    <t>-540756100</t>
  </si>
  <si>
    <t>178,549"plocha"</t>
  </si>
  <si>
    <t>110,085*0,1"sokl s vloženým páskem"</t>
  </si>
  <si>
    <t>189,5575*1,1 'Přepočtené koeficientem množství</t>
  </si>
  <si>
    <t>308</t>
  </si>
  <si>
    <t>998776201</t>
  </si>
  <si>
    <t>Přesun hmot procentní pro podlahy povlakové v objektech v do 6 m</t>
  </si>
  <si>
    <t>1933967477</t>
  </si>
  <si>
    <t>Přesun hmot pro podlahy povlakové stanovený procentní sazbou (%) z ceny vodorovná dopravní vzdálenost do 50 m v objektech výšky do 6 m</t>
  </si>
  <si>
    <t>777</t>
  </si>
  <si>
    <t>Podlahy lité</t>
  </si>
  <si>
    <t>309</t>
  </si>
  <si>
    <t>777511123</t>
  </si>
  <si>
    <t>Krycí epoxidová stěrka tloušťky přes 1 do 2 mm průmyslové lité podlahy</t>
  </si>
  <si>
    <t>-53976957</t>
  </si>
  <si>
    <t>Krycí stěrka průmyslová epoxidová, tloušťky přes 1 do 2 mm</t>
  </si>
  <si>
    <t>36,5"M1.13 - venkovní rampa"</t>
  </si>
  <si>
    <t>310</t>
  </si>
  <si>
    <t>777911110</t>
  </si>
  <si>
    <t xml:space="preserve">Napojení na stěnu nebo sokl fabionem z epoxidové stěrky </t>
  </si>
  <si>
    <t>-885575660</t>
  </si>
  <si>
    <t>5,6+5,1+3,57+4-0,9"1.12"</t>
  </si>
  <si>
    <t>781</t>
  </si>
  <si>
    <t>Dokončovací práce - obklady keramické</t>
  </si>
  <si>
    <t>311</t>
  </si>
  <si>
    <t>781414111</t>
  </si>
  <si>
    <t>Montáž obkladaček lepených flexibilním lepidlem do 22 ks/m2</t>
  </si>
  <si>
    <t>1465658005</t>
  </si>
  <si>
    <t>2,1*(2,63+2,4+1,57+1,5)"1.09"</t>
  </si>
  <si>
    <t>2,1*(2+1,86*3+3+3,1+1,3*2)"1.10"</t>
  </si>
  <si>
    <t>2,1*(1,8*2+1,8*2+0,8*2+0,9*2+2,4*2)"1.11"</t>
  </si>
  <si>
    <t>-(0,8*1,97*5+0,6*1,97*4)</t>
  </si>
  <si>
    <t>312</t>
  </si>
  <si>
    <t>597610370</t>
  </si>
  <si>
    <t>obkládačky keramické RAKO  (bílé i barevné) 20 x 25 x  0,68 cm I. j.  - do ceny 360,--Kč dle výběru</t>
  </si>
  <si>
    <t>-1675431379</t>
  </si>
  <si>
    <t>70,93*1,1 'Přepočtené koeficientem množství</t>
  </si>
  <si>
    <t>313</t>
  </si>
  <si>
    <t>781419194</t>
  </si>
  <si>
    <t>Příplatek k montáži obkladů vnitřních pórovinových za nerovný povrch</t>
  </si>
  <si>
    <t>-1026459335</t>
  </si>
  <si>
    <t>Montáž obkladů vnitřních stěn z obkladaček a dekorů (listel) pórovinových Příplatek k cenám obkladaček za vyrovnání nerovného povrchu</t>
  </si>
  <si>
    <t>314</t>
  </si>
  <si>
    <t>781479196</t>
  </si>
  <si>
    <t>Příplatek k montáži obkladů keramických za spárování barevným tmelem - barevnost tř. 1</t>
  </si>
  <si>
    <t>-1630452598</t>
  </si>
  <si>
    <t>315</t>
  </si>
  <si>
    <t>781495111</t>
  </si>
  <si>
    <t>Penetrace podkladu obkladů</t>
  </si>
  <si>
    <t>-1671970087</t>
  </si>
  <si>
    <t>316</t>
  </si>
  <si>
    <t>781495115</t>
  </si>
  <si>
    <t>Spárování obkladu epoxidemXakryl ve styku rohů</t>
  </si>
  <si>
    <t>1918932489</t>
  </si>
  <si>
    <t>2,1*25"přízemí"</t>
  </si>
  <si>
    <t>317</t>
  </si>
  <si>
    <t>998781201</t>
  </si>
  <si>
    <t>Přesun hmot procentní pro obklady keramické v objektech v do 6 m</t>
  </si>
  <si>
    <t>-1971675864</t>
  </si>
  <si>
    <t>Přesun hmot pro obklady keramické stanovený procentní sazbou (%) z ceny vodorovná dopravní vzdálenost do 50 m v objektech výšky do 6 m</t>
  </si>
  <si>
    <t>783</t>
  </si>
  <si>
    <t>Dokončovací práce - nátěry</t>
  </si>
  <si>
    <t>318</t>
  </si>
  <si>
    <t>783226100</t>
  </si>
  <si>
    <t>Nátěry syntetické kovových doplňkových konstrukcí barva standardní základní  - mříže</t>
  </si>
  <si>
    <t>2066157623</t>
  </si>
  <si>
    <t>Nátěry syntetické kovových doplňkových konstrukcí barva standardní základní - mříže</t>
  </si>
  <si>
    <t>1,8*2*2*2"mříže"</t>
  </si>
  <si>
    <t>319</t>
  </si>
  <si>
    <t>783225100_1</t>
  </si>
  <si>
    <t>Nátěry syntetické kovových doplňkových konstrukcí barva standardní dvojnásobné - zárubně</t>
  </si>
  <si>
    <t>2035409004</t>
  </si>
  <si>
    <t>320</t>
  </si>
  <si>
    <t>783225100_2</t>
  </si>
  <si>
    <t>Nátěry syntetické kovových doplňkových konstrukcí barva standardní dvojnásobné - mříře</t>
  </si>
  <si>
    <t>-144772919</t>
  </si>
  <si>
    <t>321</t>
  </si>
  <si>
    <t>783783321</t>
  </si>
  <si>
    <t>Nátěry tesařských konstrukcí proti dřevokazným houbám, hmyzu a plísním sanační  - dodatečně - odkryté stropní trámy</t>
  </si>
  <si>
    <t>1055707284</t>
  </si>
  <si>
    <t>Nátěry tesařských konstrukcí proti dřevokazným houbám, hmyzu a plísním sanační - dodatečně - odkryté stropní trámy</t>
  </si>
  <si>
    <t>21,11/1*15*2*(0,2+0,26)*2"odhad průřezu a četnosti prvků stropních trámů"</t>
  </si>
  <si>
    <t>784</t>
  </si>
  <si>
    <t>Dokončovací práce - malby</t>
  </si>
  <si>
    <t>322</t>
  </si>
  <si>
    <t>78421100R</t>
  </si>
  <si>
    <t>Malby protiplísňové Color SP bílé dvojnásobné</t>
  </si>
  <si>
    <t>-1842113643</t>
  </si>
  <si>
    <t>408,126+55,31"stěny"</t>
  </si>
  <si>
    <t>52,414"ostění"</t>
  </si>
  <si>
    <t>164,52"sanace vnitřní"</t>
  </si>
  <si>
    <t>323</t>
  </si>
  <si>
    <t>784211101</t>
  </si>
  <si>
    <t>Dvojnásobné bílé malby ze směsí za mokra výborně otěruvzdorných v místnostech výšky do 3,80 m</t>
  </si>
  <si>
    <t>1883535512</t>
  </si>
  <si>
    <t>Malby z malířských směsí otěruvzdorných za mokra dvojnásobné, bílé za mokra otěruvzdorné výborně v místnostech výšky do 3,80 m</t>
  </si>
  <si>
    <t>261,628"SdK podhled"</t>
  </si>
  <si>
    <t>Práce a dodávky M</t>
  </si>
  <si>
    <t>21-M</t>
  </si>
  <si>
    <t>Elektromontáže</t>
  </si>
  <si>
    <t>324</t>
  </si>
  <si>
    <t>R 210 DEM</t>
  </si>
  <si>
    <t>Demontáže elektro</t>
  </si>
  <si>
    <t>1052660226</t>
  </si>
  <si>
    <t>325</t>
  </si>
  <si>
    <t>2101900044</t>
  </si>
  <si>
    <t>Montáž rozvodnic RS1</t>
  </si>
  <si>
    <t>1372862507</t>
  </si>
  <si>
    <t>přes 20 do 50 kg</t>
  </si>
  <si>
    <t>326</t>
  </si>
  <si>
    <t>357R357 9001</t>
  </si>
  <si>
    <t>rozvaděč  RS1  - odhad ceny</t>
  </si>
  <si>
    <t>-1125981470</t>
  </si>
  <si>
    <t>TAZ-P</t>
  </si>
  <si>
    <t>327</t>
  </si>
  <si>
    <t>741210121</t>
  </si>
  <si>
    <t>Montáž rozváděčů litinových, hliníkových nebo plastových - skříněk do 10 kg</t>
  </si>
  <si>
    <t>-1803763936</t>
  </si>
  <si>
    <t>Montáž rozváděčů litinových, hliníkových nebo plastových bez zapojení vodičů skříněk hmotnosti do 10 kg</t>
  </si>
  <si>
    <t>328</t>
  </si>
  <si>
    <t>357118091</t>
  </si>
  <si>
    <t>zásuvková skříň INS-194365/IP44 400V/32/16A+230V+24V PEN</t>
  </si>
  <si>
    <t>-1447866374</t>
  </si>
  <si>
    <t>SR301/PVS1    9 x 400 A</t>
  </si>
  <si>
    <t>329</t>
  </si>
  <si>
    <t>R210809003</t>
  </si>
  <si>
    <t>Montáž a dodávka měděných kabelů CYKY  uložených pod omítku ve stěně  - odhad</t>
  </si>
  <si>
    <t>1373113915</t>
  </si>
  <si>
    <t>3 x 1,5 mm2</t>
  </si>
  <si>
    <t>330</t>
  </si>
  <si>
    <t>R210119001</t>
  </si>
  <si>
    <t>Montáž a dodávka vypínačů</t>
  </si>
  <si>
    <t>1373247320</t>
  </si>
  <si>
    <t>1-jednopólových</t>
  </si>
  <si>
    <t>21"přízemí"</t>
  </si>
  <si>
    <t>331</t>
  </si>
  <si>
    <t>R210119002</t>
  </si>
  <si>
    <t>Montáž a dodávek zásuvek</t>
  </si>
  <si>
    <t>450678794</t>
  </si>
  <si>
    <t>5-sériových střídavých</t>
  </si>
  <si>
    <t>27"přízemí"</t>
  </si>
  <si>
    <t>332</t>
  </si>
  <si>
    <t>210203003</t>
  </si>
  <si>
    <t>Montáž svítidel žárovkových bytových stropních nebo nástěnných přisazených 1 zdroj se sklem</t>
  </si>
  <si>
    <t>1320014415</t>
  </si>
  <si>
    <t>17"přízemí"</t>
  </si>
  <si>
    <t>333</t>
  </si>
  <si>
    <t>348121120</t>
  </si>
  <si>
    <t xml:space="preserve">svítidlo žárovkové nástěnné  nebo stropní </t>
  </si>
  <si>
    <t>-124453509</t>
  </si>
  <si>
    <t>BÍGL-S- s vypínačem  1x11W, IP20</t>
  </si>
  <si>
    <t>334</t>
  </si>
  <si>
    <t>348121121</t>
  </si>
  <si>
    <t>svítidlo žárovkové nástěnné  venkovní</t>
  </si>
  <si>
    <t>1799849197</t>
  </si>
  <si>
    <t>335</t>
  </si>
  <si>
    <t>347118500</t>
  </si>
  <si>
    <t>žárovka obyčejná čirá 240 V 100 W E27</t>
  </si>
  <si>
    <t>-1278931169</t>
  </si>
  <si>
    <t>336</t>
  </si>
  <si>
    <t>210200044</t>
  </si>
  <si>
    <t>Montáž svítidel nouzových orientačních zářivkových</t>
  </si>
  <si>
    <t>1259973564</t>
  </si>
  <si>
    <t>2 zdroje nouzové</t>
  </si>
  <si>
    <t>4"přízemí"</t>
  </si>
  <si>
    <t>337</t>
  </si>
  <si>
    <t>348284509</t>
  </si>
  <si>
    <t>svítidlo nouzové kombinované 9W - 3hod</t>
  </si>
  <si>
    <t>-426233491</t>
  </si>
  <si>
    <t>typ PIKOLUX       1 x 11W</t>
  </si>
  <si>
    <t>338</t>
  </si>
  <si>
    <t>210201002</t>
  </si>
  <si>
    <t>Montáž svítidel zářivkových bytových stropních /2 zdroje</t>
  </si>
  <si>
    <t>-1060651699</t>
  </si>
  <si>
    <t>1 zdroj bez krytu</t>
  </si>
  <si>
    <t>33"přízemí"</t>
  </si>
  <si>
    <t>339</t>
  </si>
  <si>
    <t>348121129</t>
  </si>
  <si>
    <t>svítidlo zářivkové předřadník 2x36W/IP20</t>
  </si>
  <si>
    <t>1901600802</t>
  </si>
  <si>
    <t>340</t>
  </si>
  <si>
    <t>347510150</t>
  </si>
  <si>
    <t>zářivka lineární pr.26mm/1.1200/36W/standart</t>
  </si>
  <si>
    <t>597328732</t>
  </si>
  <si>
    <t>36 W   G 13  teple bílá</t>
  </si>
  <si>
    <t>341</t>
  </si>
  <si>
    <t>347640240</t>
  </si>
  <si>
    <t>startér - zapalovač 25-65W</t>
  </si>
  <si>
    <t>-401191336</t>
  </si>
  <si>
    <t>25-65W</t>
  </si>
  <si>
    <t>342</t>
  </si>
  <si>
    <t>218009001</t>
  </si>
  <si>
    <t>poplatek za recyklaci svítidla</t>
  </si>
  <si>
    <t>556737966</t>
  </si>
  <si>
    <t>17+4+33</t>
  </si>
  <si>
    <t>343</t>
  </si>
  <si>
    <t>218009011</t>
  </si>
  <si>
    <t>poplatek za recyklaci světelného zdroje</t>
  </si>
  <si>
    <t>-1210170429</t>
  </si>
  <si>
    <t>17+4+66</t>
  </si>
  <si>
    <t>344</t>
  </si>
  <si>
    <t>PM 22</t>
  </si>
  <si>
    <t>Přidružený materiál</t>
  </si>
  <si>
    <t>2080163413</t>
  </si>
  <si>
    <t>345</t>
  </si>
  <si>
    <t>PPV 22</t>
  </si>
  <si>
    <t>Podíl přidružených výkonů, doprava a přesun dodávek</t>
  </si>
  <si>
    <t>-379374827</t>
  </si>
  <si>
    <t>346</t>
  </si>
  <si>
    <t>RZE1</t>
  </si>
  <si>
    <t>Revize elektro</t>
  </si>
  <si>
    <t>-1005698364</t>
  </si>
  <si>
    <t>347</t>
  </si>
  <si>
    <t>ZV 22</t>
  </si>
  <si>
    <t>Zednické výpomoci</t>
  </si>
  <si>
    <t>-168021071</t>
  </si>
  <si>
    <t>Ostatní</t>
  </si>
  <si>
    <t>348</t>
  </si>
  <si>
    <t>R O 9001</t>
  </si>
  <si>
    <t>hasící přístroj práškový PS6-H-ABC</t>
  </si>
  <si>
    <t>528071986</t>
  </si>
  <si>
    <t>349</t>
  </si>
  <si>
    <t>R O 9002</t>
  </si>
  <si>
    <t>Montáž - osazení hasícího přístroje</t>
  </si>
  <si>
    <t>-1679323519</t>
  </si>
  <si>
    <t>350</t>
  </si>
  <si>
    <t>R O 9003</t>
  </si>
  <si>
    <t>Zpracování zprávy o kontrole HP</t>
  </si>
  <si>
    <t>-570398809</t>
  </si>
  <si>
    <t>351</t>
  </si>
  <si>
    <t>R O 9004</t>
  </si>
  <si>
    <t>Doprava</t>
  </si>
  <si>
    <t>km</t>
  </si>
  <si>
    <t>939612982</t>
  </si>
  <si>
    <t>Objekt:</t>
  </si>
  <si>
    <t>OST - Ostatní náklady stavby</t>
  </si>
  <si>
    <t>pí. Lenka Dejdarová</t>
  </si>
  <si>
    <t>VRN - Vedlejší rozpočtové náklady</t>
  </si>
  <si>
    <t xml:space="preserve">    D128 -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</si>
  <si>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</si>
  <si>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</si>
  <si>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</si>
  <si>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</si>
  <si>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</si>
  <si>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</si>
  <si>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D128</t>
  </si>
  <si>
    <t>Ostatní náklady</t>
  </si>
  <si>
    <t>Pol248</t>
  </si>
  <si>
    <t>Povinná publicita</t>
  </si>
  <si>
    <t>791316122</t>
  </si>
  <si>
    <t>VRN1</t>
  </si>
  <si>
    <t>Průzkumné, geodetické a projektové práce</t>
  </si>
  <si>
    <t>013244000.1</t>
  </si>
  <si>
    <t>Vypracování realizační dokumentace pro provedení stavby vč. rozpočtu</t>
  </si>
  <si>
    <t>1024</t>
  </si>
  <si>
    <t>-154953349</t>
  </si>
  <si>
    <t>013244003</t>
  </si>
  <si>
    <t>Fotodokumentace z provádění díla v digitální formě</t>
  </si>
  <si>
    <t>-2057921189</t>
  </si>
  <si>
    <t>013354000</t>
  </si>
  <si>
    <t>Dokumentace skutečného provedení stavby</t>
  </si>
  <si>
    <t>943543034</t>
  </si>
  <si>
    <t>013254000</t>
  </si>
  <si>
    <t>Rozpočet skutečného provedení stavby</t>
  </si>
  <si>
    <t>1871446996</t>
  </si>
  <si>
    <t>013244004</t>
  </si>
  <si>
    <t>Náklady spojené s kolaudačním řízením stavby, se zajištěním a vypracováním dokladů ke kolauačnímu řízení dle požadavků stavebníka a státní správy</t>
  </si>
  <si>
    <t>-57796635</t>
  </si>
  <si>
    <t>VRN3</t>
  </si>
  <si>
    <t>Zařízení staveniště</t>
  </si>
  <si>
    <t>032002000</t>
  </si>
  <si>
    <t>Vybavení staveniště - náklady  na zřízení, provoz a demontáž zařízení staveniště, likvidace ZS před ukončením díla</t>
  </si>
  <si>
    <t>1758409556</t>
  </si>
  <si>
    <t>Vybavení staveniště - náklady na zřízení, provoz a demontáž zařízení staveniště, likvidace ZS před ukončením díla</t>
  </si>
  <si>
    <t>033002000</t>
  </si>
  <si>
    <t>Připojení staveniště na inženýrské sítě, náklady na media</t>
  </si>
  <si>
    <t>-26916563</t>
  </si>
  <si>
    <t>034103000</t>
  </si>
  <si>
    <t>Oplocení staveniště v dl. 50 bm</t>
  </si>
  <si>
    <t>-612245212</t>
  </si>
  <si>
    <t>034403000</t>
  </si>
  <si>
    <t>Dopravní značení staveniště</t>
  </si>
  <si>
    <t>CS ÚRS 2015 01</t>
  </si>
  <si>
    <t>737103788</t>
  </si>
  <si>
    <t>034503000</t>
  </si>
  <si>
    <t>Informační tabule na staveništi</t>
  </si>
  <si>
    <t>399636774</t>
  </si>
  <si>
    <t>VRN4</t>
  </si>
  <si>
    <t>Inženýrská činnost</t>
  </si>
  <si>
    <t>045002000</t>
  </si>
  <si>
    <t>Kompletační a koordinační činnost</t>
  </si>
  <si>
    <t>2000170286</t>
  </si>
  <si>
    <t>VRN7</t>
  </si>
  <si>
    <t>Provozní vlivy</t>
  </si>
  <si>
    <t>071203000</t>
  </si>
  <si>
    <t>Provoz dalšího subjektu</t>
  </si>
  <si>
    <t>794726654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</si>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</sst>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6</v>
      </c>
    </row>
    <row r="5" spans="2:71" s="1" customFormat="1" ht="12" customHeight="1">
      <c r="B5" s="23"/>
      <c r="C5" s="24"/>
      <c r="D5" s="28" t="s">
        <v>12</v>
      </c>
      <c r="E5" s="24"/>
      <c r="F5" s="24"/>
      <c r="G5" s="24"/>
      <c r="H5" s="24"/>
      <c r="I5" s="24"/>
      <c r="J5" s="24"/>
      <c r="K5" s="341" t="s">
        <v>13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4"/>
      <c r="AQ5" s="24"/>
      <c r="AR5" s="22"/>
      <c r="BE5" s="338" t="s">
        <v>14</v>
      </c>
      <c r="BS5" s="19" t="s">
        <v>6</v>
      </c>
    </row>
    <row r="6" spans="2:71" s="1" customFormat="1" ht="36.9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343" t="s">
        <v>16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4"/>
      <c r="AQ6" s="24"/>
      <c r="AR6" s="22"/>
      <c r="BE6" s="339"/>
      <c r="BS6" s="19" t="s">
        <v>17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9"/>
      <c r="BS7" s="19" t="s">
        <v>21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9"/>
      <c r="BS8" s="19" t="s">
        <v>26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9"/>
      <c r="BS9" s="19" t="s">
        <v>27</v>
      </c>
    </row>
    <row r="10" spans="2:71" s="1" customFormat="1" ht="12" customHeight="1">
      <c r="B10" s="23"/>
      <c r="C10" s="24"/>
      <c r="D10" s="31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29</v>
      </c>
      <c r="AL10" s="24"/>
      <c r="AM10" s="24"/>
      <c r="AN10" s="29" t="s">
        <v>19</v>
      </c>
      <c r="AO10" s="24"/>
      <c r="AP10" s="24"/>
      <c r="AQ10" s="24"/>
      <c r="AR10" s="22"/>
      <c r="BE10" s="339"/>
      <c r="BS10" s="19" t="s">
        <v>17</v>
      </c>
    </row>
    <row r="11" spans="2:71" s="1" customFormat="1" ht="18.45" customHeight="1">
      <c r="B11" s="23"/>
      <c r="C11" s="24"/>
      <c r="D11" s="24"/>
      <c r="E11" s="29" t="s">
        <v>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31</v>
      </c>
      <c r="AL11" s="24"/>
      <c r="AM11" s="24"/>
      <c r="AN11" s="29" t="s">
        <v>32</v>
      </c>
      <c r="AO11" s="24"/>
      <c r="AP11" s="24"/>
      <c r="AQ11" s="24"/>
      <c r="AR11" s="22"/>
      <c r="BE11" s="339"/>
      <c r="BS11" s="19" t="s">
        <v>17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9"/>
      <c r="BS12" s="19" t="s">
        <v>17</v>
      </c>
    </row>
    <row r="13" spans="2:71" s="1" customFormat="1" ht="12" customHeight="1">
      <c r="B13" s="23"/>
      <c r="C13" s="24"/>
      <c r="D13" s="31" t="s">
        <v>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29</v>
      </c>
      <c r="AL13" s="24"/>
      <c r="AM13" s="24"/>
      <c r="AN13" s="33" t="s">
        <v>34</v>
      </c>
      <c r="AO13" s="24"/>
      <c r="AP13" s="24"/>
      <c r="AQ13" s="24"/>
      <c r="AR13" s="22"/>
      <c r="BE13" s="339"/>
      <c r="BS13" s="19" t="s">
        <v>17</v>
      </c>
    </row>
    <row r="14" spans="2:71" ht="13.2">
      <c r="B14" s="23"/>
      <c r="C14" s="24"/>
      <c r="D14" s="24"/>
      <c r="E14" s="344" t="s">
        <v>34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1" t="s">
        <v>31</v>
      </c>
      <c r="AL14" s="24"/>
      <c r="AM14" s="24"/>
      <c r="AN14" s="33" t="s">
        <v>34</v>
      </c>
      <c r="AO14" s="24"/>
      <c r="AP14" s="24"/>
      <c r="AQ14" s="24"/>
      <c r="AR14" s="22"/>
      <c r="BE14" s="339"/>
      <c r="BS14" s="19" t="s">
        <v>17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9"/>
      <c r="BS15" s="19" t="s">
        <v>35</v>
      </c>
    </row>
    <row r="16" spans="2:71" s="1" customFormat="1" ht="12" customHeight="1">
      <c r="B16" s="23"/>
      <c r="C16" s="24"/>
      <c r="D16" s="31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29</v>
      </c>
      <c r="AL16" s="24"/>
      <c r="AM16" s="24"/>
      <c r="AN16" s="29" t="s">
        <v>19</v>
      </c>
      <c r="AO16" s="24"/>
      <c r="AP16" s="24"/>
      <c r="AQ16" s="24"/>
      <c r="AR16" s="22"/>
      <c r="BE16" s="339"/>
      <c r="BS16" s="19" t="s">
        <v>4</v>
      </c>
    </row>
    <row r="17" spans="2:71" s="1" customFormat="1" ht="18.45" customHeight="1">
      <c r="B17" s="23"/>
      <c r="C17" s="24"/>
      <c r="D17" s="24"/>
      <c r="E17" s="29" t="s">
        <v>37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31</v>
      </c>
      <c r="AL17" s="24"/>
      <c r="AM17" s="24"/>
      <c r="AN17" s="29" t="s">
        <v>38</v>
      </c>
      <c r="AO17" s="24"/>
      <c r="AP17" s="24"/>
      <c r="AQ17" s="24"/>
      <c r="AR17" s="22"/>
      <c r="BE17" s="339"/>
      <c r="BS17" s="19" t="s">
        <v>4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9"/>
      <c r="BS18" s="19" t="s">
        <v>6</v>
      </c>
    </row>
    <row r="19" spans="2:71" s="1" customFormat="1" ht="12" customHeight="1">
      <c r="B19" s="23"/>
      <c r="C19" s="24"/>
      <c r="D19" s="31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29</v>
      </c>
      <c r="AL19" s="24"/>
      <c r="AM19" s="24"/>
      <c r="AN19" s="29" t="s">
        <v>19</v>
      </c>
      <c r="AO19" s="24"/>
      <c r="AP19" s="24"/>
      <c r="AQ19" s="24"/>
      <c r="AR19" s="22"/>
      <c r="BE19" s="339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31</v>
      </c>
      <c r="AL20" s="24"/>
      <c r="AM20" s="24"/>
      <c r="AN20" s="29" t="s">
        <v>19</v>
      </c>
      <c r="AO20" s="24"/>
      <c r="AP20" s="24"/>
      <c r="AQ20" s="24"/>
      <c r="AR20" s="22"/>
      <c r="BE20" s="339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9"/>
    </row>
    <row r="22" spans="2:57" s="1" customFormat="1" ht="12" customHeight="1">
      <c r="B22" s="23"/>
      <c r="C22" s="24"/>
      <c r="D22" s="31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9"/>
    </row>
    <row r="23" spans="2:57" s="1" customFormat="1" ht="97.2" customHeight="1">
      <c r="B23" s="23"/>
      <c r="C23" s="24"/>
      <c r="D23" s="24"/>
      <c r="E23" s="346" t="s">
        <v>42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24"/>
      <c r="AP23" s="24"/>
      <c r="AQ23" s="24"/>
      <c r="AR23" s="22"/>
      <c r="BE23" s="339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9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9"/>
    </row>
    <row r="26" spans="1:57" s="2" customFormat="1" ht="25.95" customHeight="1">
      <c r="A26" s="36"/>
      <c r="B26" s="37"/>
      <c r="C26" s="38"/>
      <c r="D26" s="39" t="s">
        <v>43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7">
        <f>ROUND(AG54,2)</f>
        <v>0</v>
      </c>
      <c r="AL26" s="348"/>
      <c r="AM26" s="348"/>
      <c r="AN26" s="348"/>
      <c r="AO26" s="348"/>
      <c r="AP26" s="38"/>
      <c r="AQ26" s="38"/>
      <c r="AR26" s="41"/>
      <c r="BE26" s="339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9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9" t="s">
        <v>44</v>
      </c>
      <c r="M28" s="349"/>
      <c r="N28" s="349"/>
      <c r="O28" s="349"/>
      <c r="P28" s="349"/>
      <c r="Q28" s="38"/>
      <c r="R28" s="38"/>
      <c r="S28" s="38"/>
      <c r="T28" s="38"/>
      <c r="U28" s="38"/>
      <c r="V28" s="38"/>
      <c r="W28" s="349" t="s">
        <v>45</v>
      </c>
      <c r="X28" s="349"/>
      <c r="Y28" s="349"/>
      <c r="Z28" s="349"/>
      <c r="AA28" s="349"/>
      <c r="AB28" s="349"/>
      <c r="AC28" s="349"/>
      <c r="AD28" s="349"/>
      <c r="AE28" s="349"/>
      <c r="AF28" s="38"/>
      <c r="AG28" s="38"/>
      <c r="AH28" s="38"/>
      <c r="AI28" s="38"/>
      <c r="AJ28" s="38"/>
      <c r="AK28" s="349" t="s">
        <v>46</v>
      </c>
      <c r="AL28" s="349"/>
      <c r="AM28" s="349"/>
      <c r="AN28" s="349"/>
      <c r="AO28" s="349"/>
      <c r="AP28" s="38"/>
      <c r="AQ28" s="38"/>
      <c r="AR28" s="41"/>
      <c r="BE28" s="339"/>
    </row>
    <row r="29" spans="2:57" s="3" customFormat="1" ht="14.4" customHeight="1">
      <c r="B29" s="42"/>
      <c r="C29" s="43"/>
      <c r="D29" s="31" t="s">
        <v>47</v>
      </c>
      <c r="E29" s="43"/>
      <c r="F29" s="31" t="s">
        <v>48</v>
      </c>
      <c r="G29" s="43"/>
      <c r="H29" s="43"/>
      <c r="I29" s="43"/>
      <c r="J29" s="43"/>
      <c r="K29" s="43"/>
      <c r="L29" s="352">
        <v>0.21</v>
      </c>
      <c r="M29" s="351"/>
      <c r="N29" s="351"/>
      <c r="O29" s="351"/>
      <c r="P29" s="351"/>
      <c r="Q29" s="43"/>
      <c r="R29" s="43"/>
      <c r="S29" s="43"/>
      <c r="T29" s="43"/>
      <c r="U29" s="43"/>
      <c r="V29" s="43"/>
      <c r="W29" s="350">
        <f>ROUND(AZ54,2)</f>
        <v>0</v>
      </c>
      <c r="X29" s="351"/>
      <c r="Y29" s="351"/>
      <c r="Z29" s="351"/>
      <c r="AA29" s="351"/>
      <c r="AB29" s="351"/>
      <c r="AC29" s="351"/>
      <c r="AD29" s="351"/>
      <c r="AE29" s="351"/>
      <c r="AF29" s="43"/>
      <c r="AG29" s="43"/>
      <c r="AH29" s="43"/>
      <c r="AI29" s="43"/>
      <c r="AJ29" s="43"/>
      <c r="AK29" s="350">
        <f>ROUND(AV54,2)</f>
        <v>0</v>
      </c>
      <c r="AL29" s="351"/>
      <c r="AM29" s="351"/>
      <c r="AN29" s="351"/>
      <c r="AO29" s="351"/>
      <c r="AP29" s="43"/>
      <c r="AQ29" s="43"/>
      <c r="AR29" s="44"/>
      <c r="BE29" s="340"/>
    </row>
    <row r="30" spans="2:57" s="3" customFormat="1" ht="14.4" customHeight="1">
      <c r="B30" s="42"/>
      <c r="C30" s="43"/>
      <c r="D30" s="43"/>
      <c r="E30" s="43"/>
      <c r="F30" s="31" t="s">
        <v>49</v>
      </c>
      <c r="G30" s="43"/>
      <c r="H30" s="43"/>
      <c r="I30" s="43"/>
      <c r="J30" s="43"/>
      <c r="K30" s="43"/>
      <c r="L30" s="352">
        <v>0.15</v>
      </c>
      <c r="M30" s="351"/>
      <c r="N30" s="351"/>
      <c r="O30" s="351"/>
      <c r="P30" s="351"/>
      <c r="Q30" s="43"/>
      <c r="R30" s="43"/>
      <c r="S30" s="43"/>
      <c r="T30" s="43"/>
      <c r="U30" s="43"/>
      <c r="V30" s="43"/>
      <c r="W30" s="350">
        <f>ROUND(BA54,2)</f>
        <v>0</v>
      </c>
      <c r="X30" s="351"/>
      <c r="Y30" s="351"/>
      <c r="Z30" s="351"/>
      <c r="AA30" s="351"/>
      <c r="AB30" s="351"/>
      <c r="AC30" s="351"/>
      <c r="AD30" s="351"/>
      <c r="AE30" s="351"/>
      <c r="AF30" s="43"/>
      <c r="AG30" s="43"/>
      <c r="AH30" s="43"/>
      <c r="AI30" s="43"/>
      <c r="AJ30" s="43"/>
      <c r="AK30" s="350">
        <f>ROUND(AW54,2)</f>
        <v>0</v>
      </c>
      <c r="AL30" s="351"/>
      <c r="AM30" s="351"/>
      <c r="AN30" s="351"/>
      <c r="AO30" s="351"/>
      <c r="AP30" s="43"/>
      <c r="AQ30" s="43"/>
      <c r="AR30" s="44"/>
      <c r="BE30" s="340"/>
    </row>
    <row r="31" spans="2:57" s="3" customFormat="1" ht="14.4" customHeight="1" hidden="1">
      <c r="B31" s="42"/>
      <c r="C31" s="43"/>
      <c r="D31" s="43"/>
      <c r="E31" s="43"/>
      <c r="F31" s="31" t="s">
        <v>50</v>
      </c>
      <c r="G31" s="43"/>
      <c r="H31" s="43"/>
      <c r="I31" s="43"/>
      <c r="J31" s="43"/>
      <c r="K31" s="43"/>
      <c r="L31" s="352">
        <v>0.21</v>
      </c>
      <c r="M31" s="351"/>
      <c r="N31" s="351"/>
      <c r="O31" s="351"/>
      <c r="P31" s="351"/>
      <c r="Q31" s="43"/>
      <c r="R31" s="43"/>
      <c r="S31" s="43"/>
      <c r="T31" s="43"/>
      <c r="U31" s="43"/>
      <c r="V31" s="43"/>
      <c r="W31" s="350">
        <f>ROUND(BB54,2)</f>
        <v>0</v>
      </c>
      <c r="X31" s="351"/>
      <c r="Y31" s="351"/>
      <c r="Z31" s="351"/>
      <c r="AA31" s="351"/>
      <c r="AB31" s="351"/>
      <c r="AC31" s="351"/>
      <c r="AD31" s="351"/>
      <c r="AE31" s="351"/>
      <c r="AF31" s="43"/>
      <c r="AG31" s="43"/>
      <c r="AH31" s="43"/>
      <c r="AI31" s="43"/>
      <c r="AJ31" s="43"/>
      <c r="AK31" s="350">
        <v>0</v>
      </c>
      <c r="AL31" s="351"/>
      <c r="AM31" s="351"/>
      <c r="AN31" s="351"/>
      <c r="AO31" s="351"/>
      <c r="AP31" s="43"/>
      <c r="AQ31" s="43"/>
      <c r="AR31" s="44"/>
      <c r="BE31" s="340"/>
    </row>
    <row r="32" spans="2:57" s="3" customFormat="1" ht="14.4" customHeight="1" hidden="1">
      <c r="B32" s="42"/>
      <c r="C32" s="43"/>
      <c r="D32" s="43"/>
      <c r="E32" s="43"/>
      <c r="F32" s="31" t="s">
        <v>51</v>
      </c>
      <c r="G32" s="43"/>
      <c r="H32" s="43"/>
      <c r="I32" s="43"/>
      <c r="J32" s="43"/>
      <c r="K32" s="43"/>
      <c r="L32" s="352">
        <v>0.15</v>
      </c>
      <c r="M32" s="351"/>
      <c r="N32" s="351"/>
      <c r="O32" s="351"/>
      <c r="P32" s="351"/>
      <c r="Q32" s="43"/>
      <c r="R32" s="43"/>
      <c r="S32" s="43"/>
      <c r="T32" s="43"/>
      <c r="U32" s="43"/>
      <c r="V32" s="43"/>
      <c r="W32" s="350">
        <f>ROUND(BC54,2)</f>
        <v>0</v>
      </c>
      <c r="X32" s="351"/>
      <c r="Y32" s="351"/>
      <c r="Z32" s="351"/>
      <c r="AA32" s="351"/>
      <c r="AB32" s="351"/>
      <c r="AC32" s="351"/>
      <c r="AD32" s="351"/>
      <c r="AE32" s="351"/>
      <c r="AF32" s="43"/>
      <c r="AG32" s="43"/>
      <c r="AH32" s="43"/>
      <c r="AI32" s="43"/>
      <c r="AJ32" s="43"/>
      <c r="AK32" s="350">
        <v>0</v>
      </c>
      <c r="AL32" s="351"/>
      <c r="AM32" s="351"/>
      <c r="AN32" s="351"/>
      <c r="AO32" s="351"/>
      <c r="AP32" s="43"/>
      <c r="AQ32" s="43"/>
      <c r="AR32" s="44"/>
      <c r="BE32" s="340"/>
    </row>
    <row r="33" spans="2:44" s="3" customFormat="1" ht="14.4" customHeight="1" hidden="1">
      <c r="B33" s="42"/>
      <c r="C33" s="43"/>
      <c r="D33" s="43"/>
      <c r="E33" s="43"/>
      <c r="F33" s="31" t="s">
        <v>52</v>
      </c>
      <c r="G33" s="43"/>
      <c r="H33" s="43"/>
      <c r="I33" s="43"/>
      <c r="J33" s="43"/>
      <c r="K33" s="43"/>
      <c r="L33" s="352">
        <v>0</v>
      </c>
      <c r="M33" s="351"/>
      <c r="N33" s="351"/>
      <c r="O33" s="351"/>
      <c r="P33" s="351"/>
      <c r="Q33" s="43"/>
      <c r="R33" s="43"/>
      <c r="S33" s="43"/>
      <c r="T33" s="43"/>
      <c r="U33" s="43"/>
      <c r="V33" s="43"/>
      <c r="W33" s="350">
        <f>ROUND(BD54,2)</f>
        <v>0</v>
      </c>
      <c r="X33" s="351"/>
      <c r="Y33" s="351"/>
      <c r="Z33" s="351"/>
      <c r="AA33" s="351"/>
      <c r="AB33" s="351"/>
      <c r="AC33" s="351"/>
      <c r="AD33" s="351"/>
      <c r="AE33" s="351"/>
      <c r="AF33" s="43"/>
      <c r="AG33" s="43"/>
      <c r="AH33" s="43"/>
      <c r="AI33" s="43"/>
      <c r="AJ33" s="43"/>
      <c r="AK33" s="350">
        <v>0</v>
      </c>
      <c r="AL33" s="351"/>
      <c r="AM33" s="351"/>
      <c r="AN33" s="351"/>
      <c r="AO33" s="351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53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54</v>
      </c>
      <c r="U35" s="47"/>
      <c r="V35" s="47"/>
      <c r="W35" s="47"/>
      <c r="X35" s="353" t="s">
        <v>55</v>
      </c>
      <c r="Y35" s="354"/>
      <c r="Z35" s="354"/>
      <c r="AA35" s="354"/>
      <c r="AB35" s="354"/>
      <c r="AC35" s="47"/>
      <c r="AD35" s="47"/>
      <c r="AE35" s="47"/>
      <c r="AF35" s="47"/>
      <c r="AG35" s="47"/>
      <c r="AH35" s="47"/>
      <c r="AI35" s="47"/>
      <c r="AJ35" s="47"/>
      <c r="AK35" s="355">
        <f>SUM(AK26:AK33)</f>
        <v>0</v>
      </c>
      <c r="AL35" s="354"/>
      <c r="AM35" s="354"/>
      <c r="AN35" s="354"/>
      <c r="AO35" s="356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12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23-19-09-DOT_00_ZSS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15</v>
      </c>
      <c r="D45" s="58"/>
      <c r="E45" s="58"/>
      <c r="F45" s="58"/>
      <c r="G45" s="58"/>
      <c r="H45" s="58"/>
      <c r="I45" s="58"/>
      <c r="J45" s="58"/>
      <c r="K45" s="58"/>
      <c r="L45" s="357" t="str">
        <f>K6</f>
        <v>ŽEBRÁK - STARÁ ŠKOLA v Žebráku - STAVEBNÍ ÚPRAVY V PŘÍZEMÍ  - zpracováno dle dokumentace pro SP</v>
      </c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Žebrák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9" t="str">
        <f>IF(AN8="","",AN8)</f>
        <v>20. 11. 2020</v>
      </c>
      <c r="AN47" s="359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40.05" customHeight="1">
      <c r="A49" s="36"/>
      <c r="B49" s="37"/>
      <c r="C49" s="31" t="s">
        <v>28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Žebrák, Náměstí č.1, Žebrák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36</v>
      </c>
      <c r="AJ49" s="38"/>
      <c r="AK49" s="38"/>
      <c r="AL49" s="38"/>
      <c r="AM49" s="360" t="str">
        <f>IF(E17="","",E17)</f>
        <v>Spektra Pro s. r.o. Beroun,V Hlinkách 1548,Beroun</v>
      </c>
      <c r="AN49" s="361"/>
      <c r="AO49" s="361"/>
      <c r="AP49" s="361"/>
      <c r="AQ49" s="38"/>
      <c r="AR49" s="41"/>
      <c r="AS49" s="362" t="s">
        <v>57</v>
      </c>
      <c r="AT49" s="36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33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39</v>
      </c>
      <c r="AJ50" s="38"/>
      <c r="AK50" s="38"/>
      <c r="AL50" s="38"/>
      <c r="AM50" s="360" t="str">
        <f>IF(E20="","",E20)</f>
        <v>Ing. Veronika Havlová</v>
      </c>
      <c r="AN50" s="361"/>
      <c r="AO50" s="361"/>
      <c r="AP50" s="361"/>
      <c r="AQ50" s="38"/>
      <c r="AR50" s="41"/>
      <c r="AS50" s="364"/>
      <c r="AT50" s="36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6"/>
      <c r="AT51" s="36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8" t="s">
        <v>58</v>
      </c>
      <c r="D52" s="369"/>
      <c r="E52" s="369"/>
      <c r="F52" s="369"/>
      <c r="G52" s="369"/>
      <c r="H52" s="68"/>
      <c r="I52" s="370" t="s">
        <v>59</v>
      </c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71" t="s">
        <v>60</v>
      </c>
      <c r="AH52" s="369"/>
      <c r="AI52" s="369"/>
      <c r="AJ52" s="369"/>
      <c r="AK52" s="369"/>
      <c r="AL52" s="369"/>
      <c r="AM52" s="369"/>
      <c r="AN52" s="370" t="s">
        <v>61</v>
      </c>
      <c r="AO52" s="369"/>
      <c r="AP52" s="369"/>
      <c r="AQ52" s="69" t="s">
        <v>62</v>
      </c>
      <c r="AR52" s="41"/>
      <c r="AS52" s="70" t="s">
        <v>63</v>
      </c>
      <c r="AT52" s="71" t="s">
        <v>64</v>
      </c>
      <c r="AU52" s="71" t="s">
        <v>65</v>
      </c>
      <c r="AV52" s="71" t="s">
        <v>66</v>
      </c>
      <c r="AW52" s="71" t="s">
        <v>67</v>
      </c>
      <c r="AX52" s="71" t="s">
        <v>68</v>
      </c>
      <c r="AY52" s="71" t="s">
        <v>69</v>
      </c>
      <c r="AZ52" s="71" t="s">
        <v>70</v>
      </c>
      <c r="BA52" s="71" t="s">
        <v>71</v>
      </c>
      <c r="BB52" s="71" t="s">
        <v>72</v>
      </c>
      <c r="BC52" s="71" t="s">
        <v>73</v>
      </c>
      <c r="BD52" s="72" t="s">
        <v>74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75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5">
        <f>ROUND(SUM(AG55:AG56),2)</f>
        <v>0</v>
      </c>
      <c r="AH54" s="375"/>
      <c r="AI54" s="375"/>
      <c r="AJ54" s="375"/>
      <c r="AK54" s="375"/>
      <c r="AL54" s="375"/>
      <c r="AM54" s="375"/>
      <c r="AN54" s="376">
        <f>SUM(AG54,AT54)</f>
        <v>0</v>
      </c>
      <c r="AO54" s="376"/>
      <c r="AP54" s="376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76</v>
      </c>
      <c r="BT54" s="86" t="s">
        <v>77</v>
      </c>
      <c r="BV54" s="86" t="s">
        <v>78</v>
      </c>
      <c r="BW54" s="86" t="s">
        <v>5</v>
      </c>
      <c r="BX54" s="86" t="s">
        <v>79</v>
      </c>
      <c r="CL54" s="86" t="s">
        <v>19</v>
      </c>
    </row>
    <row r="55" spans="1:90" s="7" customFormat="1" ht="50.25" customHeight="1">
      <c r="A55" s="87" t="s">
        <v>80</v>
      </c>
      <c r="B55" s="88"/>
      <c r="C55" s="89"/>
      <c r="D55" s="374" t="s">
        <v>13</v>
      </c>
      <c r="E55" s="374"/>
      <c r="F55" s="374"/>
      <c r="G55" s="374"/>
      <c r="H55" s="374"/>
      <c r="I55" s="90"/>
      <c r="J55" s="374" t="s">
        <v>16</v>
      </c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2">
        <f>'23-19-09-DOT_00_ZSS - ŽEB...'!J28</f>
        <v>0</v>
      </c>
      <c r="AH55" s="373"/>
      <c r="AI55" s="373"/>
      <c r="AJ55" s="373"/>
      <c r="AK55" s="373"/>
      <c r="AL55" s="373"/>
      <c r="AM55" s="373"/>
      <c r="AN55" s="372">
        <f>SUM(AG55,AT55)</f>
        <v>0</v>
      </c>
      <c r="AO55" s="373"/>
      <c r="AP55" s="373"/>
      <c r="AQ55" s="91" t="s">
        <v>81</v>
      </c>
      <c r="AR55" s="92"/>
      <c r="AS55" s="93">
        <v>0</v>
      </c>
      <c r="AT55" s="94">
        <f>ROUND(SUM(AV55:AW55),2)</f>
        <v>0</v>
      </c>
      <c r="AU55" s="95">
        <f>'23-19-09-DOT_00_ZSS - ŽEB...'!P113</f>
        <v>0</v>
      </c>
      <c r="AV55" s="94">
        <f>'23-19-09-DOT_00_ZSS - ŽEB...'!J31</f>
        <v>0</v>
      </c>
      <c r="AW55" s="94">
        <f>'23-19-09-DOT_00_ZSS - ŽEB...'!J32</f>
        <v>0</v>
      </c>
      <c r="AX55" s="94">
        <f>'23-19-09-DOT_00_ZSS - ŽEB...'!J33</f>
        <v>0</v>
      </c>
      <c r="AY55" s="94">
        <f>'23-19-09-DOT_00_ZSS - ŽEB...'!J34</f>
        <v>0</v>
      </c>
      <c r="AZ55" s="94">
        <f>'23-19-09-DOT_00_ZSS - ŽEB...'!F31</f>
        <v>0</v>
      </c>
      <c r="BA55" s="94">
        <f>'23-19-09-DOT_00_ZSS - ŽEB...'!F32</f>
        <v>0</v>
      </c>
      <c r="BB55" s="94">
        <f>'23-19-09-DOT_00_ZSS - ŽEB...'!F33</f>
        <v>0</v>
      </c>
      <c r="BC55" s="94">
        <f>'23-19-09-DOT_00_ZSS - ŽEB...'!F34</f>
        <v>0</v>
      </c>
      <c r="BD55" s="96">
        <f>'23-19-09-DOT_00_ZSS - ŽEB...'!F35</f>
        <v>0</v>
      </c>
      <c r="BT55" s="97" t="s">
        <v>21</v>
      </c>
      <c r="BU55" s="97" t="s">
        <v>82</v>
      </c>
      <c r="BV55" s="97" t="s">
        <v>78</v>
      </c>
      <c r="BW55" s="97" t="s">
        <v>5</v>
      </c>
      <c r="BX55" s="97" t="s">
        <v>79</v>
      </c>
      <c r="CL55" s="97" t="s">
        <v>19</v>
      </c>
    </row>
    <row r="56" spans="1:91" s="7" customFormat="1" ht="16.5" customHeight="1">
      <c r="A56" s="87" t="s">
        <v>80</v>
      </c>
      <c r="B56" s="88"/>
      <c r="C56" s="89"/>
      <c r="D56" s="374" t="s">
        <v>83</v>
      </c>
      <c r="E56" s="374"/>
      <c r="F56" s="374"/>
      <c r="G56" s="374"/>
      <c r="H56" s="374"/>
      <c r="I56" s="90"/>
      <c r="J56" s="374" t="s">
        <v>84</v>
      </c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2">
        <f>'OST - Ostatní náklady stavby'!J30</f>
        <v>0</v>
      </c>
      <c r="AH56" s="373"/>
      <c r="AI56" s="373"/>
      <c r="AJ56" s="373"/>
      <c r="AK56" s="373"/>
      <c r="AL56" s="373"/>
      <c r="AM56" s="373"/>
      <c r="AN56" s="372">
        <f>SUM(AG56,AT56)</f>
        <v>0</v>
      </c>
      <c r="AO56" s="373"/>
      <c r="AP56" s="373"/>
      <c r="AQ56" s="91" t="s">
        <v>81</v>
      </c>
      <c r="AR56" s="92"/>
      <c r="AS56" s="98">
        <v>0</v>
      </c>
      <c r="AT56" s="99">
        <f>ROUND(SUM(AV56:AW56),2)</f>
        <v>0</v>
      </c>
      <c r="AU56" s="100">
        <f>'OST - Ostatní náklady stavby'!P85</f>
        <v>0</v>
      </c>
      <c r="AV56" s="99">
        <f>'OST - Ostatní náklady stavby'!J33</f>
        <v>0</v>
      </c>
      <c r="AW56" s="99">
        <f>'OST - Ostatní náklady stavby'!J34</f>
        <v>0</v>
      </c>
      <c r="AX56" s="99">
        <f>'OST - Ostatní náklady stavby'!J35</f>
        <v>0</v>
      </c>
      <c r="AY56" s="99">
        <f>'OST - Ostatní náklady stavby'!J36</f>
        <v>0</v>
      </c>
      <c r="AZ56" s="99">
        <f>'OST - Ostatní náklady stavby'!F33</f>
        <v>0</v>
      </c>
      <c r="BA56" s="99">
        <f>'OST - Ostatní náklady stavby'!F34</f>
        <v>0</v>
      </c>
      <c r="BB56" s="99">
        <f>'OST - Ostatní náklady stavby'!F35</f>
        <v>0</v>
      </c>
      <c r="BC56" s="99">
        <f>'OST - Ostatní náklady stavby'!F36</f>
        <v>0</v>
      </c>
      <c r="BD56" s="101">
        <f>'OST - Ostatní náklady stavby'!F37</f>
        <v>0</v>
      </c>
      <c r="BT56" s="97" t="s">
        <v>21</v>
      </c>
      <c r="BV56" s="97" t="s">
        <v>78</v>
      </c>
      <c r="BW56" s="97" t="s">
        <v>85</v>
      </c>
      <c r="BX56" s="97" t="s">
        <v>5</v>
      </c>
      <c r="CL56" s="97" t="s">
        <v>19</v>
      </c>
      <c r="CM56" s="97" t="s">
        <v>86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ag0en1tGekzQbbKs/yMO8sLNGk5+2k8VQSxqpOGluBuYNDr98iGDJrnFL+5FL3Q1/1sCUmOkHgKNcQWdUXSBpg==" saltValue="yW950a1bJEJTouZb5pe+W1z+MzfhmcJoR23gxAvXPhWs/2Zhn6bivvJOAmYaLDp4LmBbAa4uXOh+30rufzaCK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3-19-09-DOT_00_ZSS - ŽEB...'!C2" display="/"/>
    <hyperlink ref="A56" location="'OST - Ostatní náklady stavb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2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5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2"/>
      <c r="AT3" s="19" t="s">
        <v>86</v>
      </c>
    </row>
    <row r="4" spans="2:46" s="1" customFormat="1" ht="24.9" customHeight="1">
      <c r="B4" s="22"/>
      <c r="D4" s="106" t="s">
        <v>87</v>
      </c>
      <c r="I4" s="102"/>
      <c r="L4" s="22"/>
      <c r="M4" s="107" t="s">
        <v>10</v>
      </c>
      <c r="AT4" s="19" t="s">
        <v>4</v>
      </c>
    </row>
    <row r="5" spans="2:12" s="1" customFormat="1" ht="6.9" customHeight="1">
      <c r="B5" s="22"/>
      <c r="I5" s="102"/>
      <c r="L5" s="22"/>
    </row>
    <row r="6" spans="1:31" s="2" customFormat="1" ht="12" customHeight="1">
      <c r="A6" s="36"/>
      <c r="B6" s="41"/>
      <c r="C6" s="36"/>
      <c r="D6" s="108" t="s">
        <v>15</v>
      </c>
      <c r="E6" s="36"/>
      <c r="F6" s="36"/>
      <c r="G6" s="36"/>
      <c r="H6" s="36"/>
      <c r="I6" s="109"/>
      <c r="J6" s="36"/>
      <c r="K6" s="36"/>
      <c r="L6" s="110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24.75" customHeight="1">
      <c r="A7" s="36"/>
      <c r="B7" s="41"/>
      <c r="C7" s="36"/>
      <c r="D7" s="36"/>
      <c r="E7" s="378" t="s">
        <v>16</v>
      </c>
      <c r="F7" s="379"/>
      <c r="G7" s="379"/>
      <c r="H7" s="379"/>
      <c r="I7" s="109"/>
      <c r="J7" s="36"/>
      <c r="K7" s="36"/>
      <c r="L7" s="110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0.2">
      <c r="A8" s="36"/>
      <c r="B8" s="41"/>
      <c r="C8" s="36"/>
      <c r="D8" s="36"/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1"/>
      <c r="C9" s="36"/>
      <c r="D9" s="108" t="s">
        <v>18</v>
      </c>
      <c r="E9" s="36"/>
      <c r="F9" s="111" t="s">
        <v>19</v>
      </c>
      <c r="G9" s="36"/>
      <c r="H9" s="36"/>
      <c r="I9" s="112" t="s">
        <v>20</v>
      </c>
      <c r="J9" s="111" t="s">
        <v>19</v>
      </c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08" t="s">
        <v>22</v>
      </c>
      <c r="E10" s="36"/>
      <c r="F10" s="111" t="s">
        <v>23</v>
      </c>
      <c r="G10" s="36"/>
      <c r="H10" s="36"/>
      <c r="I10" s="112" t="s">
        <v>24</v>
      </c>
      <c r="J10" s="113" t="str">
        <f>'Rekapitulace stavby'!AN8</f>
        <v>20. 11. 2020</v>
      </c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1"/>
      <c r="C11" s="36"/>
      <c r="D11" s="36"/>
      <c r="E11" s="36"/>
      <c r="F11" s="36"/>
      <c r="G11" s="36"/>
      <c r="H11" s="36"/>
      <c r="I11" s="109"/>
      <c r="J11" s="36"/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28</v>
      </c>
      <c r="E12" s="36"/>
      <c r="F12" s="36"/>
      <c r="G12" s="36"/>
      <c r="H12" s="36"/>
      <c r="I12" s="112" t="s">
        <v>29</v>
      </c>
      <c r="J12" s="111" t="s">
        <v>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1"/>
      <c r="C13" s="36"/>
      <c r="D13" s="36"/>
      <c r="E13" s="111" t="s">
        <v>30</v>
      </c>
      <c r="F13" s="36"/>
      <c r="G13" s="36"/>
      <c r="H13" s="36"/>
      <c r="I13" s="112" t="s">
        <v>31</v>
      </c>
      <c r="J13" s="111" t="s">
        <v>32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" customHeight="1">
      <c r="A14" s="36"/>
      <c r="B14" s="41"/>
      <c r="C14" s="36"/>
      <c r="D14" s="36"/>
      <c r="E14" s="36"/>
      <c r="F14" s="36"/>
      <c r="G14" s="36"/>
      <c r="H14" s="36"/>
      <c r="I14" s="109"/>
      <c r="J14" s="36"/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08" t="s">
        <v>33</v>
      </c>
      <c r="E15" s="36"/>
      <c r="F15" s="36"/>
      <c r="G15" s="36"/>
      <c r="H15" s="36"/>
      <c r="I15" s="112" t="s">
        <v>29</v>
      </c>
      <c r="J15" s="32" t="str">
        <f>'Rekapitulace stavby'!AN13</f>
        <v>Vyplň údaj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1"/>
      <c r="C16" s="36"/>
      <c r="D16" s="36"/>
      <c r="E16" s="380" t="str">
        <f>'Rekapitulace stavby'!E14</f>
        <v>Vyplň údaj</v>
      </c>
      <c r="F16" s="381"/>
      <c r="G16" s="381"/>
      <c r="H16" s="381"/>
      <c r="I16" s="112" t="s">
        <v>31</v>
      </c>
      <c r="J16" s="32" t="str">
        <f>'Rekapitulace stavby'!AN14</f>
        <v>Vyplň údaj</v>
      </c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" customHeight="1">
      <c r="A17" s="36"/>
      <c r="B17" s="41"/>
      <c r="C17" s="36"/>
      <c r="D17" s="36"/>
      <c r="E17" s="36"/>
      <c r="F17" s="36"/>
      <c r="G17" s="36"/>
      <c r="H17" s="36"/>
      <c r="I17" s="109"/>
      <c r="J17" s="36"/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08" t="s">
        <v>36</v>
      </c>
      <c r="E18" s="36"/>
      <c r="F18" s="36"/>
      <c r="G18" s="36"/>
      <c r="H18" s="36"/>
      <c r="I18" s="112" t="s">
        <v>29</v>
      </c>
      <c r="J18" s="111" t="s">
        <v>19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11" t="s">
        <v>37</v>
      </c>
      <c r="F19" s="36"/>
      <c r="G19" s="36"/>
      <c r="H19" s="36"/>
      <c r="I19" s="112" t="s">
        <v>31</v>
      </c>
      <c r="J19" s="111" t="s">
        <v>38</v>
      </c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" customHeight="1">
      <c r="A20" s="36"/>
      <c r="B20" s="41"/>
      <c r="C20" s="36"/>
      <c r="D20" s="36"/>
      <c r="E20" s="36"/>
      <c r="F20" s="36"/>
      <c r="G20" s="36"/>
      <c r="H20" s="36"/>
      <c r="I20" s="109"/>
      <c r="J20" s="36"/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08" t="s">
        <v>39</v>
      </c>
      <c r="E21" s="36"/>
      <c r="F21" s="36"/>
      <c r="G21" s="36"/>
      <c r="H21" s="36"/>
      <c r="I21" s="112" t="s">
        <v>29</v>
      </c>
      <c r="J21" s="111" t="s">
        <v>19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111" t="s">
        <v>40</v>
      </c>
      <c r="F22" s="36"/>
      <c r="G22" s="36"/>
      <c r="H22" s="36"/>
      <c r="I22" s="112" t="s">
        <v>31</v>
      </c>
      <c r="J22" s="111" t="s">
        <v>19</v>
      </c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" customHeight="1">
      <c r="A23" s="36"/>
      <c r="B23" s="41"/>
      <c r="C23" s="36"/>
      <c r="D23" s="36"/>
      <c r="E23" s="36"/>
      <c r="F23" s="36"/>
      <c r="G23" s="36"/>
      <c r="H23" s="36"/>
      <c r="I23" s="109"/>
      <c r="J23" s="36"/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08" t="s">
        <v>41</v>
      </c>
      <c r="E24" s="36"/>
      <c r="F24" s="36"/>
      <c r="G24" s="36"/>
      <c r="H24" s="36"/>
      <c r="I24" s="109"/>
      <c r="J24" s="36"/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07.25" customHeight="1">
      <c r="A25" s="114"/>
      <c r="B25" s="115"/>
      <c r="C25" s="114"/>
      <c r="D25" s="114"/>
      <c r="E25" s="382" t="s">
        <v>88</v>
      </c>
      <c r="F25" s="382"/>
      <c r="G25" s="382"/>
      <c r="H25" s="382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" customHeight="1">
      <c r="A26" s="36"/>
      <c r="B26" s="41"/>
      <c r="C26" s="36"/>
      <c r="D26" s="36"/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118"/>
      <c r="E27" s="118"/>
      <c r="F27" s="118"/>
      <c r="G27" s="118"/>
      <c r="H27" s="118"/>
      <c r="I27" s="119"/>
      <c r="J27" s="118"/>
      <c r="K27" s="118"/>
      <c r="L27" s="11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35" customHeight="1">
      <c r="A28" s="36"/>
      <c r="B28" s="41"/>
      <c r="C28" s="36"/>
      <c r="D28" s="120" t="s">
        <v>43</v>
      </c>
      <c r="E28" s="36"/>
      <c r="F28" s="36"/>
      <c r="G28" s="36"/>
      <c r="H28" s="36"/>
      <c r="I28" s="109"/>
      <c r="J28" s="121">
        <f>ROUND(J113,2)</f>
        <v>0</v>
      </c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8"/>
      <c r="E29" s="118"/>
      <c r="F29" s="118"/>
      <c r="G29" s="118"/>
      <c r="H29" s="118"/>
      <c r="I29" s="119"/>
      <c r="J29" s="118"/>
      <c r="K29" s="118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1"/>
      <c r="C30" s="36"/>
      <c r="D30" s="36"/>
      <c r="E30" s="36"/>
      <c r="F30" s="122" t="s">
        <v>45</v>
      </c>
      <c r="G30" s="36"/>
      <c r="H30" s="36"/>
      <c r="I30" s="123" t="s">
        <v>44</v>
      </c>
      <c r="J30" s="122" t="s">
        <v>46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1"/>
      <c r="C31" s="36"/>
      <c r="D31" s="124" t="s">
        <v>47</v>
      </c>
      <c r="E31" s="108" t="s">
        <v>48</v>
      </c>
      <c r="F31" s="125">
        <f>ROUND((SUM(BE113:BE1620)),2)</f>
        <v>0</v>
      </c>
      <c r="G31" s="36"/>
      <c r="H31" s="36"/>
      <c r="I31" s="126">
        <v>0.21</v>
      </c>
      <c r="J31" s="125">
        <f>ROUND(((SUM(BE113:BE1620))*I31),2)</f>
        <v>0</v>
      </c>
      <c r="K31" s="36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108" t="s">
        <v>49</v>
      </c>
      <c r="F32" s="125">
        <f>ROUND((SUM(BF113:BF1620)),2)</f>
        <v>0</v>
      </c>
      <c r="G32" s="36"/>
      <c r="H32" s="36"/>
      <c r="I32" s="126">
        <v>0.15</v>
      </c>
      <c r="J32" s="125">
        <f>ROUND(((SUM(BF113:BF1620))*I32),2)</f>
        <v>0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36"/>
      <c r="E33" s="108" t="s">
        <v>50</v>
      </c>
      <c r="F33" s="125">
        <f>ROUND((SUM(BG113:BG1620)),2)</f>
        <v>0</v>
      </c>
      <c r="G33" s="36"/>
      <c r="H33" s="36"/>
      <c r="I33" s="126">
        <v>0.21</v>
      </c>
      <c r="J33" s="125">
        <f>0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51</v>
      </c>
      <c r="F34" s="125">
        <f>ROUND((SUM(BH113:BH1620)),2)</f>
        <v>0</v>
      </c>
      <c r="G34" s="36"/>
      <c r="H34" s="36"/>
      <c r="I34" s="126">
        <v>0.15</v>
      </c>
      <c r="J34" s="125">
        <f>0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8" t="s">
        <v>52</v>
      </c>
      <c r="F35" s="125">
        <f>ROUND((SUM(BI113:BI1620)),2)</f>
        <v>0</v>
      </c>
      <c r="G35" s="36"/>
      <c r="H35" s="36"/>
      <c r="I35" s="126">
        <v>0</v>
      </c>
      <c r="J35" s="125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" customHeight="1">
      <c r="A36" s="36"/>
      <c r="B36" s="41"/>
      <c r="C36" s="36"/>
      <c r="D36" s="36"/>
      <c r="E36" s="36"/>
      <c r="F36" s="36"/>
      <c r="G36" s="36"/>
      <c r="H36" s="36"/>
      <c r="I36" s="109"/>
      <c r="J36" s="36"/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35" customHeight="1">
      <c r="A37" s="36"/>
      <c r="B37" s="41"/>
      <c r="C37" s="127"/>
      <c r="D37" s="128" t="s">
        <v>53</v>
      </c>
      <c r="E37" s="129"/>
      <c r="F37" s="129"/>
      <c r="G37" s="130" t="s">
        <v>54</v>
      </c>
      <c r="H37" s="131" t="s">
        <v>55</v>
      </c>
      <c r="I37" s="132"/>
      <c r="J37" s="133">
        <f>SUM(J28:J35)</f>
        <v>0</v>
      </c>
      <c r="K37" s="134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35"/>
      <c r="C38" s="136"/>
      <c r="D38" s="136"/>
      <c r="E38" s="136"/>
      <c r="F38" s="136"/>
      <c r="G38" s="136"/>
      <c r="H38" s="136"/>
      <c r="I38" s="137"/>
      <c r="J38" s="136"/>
      <c r="K38" s="1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" customHeight="1">
      <c r="A42" s="36"/>
      <c r="B42" s="138"/>
      <c r="C42" s="139"/>
      <c r="D42" s="139"/>
      <c r="E42" s="139"/>
      <c r="F42" s="139"/>
      <c r="G42" s="139"/>
      <c r="H42" s="139"/>
      <c r="I42" s="140"/>
      <c r="J42" s="139"/>
      <c r="K42" s="139"/>
      <c r="L42" s="11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" customHeight="1">
      <c r="A43" s="36"/>
      <c r="B43" s="37"/>
      <c r="C43" s="25" t="s">
        <v>89</v>
      </c>
      <c r="D43" s="38"/>
      <c r="E43" s="38"/>
      <c r="F43" s="38"/>
      <c r="G43" s="38"/>
      <c r="H43" s="38"/>
      <c r="I43" s="109"/>
      <c r="J43" s="38"/>
      <c r="K43" s="38"/>
      <c r="L43" s="11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" customHeight="1">
      <c r="A44" s="36"/>
      <c r="B44" s="37"/>
      <c r="C44" s="38"/>
      <c r="D44" s="38"/>
      <c r="E44" s="38"/>
      <c r="F44" s="38"/>
      <c r="G44" s="38"/>
      <c r="H44" s="38"/>
      <c r="I44" s="109"/>
      <c r="J44" s="38"/>
      <c r="K44" s="38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1" t="s">
        <v>15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24.75" customHeight="1">
      <c r="A46" s="36"/>
      <c r="B46" s="37"/>
      <c r="C46" s="38"/>
      <c r="D46" s="38"/>
      <c r="E46" s="357" t="str">
        <f>E7</f>
        <v>ŽEBRÁK - STARÁ ŠKOLA v Žebráku - STAVEBNÍ ÚPRAVY V PŘÍZEMÍ  - zpracováno dle dokumentace pro SP</v>
      </c>
      <c r="F46" s="383"/>
      <c r="G46" s="383"/>
      <c r="H46" s="383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" customHeight="1">
      <c r="A47" s="36"/>
      <c r="B47" s="37"/>
      <c r="C47" s="38"/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1" t="s">
        <v>22</v>
      </c>
      <c r="D48" s="38"/>
      <c r="E48" s="38"/>
      <c r="F48" s="29" t="str">
        <f>F10</f>
        <v>Žebrák</v>
      </c>
      <c r="G48" s="38"/>
      <c r="H48" s="38"/>
      <c r="I48" s="112" t="s">
        <v>24</v>
      </c>
      <c r="J48" s="61" t="str">
        <f>IF(J10="","",J10)</f>
        <v>20. 11. 2020</v>
      </c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" customHeight="1">
      <c r="A49" s="36"/>
      <c r="B49" s="37"/>
      <c r="C49" s="38"/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40.05" customHeight="1">
      <c r="A50" s="36"/>
      <c r="B50" s="37"/>
      <c r="C50" s="31" t="s">
        <v>28</v>
      </c>
      <c r="D50" s="38"/>
      <c r="E50" s="38"/>
      <c r="F50" s="29" t="str">
        <f>E13</f>
        <v>Město Žebrák, Náměstí č.1, Žebrák</v>
      </c>
      <c r="G50" s="38"/>
      <c r="H50" s="38"/>
      <c r="I50" s="112" t="s">
        <v>36</v>
      </c>
      <c r="J50" s="34" t="str">
        <f>E19</f>
        <v>Spektra Pro s. r.o. Beroun,V Hlinkách 1548,Beroun</v>
      </c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25.65" customHeight="1">
      <c r="A51" s="36"/>
      <c r="B51" s="37"/>
      <c r="C51" s="31" t="s">
        <v>33</v>
      </c>
      <c r="D51" s="38"/>
      <c r="E51" s="38"/>
      <c r="F51" s="29" t="str">
        <f>IF(E16="","",E16)</f>
        <v>Vyplň údaj</v>
      </c>
      <c r="G51" s="38"/>
      <c r="H51" s="38"/>
      <c r="I51" s="112" t="s">
        <v>39</v>
      </c>
      <c r="J51" s="34" t="str">
        <f>E22</f>
        <v>Ing. Veronika Havlová</v>
      </c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5" customHeight="1">
      <c r="A52" s="36"/>
      <c r="B52" s="37"/>
      <c r="C52" s="38"/>
      <c r="D52" s="38"/>
      <c r="E52" s="38"/>
      <c r="F52" s="38"/>
      <c r="G52" s="38"/>
      <c r="H52" s="38"/>
      <c r="I52" s="109"/>
      <c r="J52" s="38"/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41" t="s">
        <v>90</v>
      </c>
      <c r="D53" s="142"/>
      <c r="E53" s="142"/>
      <c r="F53" s="142"/>
      <c r="G53" s="142"/>
      <c r="H53" s="142"/>
      <c r="I53" s="143"/>
      <c r="J53" s="144" t="s">
        <v>91</v>
      </c>
      <c r="K53" s="142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5" customHeight="1">
      <c r="A54" s="36"/>
      <c r="B54" s="37"/>
      <c r="C54" s="38"/>
      <c r="D54" s="38"/>
      <c r="E54" s="38"/>
      <c r="F54" s="38"/>
      <c r="G54" s="38"/>
      <c r="H54" s="38"/>
      <c r="I54" s="109"/>
      <c r="J54" s="38"/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45" t="s">
        <v>75</v>
      </c>
      <c r="D55" s="38"/>
      <c r="E55" s="38"/>
      <c r="F55" s="38"/>
      <c r="G55" s="38"/>
      <c r="H55" s="38"/>
      <c r="I55" s="109"/>
      <c r="J55" s="79">
        <f>J113</f>
        <v>0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9" t="s">
        <v>92</v>
      </c>
    </row>
    <row r="56" spans="2:12" s="9" customFormat="1" ht="24.9" customHeight="1">
      <c r="B56" s="146"/>
      <c r="C56" s="147"/>
      <c r="D56" s="148" t="s">
        <v>93</v>
      </c>
      <c r="E56" s="149"/>
      <c r="F56" s="149"/>
      <c r="G56" s="149"/>
      <c r="H56" s="149"/>
      <c r="I56" s="150"/>
      <c r="J56" s="151">
        <f>J114</f>
        <v>0</v>
      </c>
      <c r="K56" s="147"/>
      <c r="L56" s="152"/>
    </row>
    <row r="57" spans="2:12" s="10" customFormat="1" ht="19.95" customHeight="1">
      <c r="B57" s="153"/>
      <c r="C57" s="154"/>
      <c r="D57" s="155" t="s">
        <v>94</v>
      </c>
      <c r="E57" s="156"/>
      <c r="F57" s="156"/>
      <c r="G57" s="156"/>
      <c r="H57" s="156"/>
      <c r="I57" s="157"/>
      <c r="J57" s="158">
        <f>J115</f>
        <v>0</v>
      </c>
      <c r="K57" s="154"/>
      <c r="L57" s="159"/>
    </row>
    <row r="58" spans="2:12" s="10" customFormat="1" ht="19.95" customHeight="1">
      <c r="B58" s="153"/>
      <c r="C58" s="154"/>
      <c r="D58" s="155" t="s">
        <v>95</v>
      </c>
      <c r="E58" s="156"/>
      <c r="F58" s="156"/>
      <c r="G58" s="156"/>
      <c r="H58" s="156"/>
      <c r="I58" s="157"/>
      <c r="J58" s="158">
        <f>J221</f>
        <v>0</v>
      </c>
      <c r="K58" s="154"/>
      <c r="L58" s="159"/>
    </row>
    <row r="59" spans="2:12" s="10" customFormat="1" ht="19.95" customHeight="1">
      <c r="B59" s="153"/>
      <c r="C59" s="154"/>
      <c r="D59" s="155" t="s">
        <v>96</v>
      </c>
      <c r="E59" s="156"/>
      <c r="F59" s="156"/>
      <c r="G59" s="156"/>
      <c r="H59" s="156"/>
      <c r="I59" s="157"/>
      <c r="J59" s="158">
        <f>J247</f>
        <v>0</v>
      </c>
      <c r="K59" s="154"/>
      <c r="L59" s="159"/>
    </row>
    <row r="60" spans="2:12" s="10" customFormat="1" ht="19.95" customHeight="1">
      <c r="B60" s="153"/>
      <c r="C60" s="154"/>
      <c r="D60" s="155" t="s">
        <v>97</v>
      </c>
      <c r="E60" s="156"/>
      <c r="F60" s="156"/>
      <c r="G60" s="156"/>
      <c r="H60" s="156"/>
      <c r="I60" s="157"/>
      <c r="J60" s="158">
        <f>J364</f>
        <v>0</v>
      </c>
      <c r="K60" s="154"/>
      <c r="L60" s="159"/>
    </row>
    <row r="61" spans="2:12" s="10" customFormat="1" ht="19.95" customHeight="1">
      <c r="B61" s="153"/>
      <c r="C61" s="154"/>
      <c r="D61" s="155" t="s">
        <v>98</v>
      </c>
      <c r="E61" s="156"/>
      <c r="F61" s="156"/>
      <c r="G61" s="156"/>
      <c r="H61" s="156"/>
      <c r="I61" s="157"/>
      <c r="J61" s="158">
        <f>J392</f>
        <v>0</v>
      </c>
      <c r="K61" s="154"/>
      <c r="L61" s="159"/>
    </row>
    <row r="62" spans="2:12" s="10" customFormat="1" ht="19.95" customHeight="1">
      <c r="B62" s="153"/>
      <c r="C62" s="154"/>
      <c r="D62" s="155" t="s">
        <v>99</v>
      </c>
      <c r="E62" s="156"/>
      <c r="F62" s="156"/>
      <c r="G62" s="156"/>
      <c r="H62" s="156"/>
      <c r="I62" s="157"/>
      <c r="J62" s="158">
        <f>J399</f>
        <v>0</v>
      </c>
      <c r="K62" s="154"/>
      <c r="L62" s="159"/>
    </row>
    <row r="63" spans="2:12" s="10" customFormat="1" ht="19.95" customHeight="1">
      <c r="B63" s="153"/>
      <c r="C63" s="154"/>
      <c r="D63" s="155" t="s">
        <v>100</v>
      </c>
      <c r="E63" s="156"/>
      <c r="F63" s="156"/>
      <c r="G63" s="156"/>
      <c r="H63" s="156"/>
      <c r="I63" s="157"/>
      <c r="J63" s="158">
        <f>J605</f>
        <v>0</v>
      </c>
      <c r="K63" s="154"/>
      <c r="L63" s="159"/>
    </row>
    <row r="64" spans="2:12" s="10" customFormat="1" ht="19.95" customHeight="1">
      <c r="B64" s="153"/>
      <c r="C64" s="154"/>
      <c r="D64" s="155" t="s">
        <v>101</v>
      </c>
      <c r="E64" s="156"/>
      <c r="F64" s="156"/>
      <c r="G64" s="156"/>
      <c r="H64" s="156"/>
      <c r="I64" s="157"/>
      <c r="J64" s="158">
        <f>J618</f>
        <v>0</v>
      </c>
      <c r="K64" s="154"/>
      <c r="L64" s="159"/>
    </row>
    <row r="65" spans="2:12" s="10" customFormat="1" ht="14.85" customHeight="1">
      <c r="B65" s="153"/>
      <c r="C65" s="154"/>
      <c r="D65" s="155" t="s">
        <v>102</v>
      </c>
      <c r="E65" s="156"/>
      <c r="F65" s="156"/>
      <c r="G65" s="156"/>
      <c r="H65" s="156"/>
      <c r="I65" s="157"/>
      <c r="J65" s="158">
        <f>J784</f>
        <v>0</v>
      </c>
      <c r="K65" s="154"/>
      <c r="L65" s="159"/>
    </row>
    <row r="66" spans="2:12" s="10" customFormat="1" ht="19.95" customHeight="1">
      <c r="B66" s="153"/>
      <c r="C66" s="154"/>
      <c r="D66" s="155" t="s">
        <v>103</v>
      </c>
      <c r="E66" s="156"/>
      <c r="F66" s="156"/>
      <c r="G66" s="156"/>
      <c r="H66" s="156"/>
      <c r="I66" s="157"/>
      <c r="J66" s="158">
        <f>J787</f>
        <v>0</v>
      </c>
      <c r="K66" s="154"/>
      <c r="L66" s="159"/>
    </row>
    <row r="67" spans="2:12" s="9" customFormat="1" ht="24.9" customHeight="1">
      <c r="B67" s="146"/>
      <c r="C67" s="147"/>
      <c r="D67" s="148" t="s">
        <v>104</v>
      </c>
      <c r="E67" s="149"/>
      <c r="F67" s="149"/>
      <c r="G67" s="149"/>
      <c r="H67" s="149"/>
      <c r="I67" s="150"/>
      <c r="J67" s="151">
        <f>J800</f>
        <v>0</v>
      </c>
      <c r="K67" s="147"/>
      <c r="L67" s="152"/>
    </row>
    <row r="68" spans="2:12" s="10" customFormat="1" ht="19.95" customHeight="1">
      <c r="B68" s="153"/>
      <c r="C68" s="154"/>
      <c r="D68" s="155" t="s">
        <v>105</v>
      </c>
      <c r="E68" s="156"/>
      <c r="F68" s="156"/>
      <c r="G68" s="156"/>
      <c r="H68" s="156"/>
      <c r="I68" s="157"/>
      <c r="J68" s="158">
        <f>J801</f>
        <v>0</v>
      </c>
      <c r="K68" s="154"/>
      <c r="L68" s="159"/>
    </row>
    <row r="69" spans="2:12" s="10" customFormat="1" ht="19.95" customHeight="1">
      <c r="B69" s="153"/>
      <c r="C69" s="154"/>
      <c r="D69" s="155" t="s">
        <v>106</v>
      </c>
      <c r="E69" s="156"/>
      <c r="F69" s="156"/>
      <c r="G69" s="156"/>
      <c r="H69" s="156"/>
      <c r="I69" s="157"/>
      <c r="J69" s="158">
        <f>J846</f>
        <v>0</v>
      </c>
      <c r="K69" s="154"/>
      <c r="L69" s="159"/>
    </row>
    <row r="70" spans="2:12" s="10" customFormat="1" ht="19.95" customHeight="1">
      <c r="B70" s="153"/>
      <c r="C70" s="154"/>
      <c r="D70" s="155" t="s">
        <v>107</v>
      </c>
      <c r="E70" s="156"/>
      <c r="F70" s="156"/>
      <c r="G70" s="156"/>
      <c r="H70" s="156"/>
      <c r="I70" s="157"/>
      <c r="J70" s="158">
        <f>J902</f>
        <v>0</v>
      </c>
      <c r="K70" s="154"/>
      <c r="L70" s="159"/>
    </row>
    <row r="71" spans="2:12" s="10" customFormat="1" ht="19.95" customHeight="1">
      <c r="B71" s="153"/>
      <c r="C71" s="154"/>
      <c r="D71" s="155" t="s">
        <v>108</v>
      </c>
      <c r="E71" s="156"/>
      <c r="F71" s="156"/>
      <c r="G71" s="156"/>
      <c r="H71" s="156"/>
      <c r="I71" s="157"/>
      <c r="J71" s="158">
        <f>J952</f>
        <v>0</v>
      </c>
      <c r="K71" s="154"/>
      <c r="L71" s="159"/>
    </row>
    <row r="72" spans="2:12" s="10" customFormat="1" ht="19.95" customHeight="1">
      <c r="B72" s="153"/>
      <c r="C72" s="154"/>
      <c r="D72" s="155" t="s">
        <v>109</v>
      </c>
      <c r="E72" s="156"/>
      <c r="F72" s="156"/>
      <c r="G72" s="156"/>
      <c r="H72" s="156"/>
      <c r="I72" s="157"/>
      <c r="J72" s="158">
        <f>J1002</f>
        <v>0</v>
      </c>
      <c r="K72" s="154"/>
      <c r="L72" s="159"/>
    </row>
    <row r="73" spans="2:12" s="10" customFormat="1" ht="14.85" customHeight="1">
      <c r="B73" s="153"/>
      <c r="C73" s="154"/>
      <c r="D73" s="155" t="s">
        <v>110</v>
      </c>
      <c r="E73" s="156"/>
      <c r="F73" s="156"/>
      <c r="G73" s="156"/>
      <c r="H73" s="156"/>
      <c r="I73" s="157"/>
      <c r="J73" s="158">
        <f>J1017</f>
        <v>0</v>
      </c>
      <c r="K73" s="154"/>
      <c r="L73" s="159"/>
    </row>
    <row r="74" spans="2:12" s="10" customFormat="1" ht="14.85" customHeight="1">
      <c r="B74" s="153"/>
      <c r="C74" s="154"/>
      <c r="D74" s="155" t="s">
        <v>111</v>
      </c>
      <c r="E74" s="156"/>
      <c r="F74" s="156"/>
      <c r="G74" s="156"/>
      <c r="H74" s="156"/>
      <c r="I74" s="157"/>
      <c r="J74" s="158">
        <f>J1030</f>
        <v>0</v>
      </c>
      <c r="K74" s="154"/>
      <c r="L74" s="159"/>
    </row>
    <row r="75" spans="2:12" s="10" customFormat="1" ht="14.85" customHeight="1">
      <c r="B75" s="153"/>
      <c r="C75" s="154"/>
      <c r="D75" s="155" t="s">
        <v>112</v>
      </c>
      <c r="E75" s="156"/>
      <c r="F75" s="156"/>
      <c r="G75" s="156"/>
      <c r="H75" s="156"/>
      <c r="I75" s="157"/>
      <c r="J75" s="158">
        <f>J1041</f>
        <v>0</v>
      </c>
      <c r="K75" s="154"/>
      <c r="L75" s="159"/>
    </row>
    <row r="76" spans="2:12" s="10" customFormat="1" ht="19.95" customHeight="1">
      <c r="B76" s="153"/>
      <c r="C76" s="154"/>
      <c r="D76" s="155" t="s">
        <v>113</v>
      </c>
      <c r="E76" s="156"/>
      <c r="F76" s="156"/>
      <c r="G76" s="156"/>
      <c r="H76" s="156"/>
      <c r="I76" s="157"/>
      <c r="J76" s="158">
        <f>J1052</f>
        <v>0</v>
      </c>
      <c r="K76" s="154"/>
      <c r="L76" s="159"/>
    </row>
    <row r="77" spans="2:12" s="10" customFormat="1" ht="19.95" customHeight="1">
      <c r="B77" s="153"/>
      <c r="C77" s="154"/>
      <c r="D77" s="155" t="s">
        <v>114</v>
      </c>
      <c r="E77" s="156"/>
      <c r="F77" s="156"/>
      <c r="G77" s="156"/>
      <c r="H77" s="156"/>
      <c r="I77" s="157"/>
      <c r="J77" s="158">
        <f>J1065</f>
        <v>0</v>
      </c>
      <c r="K77" s="154"/>
      <c r="L77" s="159"/>
    </row>
    <row r="78" spans="2:12" s="10" customFormat="1" ht="19.95" customHeight="1">
      <c r="B78" s="153"/>
      <c r="C78" s="154"/>
      <c r="D78" s="155" t="s">
        <v>115</v>
      </c>
      <c r="E78" s="156"/>
      <c r="F78" s="156"/>
      <c r="G78" s="156"/>
      <c r="H78" s="156"/>
      <c r="I78" s="157"/>
      <c r="J78" s="158">
        <f>J1130</f>
        <v>0</v>
      </c>
      <c r="K78" s="154"/>
      <c r="L78" s="159"/>
    </row>
    <row r="79" spans="2:12" s="10" customFormat="1" ht="19.95" customHeight="1">
      <c r="B79" s="153"/>
      <c r="C79" s="154"/>
      <c r="D79" s="155" t="s">
        <v>116</v>
      </c>
      <c r="E79" s="156"/>
      <c r="F79" s="156"/>
      <c r="G79" s="156"/>
      <c r="H79" s="156"/>
      <c r="I79" s="157"/>
      <c r="J79" s="158">
        <f>J1145</f>
        <v>0</v>
      </c>
      <c r="K79" s="154"/>
      <c r="L79" s="159"/>
    </row>
    <row r="80" spans="2:12" s="10" customFormat="1" ht="19.95" customHeight="1">
      <c r="B80" s="153"/>
      <c r="C80" s="154"/>
      <c r="D80" s="155" t="s">
        <v>117</v>
      </c>
      <c r="E80" s="156"/>
      <c r="F80" s="156"/>
      <c r="G80" s="156"/>
      <c r="H80" s="156"/>
      <c r="I80" s="157"/>
      <c r="J80" s="158">
        <f>J1154</f>
        <v>0</v>
      </c>
      <c r="K80" s="154"/>
      <c r="L80" s="159"/>
    </row>
    <row r="81" spans="2:12" s="10" customFormat="1" ht="19.95" customHeight="1">
      <c r="B81" s="153"/>
      <c r="C81" s="154"/>
      <c r="D81" s="155" t="s">
        <v>118</v>
      </c>
      <c r="E81" s="156"/>
      <c r="F81" s="156"/>
      <c r="G81" s="156"/>
      <c r="H81" s="156"/>
      <c r="I81" s="157"/>
      <c r="J81" s="158">
        <f>J1162</f>
        <v>0</v>
      </c>
      <c r="K81" s="154"/>
      <c r="L81" s="159"/>
    </row>
    <row r="82" spans="2:12" s="10" customFormat="1" ht="19.95" customHeight="1">
      <c r="B82" s="153"/>
      <c r="C82" s="154"/>
      <c r="D82" s="155" t="s">
        <v>119</v>
      </c>
      <c r="E82" s="156"/>
      <c r="F82" s="156"/>
      <c r="G82" s="156"/>
      <c r="H82" s="156"/>
      <c r="I82" s="157"/>
      <c r="J82" s="158">
        <f>J1189</f>
        <v>0</v>
      </c>
      <c r="K82" s="154"/>
      <c r="L82" s="159"/>
    </row>
    <row r="83" spans="2:12" s="10" customFormat="1" ht="19.95" customHeight="1">
      <c r="B83" s="153"/>
      <c r="C83" s="154"/>
      <c r="D83" s="155" t="s">
        <v>120</v>
      </c>
      <c r="E83" s="156"/>
      <c r="F83" s="156"/>
      <c r="G83" s="156"/>
      <c r="H83" s="156"/>
      <c r="I83" s="157"/>
      <c r="J83" s="158">
        <f>J1221</f>
        <v>0</v>
      </c>
      <c r="K83" s="154"/>
      <c r="L83" s="159"/>
    </row>
    <row r="84" spans="2:12" s="10" customFormat="1" ht="19.95" customHeight="1">
      <c r="B84" s="153"/>
      <c r="C84" s="154"/>
      <c r="D84" s="155" t="s">
        <v>121</v>
      </c>
      <c r="E84" s="156"/>
      <c r="F84" s="156"/>
      <c r="G84" s="156"/>
      <c r="H84" s="156"/>
      <c r="I84" s="157"/>
      <c r="J84" s="158">
        <f>J1238</f>
        <v>0</v>
      </c>
      <c r="K84" s="154"/>
      <c r="L84" s="159"/>
    </row>
    <row r="85" spans="2:12" s="10" customFormat="1" ht="19.95" customHeight="1">
      <c r="B85" s="153"/>
      <c r="C85" s="154"/>
      <c r="D85" s="155" t="s">
        <v>122</v>
      </c>
      <c r="E85" s="156"/>
      <c r="F85" s="156"/>
      <c r="G85" s="156"/>
      <c r="H85" s="156"/>
      <c r="I85" s="157"/>
      <c r="J85" s="158">
        <f>J1296</f>
        <v>0</v>
      </c>
      <c r="K85" s="154"/>
      <c r="L85" s="159"/>
    </row>
    <row r="86" spans="2:12" s="10" customFormat="1" ht="19.95" customHeight="1">
      <c r="B86" s="153"/>
      <c r="C86" s="154"/>
      <c r="D86" s="155" t="s">
        <v>123</v>
      </c>
      <c r="E86" s="156"/>
      <c r="F86" s="156"/>
      <c r="G86" s="156"/>
      <c r="H86" s="156"/>
      <c r="I86" s="157"/>
      <c r="J86" s="158">
        <f>J1384</f>
        <v>0</v>
      </c>
      <c r="K86" s="154"/>
      <c r="L86" s="159"/>
    </row>
    <row r="87" spans="2:12" s="10" customFormat="1" ht="19.95" customHeight="1">
      <c r="B87" s="153"/>
      <c r="C87" s="154"/>
      <c r="D87" s="155" t="s">
        <v>124</v>
      </c>
      <c r="E87" s="156"/>
      <c r="F87" s="156"/>
      <c r="G87" s="156"/>
      <c r="H87" s="156"/>
      <c r="I87" s="157"/>
      <c r="J87" s="158">
        <f>J1391</f>
        <v>0</v>
      </c>
      <c r="K87" s="154"/>
      <c r="L87" s="159"/>
    </row>
    <row r="88" spans="2:12" s="10" customFormat="1" ht="19.95" customHeight="1">
      <c r="B88" s="153"/>
      <c r="C88" s="154"/>
      <c r="D88" s="155" t="s">
        <v>125</v>
      </c>
      <c r="E88" s="156"/>
      <c r="F88" s="156"/>
      <c r="G88" s="156"/>
      <c r="H88" s="156"/>
      <c r="I88" s="157"/>
      <c r="J88" s="158">
        <f>J1450</f>
        <v>0</v>
      </c>
      <c r="K88" s="154"/>
      <c r="L88" s="159"/>
    </row>
    <row r="89" spans="2:12" s="10" customFormat="1" ht="19.95" customHeight="1">
      <c r="B89" s="153"/>
      <c r="C89" s="154"/>
      <c r="D89" s="155" t="s">
        <v>126</v>
      </c>
      <c r="E89" s="156"/>
      <c r="F89" s="156"/>
      <c r="G89" s="156"/>
      <c r="H89" s="156"/>
      <c r="I89" s="157"/>
      <c r="J89" s="158">
        <f>J1497</f>
        <v>0</v>
      </c>
      <c r="K89" s="154"/>
      <c r="L89" s="159"/>
    </row>
    <row r="90" spans="2:12" s="10" customFormat="1" ht="19.95" customHeight="1">
      <c r="B90" s="153"/>
      <c r="C90" s="154"/>
      <c r="D90" s="155" t="s">
        <v>127</v>
      </c>
      <c r="E90" s="156"/>
      <c r="F90" s="156"/>
      <c r="G90" s="156"/>
      <c r="H90" s="156"/>
      <c r="I90" s="157"/>
      <c r="J90" s="158">
        <f>J1510</f>
        <v>0</v>
      </c>
      <c r="K90" s="154"/>
      <c r="L90" s="159"/>
    </row>
    <row r="91" spans="2:12" s="10" customFormat="1" ht="19.95" customHeight="1">
      <c r="B91" s="153"/>
      <c r="C91" s="154"/>
      <c r="D91" s="155" t="s">
        <v>128</v>
      </c>
      <c r="E91" s="156"/>
      <c r="F91" s="156"/>
      <c r="G91" s="156"/>
      <c r="H91" s="156"/>
      <c r="I91" s="157"/>
      <c r="J91" s="158">
        <f>J1533</f>
        <v>0</v>
      </c>
      <c r="K91" s="154"/>
      <c r="L91" s="159"/>
    </row>
    <row r="92" spans="2:12" s="10" customFormat="1" ht="19.95" customHeight="1">
      <c r="B92" s="153"/>
      <c r="C92" s="154"/>
      <c r="D92" s="155" t="s">
        <v>129</v>
      </c>
      <c r="E92" s="156"/>
      <c r="F92" s="156"/>
      <c r="G92" s="156"/>
      <c r="H92" s="156"/>
      <c r="I92" s="157"/>
      <c r="J92" s="158">
        <f>J1544</f>
        <v>0</v>
      </c>
      <c r="K92" s="154"/>
      <c r="L92" s="159"/>
    </row>
    <row r="93" spans="2:12" s="9" customFormat="1" ht="24.9" customHeight="1">
      <c r="B93" s="146"/>
      <c r="C93" s="147"/>
      <c r="D93" s="148" t="s">
        <v>130</v>
      </c>
      <c r="E93" s="149"/>
      <c r="F93" s="149"/>
      <c r="G93" s="149"/>
      <c r="H93" s="149"/>
      <c r="I93" s="150"/>
      <c r="J93" s="151">
        <f>J1555</f>
        <v>0</v>
      </c>
      <c r="K93" s="147"/>
      <c r="L93" s="152"/>
    </row>
    <row r="94" spans="2:12" s="10" customFormat="1" ht="19.95" customHeight="1">
      <c r="B94" s="153"/>
      <c r="C94" s="154"/>
      <c r="D94" s="155" t="s">
        <v>131</v>
      </c>
      <c r="E94" s="156"/>
      <c r="F94" s="156"/>
      <c r="G94" s="156"/>
      <c r="H94" s="156"/>
      <c r="I94" s="157"/>
      <c r="J94" s="158">
        <f>J1556</f>
        <v>0</v>
      </c>
      <c r="K94" s="154"/>
      <c r="L94" s="159"/>
    </row>
    <row r="95" spans="2:12" s="9" customFormat="1" ht="24.9" customHeight="1">
      <c r="B95" s="146"/>
      <c r="C95" s="147"/>
      <c r="D95" s="148" t="s">
        <v>132</v>
      </c>
      <c r="E95" s="149"/>
      <c r="F95" s="149"/>
      <c r="G95" s="149"/>
      <c r="H95" s="149"/>
      <c r="I95" s="150"/>
      <c r="J95" s="151">
        <f>J1612</f>
        <v>0</v>
      </c>
      <c r="K95" s="147"/>
      <c r="L95" s="152"/>
    </row>
    <row r="96" spans="1:31" s="2" customFormat="1" ht="21.75" customHeight="1">
      <c r="A96" s="36"/>
      <c r="B96" s="37"/>
      <c r="C96" s="38"/>
      <c r="D96" s="38"/>
      <c r="E96" s="38"/>
      <c r="F96" s="38"/>
      <c r="G96" s="38"/>
      <c r="H96" s="38"/>
      <c r="I96" s="109"/>
      <c r="J96" s="38"/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" customHeight="1">
      <c r="A97" s="36"/>
      <c r="B97" s="49"/>
      <c r="C97" s="50"/>
      <c r="D97" s="50"/>
      <c r="E97" s="50"/>
      <c r="F97" s="50"/>
      <c r="G97" s="50"/>
      <c r="H97" s="50"/>
      <c r="I97" s="137"/>
      <c r="J97" s="50"/>
      <c r="K97" s="50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101" spans="1:31" s="2" customFormat="1" ht="6.9" customHeight="1">
      <c r="A101" s="36"/>
      <c r="B101" s="51"/>
      <c r="C101" s="52"/>
      <c r="D101" s="52"/>
      <c r="E101" s="52"/>
      <c r="F101" s="52"/>
      <c r="G101" s="52"/>
      <c r="H101" s="52"/>
      <c r="I101" s="140"/>
      <c r="J101" s="52"/>
      <c r="K101" s="52"/>
      <c r="L101" s="110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24.9" customHeight="1">
      <c r="A102" s="36"/>
      <c r="B102" s="37"/>
      <c r="C102" s="25" t="s">
        <v>133</v>
      </c>
      <c r="D102" s="38"/>
      <c r="E102" s="38"/>
      <c r="F102" s="38"/>
      <c r="G102" s="38"/>
      <c r="H102" s="38"/>
      <c r="I102" s="109"/>
      <c r="J102" s="38"/>
      <c r="K102" s="38"/>
      <c r="L102" s="110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" customHeight="1">
      <c r="A103" s="36"/>
      <c r="B103" s="37"/>
      <c r="C103" s="38"/>
      <c r="D103" s="38"/>
      <c r="E103" s="38"/>
      <c r="F103" s="38"/>
      <c r="G103" s="38"/>
      <c r="H103" s="38"/>
      <c r="I103" s="109"/>
      <c r="J103" s="38"/>
      <c r="K103" s="38"/>
      <c r="L103" s="110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2" customHeight="1">
      <c r="A104" s="36"/>
      <c r="B104" s="37"/>
      <c r="C104" s="31" t="s">
        <v>15</v>
      </c>
      <c r="D104" s="38"/>
      <c r="E104" s="38"/>
      <c r="F104" s="38"/>
      <c r="G104" s="38"/>
      <c r="H104" s="38"/>
      <c r="I104" s="109"/>
      <c r="J104" s="38"/>
      <c r="K104" s="38"/>
      <c r="L104" s="110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75" customHeight="1">
      <c r="A105" s="36"/>
      <c r="B105" s="37"/>
      <c r="C105" s="38"/>
      <c r="D105" s="38"/>
      <c r="E105" s="357" t="str">
        <f>E7</f>
        <v>ŽEBRÁK - STARÁ ŠKOLA v Žebráku - STAVEBNÍ ÚPRAVY V PŘÍZEMÍ  - zpracováno dle dokumentace pro SP</v>
      </c>
      <c r="F105" s="383"/>
      <c r="G105" s="383"/>
      <c r="H105" s="383"/>
      <c r="I105" s="109"/>
      <c r="J105" s="38"/>
      <c r="K105" s="38"/>
      <c r="L105" s="110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" customHeight="1">
      <c r="A106" s="36"/>
      <c r="B106" s="37"/>
      <c r="C106" s="38"/>
      <c r="D106" s="38"/>
      <c r="E106" s="38"/>
      <c r="F106" s="38"/>
      <c r="G106" s="38"/>
      <c r="H106" s="38"/>
      <c r="I106" s="109"/>
      <c r="J106" s="38"/>
      <c r="K106" s="38"/>
      <c r="L106" s="110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1" t="s">
        <v>22</v>
      </c>
      <c r="D107" s="38"/>
      <c r="E107" s="38"/>
      <c r="F107" s="29" t="str">
        <f>F10</f>
        <v>Žebrák</v>
      </c>
      <c r="G107" s="38"/>
      <c r="H107" s="38"/>
      <c r="I107" s="112" t="s">
        <v>24</v>
      </c>
      <c r="J107" s="61" t="str">
        <f>IF(J10="","",J10)</f>
        <v>20. 11. 2020</v>
      </c>
      <c r="K107" s="38"/>
      <c r="L107" s="110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" customHeight="1">
      <c r="A108" s="36"/>
      <c r="B108" s="37"/>
      <c r="C108" s="38"/>
      <c r="D108" s="38"/>
      <c r="E108" s="38"/>
      <c r="F108" s="38"/>
      <c r="G108" s="38"/>
      <c r="H108" s="38"/>
      <c r="I108" s="109"/>
      <c r="J108" s="38"/>
      <c r="K108" s="38"/>
      <c r="L108" s="110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40.05" customHeight="1">
      <c r="A109" s="36"/>
      <c r="B109" s="37"/>
      <c r="C109" s="31" t="s">
        <v>28</v>
      </c>
      <c r="D109" s="38"/>
      <c r="E109" s="38"/>
      <c r="F109" s="29" t="str">
        <f>E13</f>
        <v>Město Žebrák, Náměstí č.1, Žebrák</v>
      </c>
      <c r="G109" s="38"/>
      <c r="H109" s="38"/>
      <c r="I109" s="112" t="s">
        <v>36</v>
      </c>
      <c r="J109" s="34" t="str">
        <f>E19</f>
        <v>Spektra Pro s. r.o. Beroun,V Hlinkách 1548,Beroun</v>
      </c>
      <c r="K109" s="38"/>
      <c r="L109" s="110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5.65" customHeight="1">
      <c r="A110" s="36"/>
      <c r="B110" s="37"/>
      <c r="C110" s="31" t="s">
        <v>33</v>
      </c>
      <c r="D110" s="38"/>
      <c r="E110" s="38"/>
      <c r="F110" s="29" t="str">
        <f>IF(E16="","",E16)</f>
        <v>Vyplň údaj</v>
      </c>
      <c r="G110" s="38"/>
      <c r="H110" s="38"/>
      <c r="I110" s="112" t="s">
        <v>39</v>
      </c>
      <c r="J110" s="34" t="str">
        <f>E22</f>
        <v>Ing. Veronika Havlová</v>
      </c>
      <c r="K110" s="38"/>
      <c r="L110" s="110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0.35" customHeight="1">
      <c r="A111" s="36"/>
      <c r="B111" s="37"/>
      <c r="C111" s="38"/>
      <c r="D111" s="38"/>
      <c r="E111" s="38"/>
      <c r="F111" s="38"/>
      <c r="G111" s="38"/>
      <c r="H111" s="38"/>
      <c r="I111" s="109"/>
      <c r="J111" s="38"/>
      <c r="K111" s="38"/>
      <c r="L111" s="110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11" customFormat="1" ht="29.25" customHeight="1">
      <c r="A112" s="160"/>
      <c r="B112" s="161"/>
      <c r="C112" s="162" t="s">
        <v>134</v>
      </c>
      <c r="D112" s="163" t="s">
        <v>62</v>
      </c>
      <c r="E112" s="163" t="s">
        <v>58</v>
      </c>
      <c r="F112" s="163" t="s">
        <v>59</v>
      </c>
      <c r="G112" s="163" t="s">
        <v>135</v>
      </c>
      <c r="H112" s="163" t="s">
        <v>136</v>
      </c>
      <c r="I112" s="164" t="s">
        <v>137</v>
      </c>
      <c r="J112" s="163" t="s">
        <v>91</v>
      </c>
      <c r="K112" s="165" t="s">
        <v>138</v>
      </c>
      <c r="L112" s="166"/>
      <c r="M112" s="70" t="s">
        <v>19</v>
      </c>
      <c r="N112" s="71" t="s">
        <v>47</v>
      </c>
      <c r="O112" s="71" t="s">
        <v>139</v>
      </c>
      <c r="P112" s="71" t="s">
        <v>140</v>
      </c>
      <c r="Q112" s="71" t="s">
        <v>141</v>
      </c>
      <c r="R112" s="71" t="s">
        <v>142</v>
      </c>
      <c r="S112" s="71" t="s">
        <v>143</v>
      </c>
      <c r="T112" s="72" t="s">
        <v>144</v>
      </c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1:63" s="2" customFormat="1" ht="22.8" customHeight="1">
      <c r="A113" s="36"/>
      <c r="B113" s="37"/>
      <c r="C113" s="77" t="s">
        <v>145</v>
      </c>
      <c r="D113" s="38"/>
      <c r="E113" s="38"/>
      <c r="F113" s="38"/>
      <c r="G113" s="38"/>
      <c r="H113" s="38"/>
      <c r="I113" s="109"/>
      <c r="J113" s="167">
        <f>BK113</f>
        <v>0</v>
      </c>
      <c r="K113" s="38"/>
      <c r="L113" s="41"/>
      <c r="M113" s="73"/>
      <c r="N113" s="168"/>
      <c r="O113" s="74"/>
      <c r="P113" s="169">
        <f>P114+P800+P1555+P1612</f>
        <v>0</v>
      </c>
      <c r="Q113" s="74"/>
      <c r="R113" s="169">
        <f>R114+R800+R1555+R1612</f>
        <v>155.481624483</v>
      </c>
      <c r="S113" s="74"/>
      <c r="T113" s="170">
        <f>T114+T800+T1555+T1612</f>
        <v>212.01831020000003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76</v>
      </c>
      <c r="AU113" s="19" t="s">
        <v>92</v>
      </c>
      <c r="BK113" s="171">
        <f>BK114+BK800+BK1555+BK1612</f>
        <v>0</v>
      </c>
    </row>
    <row r="114" spans="2:63" s="12" customFormat="1" ht="25.95" customHeight="1">
      <c r="B114" s="172"/>
      <c r="C114" s="173"/>
      <c r="D114" s="174" t="s">
        <v>76</v>
      </c>
      <c r="E114" s="175" t="s">
        <v>146</v>
      </c>
      <c r="F114" s="175" t="s">
        <v>147</v>
      </c>
      <c r="G114" s="173"/>
      <c r="H114" s="173"/>
      <c r="I114" s="176"/>
      <c r="J114" s="177">
        <f>BK114</f>
        <v>0</v>
      </c>
      <c r="K114" s="173"/>
      <c r="L114" s="178"/>
      <c r="M114" s="179"/>
      <c r="N114" s="180"/>
      <c r="O114" s="180"/>
      <c r="P114" s="181">
        <f>P115+P221+P247+P364+P392+P399+P605+P618+P787</f>
        <v>0</v>
      </c>
      <c r="Q114" s="180"/>
      <c r="R114" s="181">
        <f>R115+R221+R247+R364+R392+R399+R605+R618+R787</f>
        <v>136.7228394</v>
      </c>
      <c r="S114" s="180"/>
      <c r="T114" s="182">
        <f>T115+T221+T247+T364+T392+T399+T605+T618+T787</f>
        <v>182.82806520000003</v>
      </c>
      <c r="AR114" s="183" t="s">
        <v>21</v>
      </c>
      <c r="AT114" s="184" t="s">
        <v>76</v>
      </c>
      <c r="AU114" s="184" t="s">
        <v>77</v>
      </c>
      <c r="AY114" s="183" t="s">
        <v>148</v>
      </c>
      <c r="BK114" s="185">
        <f>BK115+BK221+BK247+BK364+BK392+BK399+BK605+BK618+BK787</f>
        <v>0</v>
      </c>
    </row>
    <row r="115" spans="2:63" s="12" customFormat="1" ht="22.8" customHeight="1">
      <c r="B115" s="172"/>
      <c r="C115" s="173"/>
      <c r="D115" s="174" t="s">
        <v>76</v>
      </c>
      <c r="E115" s="186" t="s">
        <v>21</v>
      </c>
      <c r="F115" s="186" t="s">
        <v>149</v>
      </c>
      <c r="G115" s="173"/>
      <c r="H115" s="173"/>
      <c r="I115" s="176"/>
      <c r="J115" s="187">
        <f>BK115</f>
        <v>0</v>
      </c>
      <c r="K115" s="173"/>
      <c r="L115" s="178"/>
      <c r="M115" s="179"/>
      <c r="N115" s="180"/>
      <c r="O115" s="180"/>
      <c r="P115" s="181">
        <f>SUM(P116:P220)</f>
        <v>0</v>
      </c>
      <c r="Q115" s="180"/>
      <c r="R115" s="181">
        <f>SUM(R116:R220)</f>
        <v>16.32</v>
      </c>
      <c r="S115" s="180"/>
      <c r="T115" s="182">
        <f>SUM(T116:T220)</f>
        <v>56.95485000000001</v>
      </c>
      <c r="AR115" s="183" t="s">
        <v>21</v>
      </c>
      <c r="AT115" s="184" t="s">
        <v>76</v>
      </c>
      <c r="AU115" s="184" t="s">
        <v>21</v>
      </c>
      <c r="AY115" s="183" t="s">
        <v>148</v>
      </c>
      <c r="BK115" s="185">
        <f>SUM(BK116:BK220)</f>
        <v>0</v>
      </c>
    </row>
    <row r="116" spans="1:65" s="2" customFormat="1" ht="33" customHeight="1">
      <c r="A116" s="36"/>
      <c r="B116" s="37"/>
      <c r="C116" s="188" t="s">
        <v>21</v>
      </c>
      <c r="D116" s="188" t="s">
        <v>150</v>
      </c>
      <c r="E116" s="189" t="s">
        <v>151</v>
      </c>
      <c r="F116" s="190" t="s">
        <v>152</v>
      </c>
      <c r="G116" s="191" t="s">
        <v>153</v>
      </c>
      <c r="H116" s="192">
        <v>21.35</v>
      </c>
      <c r="I116" s="193"/>
      <c r="J116" s="192">
        <f>ROUND(I116*H116,2)</f>
        <v>0</v>
      </c>
      <c r="K116" s="190" t="s">
        <v>154</v>
      </c>
      <c r="L116" s="41"/>
      <c r="M116" s="194" t="s">
        <v>19</v>
      </c>
      <c r="N116" s="195" t="s">
        <v>48</v>
      </c>
      <c r="O116" s="66"/>
      <c r="P116" s="196">
        <f>O116*H116</f>
        <v>0</v>
      </c>
      <c r="Q116" s="196">
        <v>0</v>
      </c>
      <c r="R116" s="196">
        <f>Q116*H116</f>
        <v>0</v>
      </c>
      <c r="S116" s="196">
        <v>0.255</v>
      </c>
      <c r="T116" s="197">
        <f>S116*H116</f>
        <v>5.44425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8" t="s">
        <v>155</v>
      </c>
      <c r="AT116" s="198" t="s">
        <v>150</v>
      </c>
      <c r="AU116" s="198" t="s">
        <v>86</v>
      </c>
      <c r="AY116" s="19" t="s">
        <v>148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9" t="s">
        <v>21</v>
      </c>
      <c r="BK116" s="199">
        <f>ROUND(I116*H116,2)</f>
        <v>0</v>
      </c>
      <c r="BL116" s="19" t="s">
        <v>155</v>
      </c>
      <c r="BM116" s="198" t="s">
        <v>156</v>
      </c>
    </row>
    <row r="117" spans="1:47" s="2" customFormat="1" ht="48">
      <c r="A117" s="36"/>
      <c r="B117" s="37"/>
      <c r="C117" s="38"/>
      <c r="D117" s="200" t="s">
        <v>157</v>
      </c>
      <c r="E117" s="38"/>
      <c r="F117" s="201" t="s">
        <v>158</v>
      </c>
      <c r="G117" s="38"/>
      <c r="H117" s="38"/>
      <c r="I117" s="109"/>
      <c r="J117" s="38"/>
      <c r="K117" s="38"/>
      <c r="L117" s="41"/>
      <c r="M117" s="202"/>
      <c r="N117" s="203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157</v>
      </c>
      <c r="AU117" s="19" t="s">
        <v>86</v>
      </c>
    </row>
    <row r="118" spans="2:51" s="13" customFormat="1" ht="10.2">
      <c r="B118" s="204"/>
      <c r="C118" s="205"/>
      <c r="D118" s="200" t="s">
        <v>159</v>
      </c>
      <c r="E118" s="206" t="s">
        <v>19</v>
      </c>
      <c r="F118" s="207" t="s">
        <v>160</v>
      </c>
      <c r="G118" s="205"/>
      <c r="H118" s="206" t="s">
        <v>19</v>
      </c>
      <c r="I118" s="208"/>
      <c r="J118" s="205"/>
      <c r="K118" s="205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159</v>
      </c>
      <c r="AU118" s="213" t="s">
        <v>86</v>
      </c>
      <c r="AV118" s="13" t="s">
        <v>21</v>
      </c>
      <c r="AW118" s="13" t="s">
        <v>35</v>
      </c>
      <c r="AX118" s="13" t="s">
        <v>77</v>
      </c>
      <c r="AY118" s="213" t="s">
        <v>148</v>
      </c>
    </row>
    <row r="119" spans="2:51" s="13" customFormat="1" ht="20.4">
      <c r="B119" s="204"/>
      <c r="C119" s="205"/>
      <c r="D119" s="200" t="s">
        <v>159</v>
      </c>
      <c r="E119" s="206" t="s">
        <v>19</v>
      </c>
      <c r="F119" s="207" t="s">
        <v>161</v>
      </c>
      <c r="G119" s="205"/>
      <c r="H119" s="206" t="s">
        <v>19</v>
      </c>
      <c r="I119" s="208"/>
      <c r="J119" s="205"/>
      <c r="K119" s="205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159</v>
      </c>
      <c r="AU119" s="213" t="s">
        <v>86</v>
      </c>
      <c r="AV119" s="13" t="s">
        <v>21</v>
      </c>
      <c r="AW119" s="13" t="s">
        <v>35</v>
      </c>
      <c r="AX119" s="13" t="s">
        <v>77</v>
      </c>
      <c r="AY119" s="213" t="s">
        <v>148</v>
      </c>
    </row>
    <row r="120" spans="2:51" s="14" customFormat="1" ht="10.2">
      <c r="B120" s="214"/>
      <c r="C120" s="215"/>
      <c r="D120" s="200" t="s">
        <v>159</v>
      </c>
      <c r="E120" s="216" t="s">
        <v>19</v>
      </c>
      <c r="F120" s="217" t="s">
        <v>162</v>
      </c>
      <c r="G120" s="215"/>
      <c r="H120" s="218">
        <v>21.35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159</v>
      </c>
      <c r="AU120" s="224" t="s">
        <v>86</v>
      </c>
      <c r="AV120" s="14" t="s">
        <v>86</v>
      </c>
      <c r="AW120" s="14" t="s">
        <v>35</v>
      </c>
      <c r="AX120" s="14" t="s">
        <v>21</v>
      </c>
      <c r="AY120" s="224" t="s">
        <v>148</v>
      </c>
    </row>
    <row r="121" spans="1:65" s="2" customFormat="1" ht="21.75" customHeight="1">
      <c r="A121" s="36"/>
      <c r="B121" s="37"/>
      <c r="C121" s="188" t="s">
        <v>86</v>
      </c>
      <c r="D121" s="188" t="s">
        <v>150</v>
      </c>
      <c r="E121" s="189" t="s">
        <v>163</v>
      </c>
      <c r="F121" s="190" t="s">
        <v>164</v>
      </c>
      <c r="G121" s="191" t="s">
        <v>153</v>
      </c>
      <c r="H121" s="192">
        <v>264.82</v>
      </c>
      <c r="I121" s="193"/>
      <c r="J121" s="192">
        <f>ROUND(I121*H121,2)</f>
        <v>0</v>
      </c>
      <c r="K121" s="190" t="s">
        <v>154</v>
      </c>
      <c r="L121" s="41"/>
      <c r="M121" s="194" t="s">
        <v>19</v>
      </c>
      <c r="N121" s="195" t="s">
        <v>48</v>
      </c>
      <c r="O121" s="66"/>
      <c r="P121" s="196">
        <f>O121*H121</f>
        <v>0</v>
      </c>
      <c r="Q121" s="196">
        <v>0</v>
      </c>
      <c r="R121" s="196">
        <f>Q121*H121</f>
        <v>0</v>
      </c>
      <c r="S121" s="196">
        <v>0.18</v>
      </c>
      <c r="T121" s="197">
        <f>S121*H121</f>
        <v>47.6676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8" t="s">
        <v>155</v>
      </c>
      <c r="AT121" s="198" t="s">
        <v>150</v>
      </c>
      <c r="AU121" s="198" t="s">
        <v>86</v>
      </c>
      <c r="AY121" s="19" t="s">
        <v>148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9" t="s">
        <v>21</v>
      </c>
      <c r="BK121" s="199">
        <f>ROUND(I121*H121,2)</f>
        <v>0</v>
      </c>
      <c r="BL121" s="19" t="s">
        <v>155</v>
      </c>
      <c r="BM121" s="198" t="s">
        <v>165</v>
      </c>
    </row>
    <row r="122" spans="1:47" s="2" customFormat="1" ht="38.4">
      <c r="A122" s="36"/>
      <c r="B122" s="37"/>
      <c r="C122" s="38"/>
      <c r="D122" s="200" t="s">
        <v>157</v>
      </c>
      <c r="E122" s="38"/>
      <c r="F122" s="201" t="s">
        <v>166</v>
      </c>
      <c r="G122" s="38"/>
      <c r="H122" s="38"/>
      <c r="I122" s="109"/>
      <c r="J122" s="38"/>
      <c r="K122" s="38"/>
      <c r="L122" s="41"/>
      <c r="M122" s="202"/>
      <c r="N122" s="203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157</v>
      </c>
      <c r="AU122" s="19" t="s">
        <v>86</v>
      </c>
    </row>
    <row r="123" spans="2:51" s="13" customFormat="1" ht="20.4">
      <c r="B123" s="204"/>
      <c r="C123" s="205"/>
      <c r="D123" s="200" t="s">
        <v>159</v>
      </c>
      <c r="E123" s="206" t="s">
        <v>19</v>
      </c>
      <c r="F123" s="207" t="s">
        <v>167</v>
      </c>
      <c r="G123" s="205"/>
      <c r="H123" s="206" t="s">
        <v>19</v>
      </c>
      <c r="I123" s="208"/>
      <c r="J123" s="205"/>
      <c r="K123" s="205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159</v>
      </c>
      <c r="AU123" s="213" t="s">
        <v>86</v>
      </c>
      <c r="AV123" s="13" t="s">
        <v>21</v>
      </c>
      <c r="AW123" s="13" t="s">
        <v>35</v>
      </c>
      <c r="AX123" s="13" t="s">
        <v>77</v>
      </c>
      <c r="AY123" s="213" t="s">
        <v>148</v>
      </c>
    </row>
    <row r="124" spans="2:51" s="13" customFormat="1" ht="20.4">
      <c r="B124" s="204"/>
      <c r="C124" s="205"/>
      <c r="D124" s="200" t="s">
        <v>159</v>
      </c>
      <c r="E124" s="206" t="s">
        <v>19</v>
      </c>
      <c r="F124" s="207" t="s">
        <v>168</v>
      </c>
      <c r="G124" s="205"/>
      <c r="H124" s="206" t="s">
        <v>19</v>
      </c>
      <c r="I124" s="208"/>
      <c r="J124" s="205"/>
      <c r="K124" s="205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159</v>
      </c>
      <c r="AU124" s="213" t="s">
        <v>86</v>
      </c>
      <c r="AV124" s="13" t="s">
        <v>21</v>
      </c>
      <c r="AW124" s="13" t="s">
        <v>35</v>
      </c>
      <c r="AX124" s="13" t="s">
        <v>77</v>
      </c>
      <c r="AY124" s="213" t="s">
        <v>148</v>
      </c>
    </row>
    <row r="125" spans="2:51" s="14" customFormat="1" ht="10.2">
      <c r="B125" s="214"/>
      <c r="C125" s="215"/>
      <c r="D125" s="200" t="s">
        <v>159</v>
      </c>
      <c r="E125" s="216" t="s">
        <v>19</v>
      </c>
      <c r="F125" s="217" t="s">
        <v>169</v>
      </c>
      <c r="G125" s="215"/>
      <c r="H125" s="218">
        <v>59.772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159</v>
      </c>
      <c r="AU125" s="224" t="s">
        <v>86</v>
      </c>
      <c r="AV125" s="14" t="s">
        <v>86</v>
      </c>
      <c r="AW125" s="14" t="s">
        <v>35</v>
      </c>
      <c r="AX125" s="14" t="s">
        <v>77</v>
      </c>
      <c r="AY125" s="224" t="s">
        <v>148</v>
      </c>
    </row>
    <row r="126" spans="2:51" s="14" customFormat="1" ht="10.2">
      <c r="B126" s="214"/>
      <c r="C126" s="215"/>
      <c r="D126" s="200" t="s">
        <v>159</v>
      </c>
      <c r="E126" s="216" t="s">
        <v>19</v>
      </c>
      <c r="F126" s="217" t="s">
        <v>170</v>
      </c>
      <c r="G126" s="215"/>
      <c r="H126" s="218">
        <v>24.55675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159</v>
      </c>
      <c r="AU126" s="224" t="s">
        <v>86</v>
      </c>
      <c r="AV126" s="14" t="s">
        <v>86</v>
      </c>
      <c r="AW126" s="14" t="s">
        <v>35</v>
      </c>
      <c r="AX126" s="14" t="s">
        <v>77</v>
      </c>
      <c r="AY126" s="224" t="s">
        <v>148</v>
      </c>
    </row>
    <row r="127" spans="2:51" s="14" customFormat="1" ht="10.2">
      <c r="B127" s="214"/>
      <c r="C127" s="215"/>
      <c r="D127" s="200" t="s">
        <v>159</v>
      </c>
      <c r="E127" s="216" t="s">
        <v>19</v>
      </c>
      <c r="F127" s="217" t="s">
        <v>171</v>
      </c>
      <c r="G127" s="215"/>
      <c r="H127" s="218">
        <v>53.244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159</v>
      </c>
      <c r="AU127" s="224" t="s">
        <v>86</v>
      </c>
      <c r="AV127" s="14" t="s">
        <v>86</v>
      </c>
      <c r="AW127" s="14" t="s">
        <v>35</v>
      </c>
      <c r="AX127" s="14" t="s">
        <v>77</v>
      </c>
      <c r="AY127" s="224" t="s">
        <v>148</v>
      </c>
    </row>
    <row r="128" spans="2:51" s="14" customFormat="1" ht="10.2">
      <c r="B128" s="214"/>
      <c r="C128" s="215"/>
      <c r="D128" s="200" t="s">
        <v>159</v>
      </c>
      <c r="E128" s="216" t="s">
        <v>19</v>
      </c>
      <c r="F128" s="217" t="s">
        <v>172</v>
      </c>
      <c r="G128" s="215"/>
      <c r="H128" s="218">
        <v>14.118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159</v>
      </c>
      <c r="AU128" s="224" t="s">
        <v>86</v>
      </c>
      <c r="AV128" s="14" t="s">
        <v>86</v>
      </c>
      <c r="AW128" s="14" t="s">
        <v>35</v>
      </c>
      <c r="AX128" s="14" t="s">
        <v>77</v>
      </c>
      <c r="AY128" s="224" t="s">
        <v>148</v>
      </c>
    </row>
    <row r="129" spans="2:51" s="14" customFormat="1" ht="10.2">
      <c r="B129" s="214"/>
      <c r="C129" s="215"/>
      <c r="D129" s="200" t="s">
        <v>159</v>
      </c>
      <c r="E129" s="216" t="s">
        <v>19</v>
      </c>
      <c r="F129" s="217" t="s">
        <v>173</v>
      </c>
      <c r="G129" s="215"/>
      <c r="H129" s="218">
        <v>21.4335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159</v>
      </c>
      <c r="AU129" s="224" t="s">
        <v>86</v>
      </c>
      <c r="AV129" s="14" t="s">
        <v>86</v>
      </c>
      <c r="AW129" s="14" t="s">
        <v>35</v>
      </c>
      <c r="AX129" s="14" t="s">
        <v>77</v>
      </c>
      <c r="AY129" s="224" t="s">
        <v>148</v>
      </c>
    </row>
    <row r="130" spans="2:51" s="14" customFormat="1" ht="10.2">
      <c r="B130" s="214"/>
      <c r="C130" s="215"/>
      <c r="D130" s="200" t="s">
        <v>159</v>
      </c>
      <c r="E130" s="216" t="s">
        <v>19</v>
      </c>
      <c r="F130" s="217" t="s">
        <v>174</v>
      </c>
      <c r="G130" s="215"/>
      <c r="H130" s="218">
        <v>6.2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159</v>
      </c>
      <c r="AU130" s="224" t="s">
        <v>86</v>
      </c>
      <c r="AV130" s="14" t="s">
        <v>86</v>
      </c>
      <c r="AW130" s="14" t="s">
        <v>35</v>
      </c>
      <c r="AX130" s="14" t="s">
        <v>77</v>
      </c>
      <c r="AY130" s="224" t="s">
        <v>148</v>
      </c>
    </row>
    <row r="131" spans="2:51" s="14" customFormat="1" ht="10.2">
      <c r="B131" s="214"/>
      <c r="C131" s="215"/>
      <c r="D131" s="200" t="s">
        <v>159</v>
      </c>
      <c r="E131" s="216" t="s">
        <v>19</v>
      </c>
      <c r="F131" s="217" t="s">
        <v>175</v>
      </c>
      <c r="G131" s="215"/>
      <c r="H131" s="218">
        <v>4.4291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159</v>
      </c>
      <c r="AU131" s="224" t="s">
        <v>86</v>
      </c>
      <c r="AV131" s="14" t="s">
        <v>86</v>
      </c>
      <c r="AW131" s="14" t="s">
        <v>35</v>
      </c>
      <c r="AX131" s="14" t="s">
        <v>77</v>
      </c>
      <c r="AY131" s="224" t="s">
        <v>148</v>
      </c>
    </row>
    <row r="132" spans="2:51" s="14" customFormat="1" ht="10.2">
      <c r="B132" s="214"/>
      <c r="C132" s="215"/>
      <c r="D132" s="200" t="s">
        <v>159</v>
      </c>
      <c r="E132" s="216" t="s">
        <v>19</v>
      </c>
      <c r="F132" s="217" t="s">
        <v>176</v>
      </c>
      <c r="G132" s="215"/>
      <c r="H132" s="218">
        <v>7.385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159</v>
      </c>
      <c r="AU132" s="224" t="s">
        <v>86</v>
      </c>
      <c r="AV132" s="14" t="s">
        <v>86</v>
      </c>
      <c r="AW132" s="14" t="s">
        <v>35</v>
      </c>
      <c r="AX132" s="14" t="s">
        <v>77</v>
      </c>
      <c r="AY132" s="224" t="s">
        <v>148</v>
      </c>
    </row>
    <row r="133" spans="2:51" s="14" customFormat="1" ht="10.2">
      <c r="B133" s="214"/>
      <c r="C133" s="215"/>
      <c r="D133" s="200" t="s">
        <v>159</v>
      </c>
      <c r="E133" s="216" t="s">
        <v>19</v>
      </c>
      <c r="F133" s="217" t="s">
        <v>177</v>
      </c>
      <c r="G133" s="215"/>
      <c r="H133" s="218">
        <v>17.4105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159</v>
      </c>
      <c r="AU133" s="224" t="s">
        <v>86</v>
      </c>
      <c r="AV133" s="14" t="s">
        <v>86</v>
      </c>
      <c r="AW133" s="14" t="s">
        <v>35</v>
      </c>
      <c r="AX133" s="14" t="s">
        <v>77</v>
      </c>
      <c r="AY133" s="224" t="s">
        <v>148</v>
      </c>
    </row>
    <row r="134" spans="2:51" s="14" customFormat="1" ht="10.2">
      <c r="B134" s="214"/>
      <c r="C134" s="215"/>
      <c r="D134" s="200" t="s">
        <v>159</v>
      </c>
      <c r="E134" s="216" t="s">
        <v>19</v>
      </c>
      <c r="F134" s="217" t="s">
        <v>178</v>
      </c>
      <c r="G134" s="215"/>
      <c r="H134" s="218">
        <v>6.122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159</v>
      </c>
      <c r="AU134" s="224" t="s">
        <v>86</v>
      </c>
      <c r="AV134" s="14" t="s">
        <v>86</v>
      </c>
      <c r="AW134" s="14" t="s">
        <v>35</v>
      </c>
      <c r="AX134" s="14" t="s">
        <v>77</v>
      </c>
      <c r="AY134" s="224" t="s">
        <v>148</v>
      </c>
    </row>
    <row r="135" spans="2:51" s="14" customFormat="1" ht="10.2">
      <c r="B135" s="214"/>
      <c r="C135" s="215"/>
      <c r="D135" s="200" t="s">
        <v>159</v>
      </c>
      <c r="E135" s="216" t="s">
        <v>19</v>
      </c>
      <c r="F135" s="217" t="s">
        <v>179</v>
      </c>
      <c r="G135" s="215"/>
      <c r="H135" s="218">
        <v>50.1466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159</v>
      </c>
      <c r="AU135" s="224" t="s">
        <v>86</v>
      </c>
      <c r="AV135" s="14" t="s">
        <v>86</v>
      </c>
      <c r="AW135" s="14" t="s">
        <v>35</v>
      </c>
      <c r="AX135" s="14" t="s">
        <v>77</v>
      </c>
      <c r="AY135" s="224" t="s">
        <v>148</v>
      </c>
    </row>
    <row r="136" spans="2:51" s="15" customFormat="1" ht="10.2">
      <c r="B136" s="225"/>
      <c r="C136" s="226"/>
      <c r="D136" s="200" t="s">
        <v>159</v>
      </c>
      <c r="E136" s="227" t="s">
        <v>19</v>
      </c>
      <c r="F136" s="228" t="s">
        <v>180</v>
      </c>
      <c r="G136" s="226"/>
      <c r="H136" s="229">
        <v>264.81745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159</v>
      </c>
      <c r="AU136" s="235" t="s">
        <v>86</v>
      </c>
      <c r="AV136" s="15" t="s">
        <v>181</v>
      </c>
      <c r="AW136" s="15" t="s">
        <v>35</v>
      </c>
      <c r="AX136" s="15" t="s">
        <v>21</v>
      </c>
      <c r="AY136" s="235" t="s">
        <v>148</v>
      </c>
    </row>
    <row r="137" spans="1:65" s="2" customFormat="1" ht="21.75" customHeight="1">
      <c r="A137" s="36"/>
      <c r="B137" s="37"/>
      <c r="C137" s="188" t="s">
        <v>181</v>
      </c>
      <c r="D137" s="188" t="s">
        <v>150</v>
      </c>
      <c r="E137" s="189" t="s">
        <v>182</v>
      </c>
      <c r="F137" s="190" t="s">
        <v>183</v>
      </c>
      <c r="G137" s="191" t="s">
        <v>153</v>
      </c>
      <c r="H137" s="192">
        <v>21.35</v>
      </c>
      <c r="I137" s="193"/>
      <c r="J137" s="192">
        <f>ROUND(I137*H137,2)</f>
        <v>0</v>
      </c>
      <c r="K137" s="190" t="s">
        <v>154</v>
      </c>
      <c r="L137" s="41"/>
      <c r="M137" s="194" t="s">
        <v>19</v>
      </c>
      <c r="N137" s="195" t="s">
        <v>48</v>
      </c>
      <c r="O137" s="66"/>
      <c r="P137" s="196">
        <f>O137*H137</f>
        <v>0</v>
      </c>
      <c r="Q137" s="196">
        <v>0</v>
      </c>
      <c r="R137" s="196">
        <f>Q137*H137</f>
        <v>0</v>
      </c>
      <c r="S137" s="196">
        <v>0.18</v>
      </c>
      <c r="T137" s="197">
        <f>S137*H137</f>
        <v>3.843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8" t="s">
        <v>155</v>
      </c>
      <c r="AT137" s="198" t="s">
        <v>150</v>
      </c>
      <c r="AU137" s="198" t="s">
        <v>86</v>
      </c>
      <c r="AY137" s="19" t="s">
        <v>148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9" t="s">
        <v>21</v>
      </c>
      <c r="BK137" s="199">
        <f>ROUND(I137*H137,2)</f>
        <v>0</v>
      </c>
      <c r="BL137" s="19" t="s">
        <v>155</v>
      </c>
      <c r="BM137" s="198" t="s">
        <v>184</v>
      </c>
    </row>
    <row r="138" spans="1:47" s="2" customFormat="1" ht="38.4">
      <c r="A138" s="36"/>
      <c r="B138" s="37"/>
      <c r="C138" s="38"/>
      <c r="D138" s="200" t="s">
        <v>157</v>
      </c>
      <c r="E138" s="38"/>
      <c r="F138" s="201" t="s">
        <v>185</v>
      </c>
      <c r="G138" s="38"/>
      <c r="H138" s="38"/>
      <c r="I138" s="109"/>
      <c r="J138" s="38"/>
      <c r="K138" s="38"/>
      <c r="L138" s="41"/>
      <c r="M138" s="202"/>
      <c r="N138" s="203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157</v>
      </c>
      <c r="AU138" s="19" t="s">
        <v>86</v>
      </c>
    </row>
    <row r="139" spans="1:65" s="2" customFormat="1" ht="21.75" customHeight="1">
      <c r="A139" s="36"/>
      <c r="B139" s="37"/>
      <c r="C139" s="188" t="s">
        <v>155</v>
      </c>
      <c r="D139" s="188" t="s">
        <v>150</v>
      </c>
      <c r="E139" s="189" t="s">
        <v>186</v>
      </c>
      <c r="F139" s="190" t="s">
        <v>187</v>
      </c>
      <c r="G139" s="191" t="s">
        <v>188</v>
      </c>
      <c r="H139" s="192">
        <v>6.72</v>
      </c>
      <c r="I139" s="193"/>
      <c r="J139" s="192">
        <f>ROUND(I139*H139,2)</f>
        <v>0</v>
      </c>
      <c r="K139" s="190" t="s">
        <v>154</v>
      </c>
      <c r="L139" s="41"/>
      <c r="M139" s="194" t="s">
        <v>19</v>
      </c>
      <c r="N139" s="195" t="s">
        <v>48</v>
      </c>
      <c r="O139" s="66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8" t="s">
        <v>155</v>
      </c>
      <c r="AT139" s="198" t="s">
        <v>150</v>
      </c>
      <c r="AU139" s="198" t="s">
        <v>86</v>
      </c>
      <c r="AY139" s="19" t="s">
        <v>148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9" t="s">
        <v>21</v>
      </c>
      <c r="BK139" s="199">
        <f>ROUND(I139*H139,2)</f>
        <v>0</v>
      </c>
      <c r="BL139" s="19" t="s">
        <v>155</v>
      </c>
      <c r="BM139" s="198" t="s">
        <v>189</v>
      </c>
    </row>
    <row r="140" spans="1:47" s="2" customFormat="1" ht="28.8">
      <c r="A140" s="36"/>
      <c r="B140" s="37"/>
      <c r="C140" s="38"/>
      <c r="D140" s="200" t="s">
        <v>157</v>
      </c>
      <c r="E140" s="38"/>
      <c r="F140" s="201" t="s">
        <v>190</v>
      </c>
      <c r="G140" s="38"/>
      <c r="H140" s="38"/>
      <c r="I140" s="109"/>
      <c r="J140" s="38"/>
      <c r="K140" s="38"/>
      <c r="L140" s="41"/>
      <c r="M140" s="202"/>
      <c r="N140" s="203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157</v>
      </c>
      <c r="AU140" s="19" t="s">
        <v>86</v>
      </c>
    </row>
    <row r="141" spans="2:51" s="13" customFormat="1" ht="20.4">
      <c r="B141" s="204"/>
      <c r="C141" s="205"/>
      <c r="D141" s="200" t="s">
        <v>159</v>
      </c>
      <c r="E141" s="206" t="s">
        <v>19</v>
      </c>
      <c r="F141" s="207" t="s">
        <v>191</v>
      </c>
      <c r="G141" s="205"/>
      <c r="H141" s="206" t="s">
        <v>19</v>
      </c>
      <c r="I141" s="208"/>
      <c r="J141" s="205"/>
      <c r="K141" s="205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159</v>
      </c>
      <c r="AU141" s="213" t="s">
        <v>86</v>
      </c>
      <c r="AV141" s="13" t="s">
        <v>21</v>
      </c>
      <c r="AW141" s="13" t="s">
        <v>35</v>
      </c>
      <c r="AX141" s="13" t="s">
        <v>77</v>
      </c>
      <c r="AY141" s="213" t="s">
        <v>148</v>
      </c>
    </row>
    <row r="142" spans="2:51" s="13" customFormat="1" ht="10.2">
      <c r="B142" s="204"/>
      <c r="C142" s="205"/>
      <c r="D142" s="200" t="s">
        <v>159</v>
      </c>
      <c r="E142" s="206" t="s">
        <v>19</v>
      </c>
      <c r="F142" s="207" t="s">
        <v>192</v>
      </c>
      <c r="G142" s="205"/>
      <c r="H142" s="206" t="s">
        <v>19</v>
      </c>
      <c r="I142" s="208"/>
      <c r="J142" s="205"/>
      <c r="K142" s="205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159</v>
      </c>
      <c r="AU142" s="213" t="s">
        <v>86</v>
      </c>
      <c r="AV142" s="13" t="s">
        <v>21</v>
      </c>
      <c r="AW142" s="13" t="s">
        <v>35</v>
      </c>
      <c r="AX142" s="13" t="s">
        <v>77</v>
      </c>
      <c r="AY142" s="213" t="s">
        <v>148</v>
      </c>
    </row>
    <row r="143" spans="2:51" s="14" customFormat="1" ht="10.2">
      <c r="B143" s="214"/>
      <c r="C143" s="215"/>
      <c r="D143" s="200" t="s">
        <v>159</v>
      </c>
      <c r="E143" s="216" t="s">
        <v>19</v>
      </c>
      <c r="F143" s="217" t="s">
        <v>193</v>
      </c>
      <c r="G143" s="215"/>
      <c r="H143" s="218">
        <v>1.6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159</v>
      </c>
      <c r="AU143" s="224" t="s">
        <v>86</v>
      </c>
      <c r="AV143" s="14" t="s">
        <v>86</v>
      </c>
      <c r="AW143" s="14" t="s">
        <v>35</v>
      </c>
      <c r="AX143" s="14" t="s">
        <v>77</v>
      </c>
      <c r="AY143" s="224" t="s">
        <v>148</v>
      </c>
    </row>
    <row r="144" spans="2:51" s="14" customFormat="1" ht="10.2">
      <c r="B144" s="214"/>
      <c r="C144" s="215"/>
      <c r="D144" s="200" t="s">
        <v>159</v>
      </c>
      <c r="E144" s="216" t="s">
        <v>19</v>
      </c>
      <c r="F144" s="217" t="s">
        <v>194</v>
      </c>
      <c r="G144" s="215"/>
      <c r="H144" s="218">
        <v>0.56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159</v>
      </c>
      <c r="AU144" s="224" t="s">
        <v>86</v>
      </c>
      <c r="AV144" s="14" t="s">
        <v>86</v>
      </c>
      <c r="AW144" s="14" t="s">
        <v>35</v>
      </c>
      <c r="AX144" s="14" t="s">
        <v>77</v>
      </c>
      <c r="AY144" s="224" t="s">
        <v>148</v>
      </c>
    </row>
    <row r="145" spans="2:51" s="14" customFormat="1" ht="10.2">
      <c r="B145" s="214"/>
      <c r="C145" s="215"/>
      <c r="D145" s="200" t="s">
        <v>159</v>
      </c>
      <c r="E145" s="216" t="s">
        <v>19</v>
      </c>
      <c r="F145" s="217" t="s">
        <v>195</v>
      </c>
      <c r="G145" s="215"/>
      <c r="H145" s="218">
        <v>0.64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159</v>
      </c>
      <c r="AU145" s="224" t="s">
        <v>86</v>
      </c>
      <c r="AV145" s="14" t="s">
        <v>86</v>
      </c>
      <c r="AW145" s="14" t="s">
        <v>35</v>
      </c>
      <c r="AX145" s="14" t="s">
        <v>77</v>
      </c>
      <c r="AY145" s="224" t="s">
        <v>148</v>
      </c>
    </row>
    <row r="146" spans="2:51" s="14" customFormat="1" ht="10.2">
      <c r="B146" s="214"/>
      <c r="C146" s="215"/>
      <c r="D146" s="200" t="s">
        <v>159</v>
      </c>
      <c r="E146" s="216" t="s">
        <v>19</v>
      </c>
      <c r="F146" s="217" t="s">
        <v>196</v>
      </c>
      <c r="G146" s="215"/>
      <c r="H146" s="218">
        <v>0.16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159</v>
      </c>
      <c r="AU146" s="224" t="s">
        <v>86</v>
      </c>
      <c r="AV146" s="14" t="s">
        <v>86</v>
      </c>
      <c r="AW146" s="14" t="s">
        <v>35</v>
      </c>
      <c r="AX146" s="14" t="s">
        <v>77</v>
      </c>
      <c r="AY146" s="224" t="s">
        <v>148</v>
      </c>
    </row>
    <row r="147" spans="2:51" s="14" customFormat="1" ht="10.2">
      <c r="B147" s="214"/>
      <c r="C147" s="215"/>
      <c r="D147" s="200" t="s">
        <v>159</v>
      </c>
      <c r="E147" s="216" t="s">
        <v>19</v>
      </c>
      <c r="F147" s="217" t="s">
        <v>197</v>
      </c>
      <c r="G147" s="215"/>
      <c r="H147" s="218">
        <v>0.24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159</v>
      </c>
      <c r="AU147" s="224" t="s">
        <v>86</v>
      </c>
      <c r="AV147" s="14" t="s">
        <v>86</v>
      </c>
      <c r="AW147" s="14" t="s">
        <v>35</v>
      </c>
      <c r="AX147" s="14" t="s">
        <v>77</v>
      </c>
      <c r="AY147" s="224" t="s">
        <v>148</v>
      </c>
    </row>
    <row r="148" spans="2:51" s="14" customFormat="1" ht="10.2">
      <c r="B148" s="214"/>
      <c r="C148" s="215"/>
      <c r="D148" s="200" t="s">
        <v>159</v>
      </c>
      <c r="E148" s="216" t="s">
        <v>19</v>
      </c>
      <c r="F148" s="217" t="s">
        <v>198</v>
      </c>
      <c r="G148" s="215"/>
      <c r="H148" s="218">
        <v>1.04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159</v>
      </c>
      <c r="AU148" s="224" t="s">
        <v>86</v>
      </c>
      <c r="AV148" s="14" t="s">
        <v>86</v>
      </c>
      <c r="AW148" s="14" t="s">
        <v>35</v>
      </c>
      <c r="AX148" s="14" t="s">
        <v>77</v>
      </c>
      <c r="AY148" s="224" t="s">
        <v>148</v>
      </c>
    </row>
    <row r="149" spans="2:51" s="14" customFormat="1" ht="10.2">
      <c r="B149" s="214"/>
      <c r="C149" s="215"/>
      <c r="D149" s="200" t="s">
        <v>159</v>
      </c>
      <c r="E149" s="216" t="s">
        <v>19</v>
      </c>
      <c r="F149" s="217" t="s">
        <v>199</v>
      </c>
      <c r="G149" s="215"/>
      <c r="H149" s="218">
        <v>0.288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159</v>
      </c>
      <c r="AU149" s="224" t="s">
        <v>86</v>
      </c>
      <c r="AV149" s="14" t="s">
        <v>86</v>
      </c>
      <c r="AW149" s="14" t="s">
        <v>35</v>
      </c>
      <c r="AX149" s="14" t="s">
        <v>77</v>
      </c>
      <c r="AY149" s="224" t="s">
        <v>148</v>
      </c>
    </row>
    <row r="150" spans="2:51" s="14" customFormat="1" ht="10.2">
      <c r="B150" s="214"/>
      <c r="C150" s="215"/>
      <c r="D150" s="200" t="s">
        <v>159</v>
      </c>
      <c r="E150" s="216" t="s">
        <v>19</v>
      </c>
      <c r="F150" s="217" t="s">
        <v>200</v>
      </c>
      <c r="G150" s="215"/>
      <c r="H150" s="218">
        <v>0.672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159</v>
      </c>
      <c r="AU150" s="224" t="s">
        <v>86</v>
      </c>
      <c r="AV150" s="14" t="s">
        <v>86</v>
      </c>
      <c r="AW150" s="14" t="s">
        <v>35</v>
      </c>
      <c r="AX150" s="14" t="s">
        <v>77</v>
      </c>
      <c r="AY150" s="224" t="s">
        <v>148</v>
      </c>
    </row>
    <row r="151" spans="2:51" s="14" customFormat="1" ht="10.2">
      <c r="B151" s="214"/>
      <c r="C151" s="215"/>
      <c r="D151" s="200" t="s">
        <v>159</v>
      </c>
      <c r="E151" s="216" t="s">
        <v>19</v>
      </c>
      <c r="F151" s="217" t="s">
        <v>201</v>
      </c>
      <c r="G151" s="215"/>
      <c r="H151" s="218">
        <v>0.32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159</v>
      </c>
      <c r="AU151" s="224" t="s">
        <v>86</v>
      </c>
      <c r="AV151" s="14" t="s">
        <v>86</v>
      </c>
      <c r="AW151" s="14" t="s">
        <v>35</v>
      </c>
      <c r="AX151" s="14" t="s">
        <v>77</v>
      </c>
      <c r="AY151" s="224" t="s">
        <v>148</v>
      </c>
    </row>
    <row r="152" spans="2:51" s="14" customFormat="1" ht="10.2">
      <c r="B152" s="214"/>
      <c r="C152" s="215"/>
      <c r="D152" s="200" t="s">
        <v>159</v>
      </c>
      <c r="E152" s="216" t="s">
        <v>19</v>
      </c>
      <c r="F152" s="217" t="s">
        <v>202</v>
      </c>
      <c r="G152" s="215"/>
      <c r="H152" s="218">
        <v>0.32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159</v>
      </c>
      <c r="AU152" s="224" t="s">
        <v>86</v>
      </c>
      <c r="AV152" s="14" t="s">
        <v>86</v>
      </c>
      <c r="AW152" s="14" t="s">
        <v>35</v>
      </c>
      <c r="AX152" s="14" t="s">
        <v>77</v>
      </c>
      <c r="AY152" s="224" t="s">
        <v>148</v>
      </c>
    </row>
    <row r="153" spans="2:51" s="14" customFormat="1" ht="10.2">
      <c r="B153" s="214"/>
      <c r="C153" s="215"/>
      <c r="D153" s="200" t="s">
        <v>159</v>
      </c>
      <c r="E153" s="216" t="s">
        <v>19</v>
      </c>
      <c r="F153" s="217" t="s">
        <v>203</v>
      </c>
      <c r="G153" s="215"/>
      <c r="H153" s="218">
        <v>0.24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159</v>
      </c>
      <c r="AU153" s="224" t="s">
        <v>86</v>
      </c>
      <c r="AV153" s="14" t="s">
        <v>86</v>
      </c>
      <c r="AW153" s="14" t="s">
        <v>35</v>
      </c>
      <c r="AX153" s="14" t="s">
        <v>77</v>
      </c>
      <c r="AY153" s="224" t="s">
        <v>148</v>
      </c>
    </row>
    <row r="154" spans="2:51" s="14" customFormat="1" ht="10.2">
      <c r="B154" s="214"/>
      <c r="C154" s="215"/>
      <c r="D154" s="200" t="s">
        <v>159</v>
      </c>
      <c r="E154" s="216" t="s">
        <v>19</v>
      </c>
      <c r="F154" s="217" t="s">
        <v>204</v>
      </c>
      <c r="G154" s="215"/>
      <c r="H154" s="218">
        <v>0.64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159</v>
      </c>
      <c r="AU154" s="224" t="s">
        <v>86</v>
      </c>
      <c r="AV154" s="14" t="s">
        <v>86</v>
      </c>
      <c r="AW154" s="14" t="s">
        <v>35</v>
      </c>
      <c r="AX154" s="14" t="s">
        <v>77</v>
      </c>
      <c r="AY154" s="224" t="s">
        <v>148</v>
      </c>
    </row>
    <row r="155" spans="2:51" s="15" customFormat="1" ht="10.2">
      <c r="B155" s="225"/>
      <c r="C155" s="226"/>
      <c r="D155" s="200" t="s">
        <v>159</v>
      </c>
      <c r="E155" s="227" t="s">
        <v>19</v>
      </c>
      <c r="F155" s="228" t="s">
        <v>205</v>
      </c>
      <c r="G155" s="226"/>
      <c r="H155" s="229">
        <v>6.72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159</v>
      </c>
      <c r="AU155" s="235" t="s">
        <v>86</v>
      </c>
      <c r="AV155" s="15" t="s">
        <v>181</v>
      </c>
      <c r="AW155" s="15" t="s">
        <v>35</v>
      </c>
      <c r="AX155" s="15" t="s">
        <v>77</v>
      </c>
      <c r="AY155" s="235" t="s">
        <v>148</v>
      </c>
    </row>
    <row r="156" spans="2:51" s="16" customFormat="1" ht="10.2">
      <c r="B156" s="236"/>
      <c r="C156" s="237"/>
      <c r="D156" s="200" t="s">
        <v>159</v>
      </c>
      <c r="E156" s="238" t="s">
        <v>19</v>
      </c>
      <c r="F156" s="239" t="s">
        <v>206</v>
      </c>
      <c r="G156" s="237"/>
      <c r="H156" s="240">
        <v>6.72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159</v>
      </c>
      <c r="AU156" s="246" t="s">
        <v>86</v>
      </c>
      <c r="AV156" s="16" t="s">
        <v>155</v>
      </c>
      <c r="AW156" s="16" t="s">
        <v>35</v>
      </c>
      <c r="AX156" s="16" t="s">
        <v>21</v>
      </c>
      <c r="AY156" s="246" t="s">
        <v>148</v>
      </c>
    </row>
    <row r="157" spans="1:65" s="2" customFormat="1" ht="21.75" customHeight="1">
      <c r="A157" s="36"/>
      <c r="B157" s="37"/>
      <c r="C157" s="188" t="s">
        <v>207</v>
      </c>
      <c r="D157" s="188" t="s">
        <v>150</v>
      </c>
      <c r="E157" s="189" t="s">
        <v>208</v>
      </c>
      <c r="F157" s="190" t="s">
        <v>209</v>
      </c>
      <c r="G157" s="191" t="s">
        <v>188</v>
      </c>
      <c r="H157" s="192">
        <v>6.72</v>
      </c>
      <c r="I157" s="193"/>
      <c r="J157" s="192">
        <f>ROUND(I157*H157,2)</f>
        <v>0</v>
      </c>
      <c r="K157" s="190" t="s">
        <v>154</v>
      </c>
      <c r="L157" s="41"/>
      <c r="M157" s="194" t="s">
        <v>19</v>
      </c>
      <c r="N157" s="195" t="s">
        <v>48</v>
      </c>
      <c r="O157" s="66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8" t="s">
        <v>155</v>
      </c>
      <c r="AT157" s="198" t="s">
        <v>150</v>
      </c>
      <c r="AU157" s="198" t="s">
        <v>86</v>
      </c>
      <c r="AY157" s="19" t="s">
        <v>148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9" t="s">
        <v>21</v>
      </c>
      <c r="BK157" s="199">
        <f>ROUND(I157*H157,2)</f>
        <v>0</v>
      </c>
      <c r="BL157" s="19" t="s">
        <v>155</v>
      </c>
      <c r="BM157" s="198" t="s">
        <v>210</v>
      </c>
    </row>
    <row r="158" spans="1:47" s="2" customFormat="1" ht="38.4">
      <c r="A158" s="36"/>
      <c r="B158" s="37"/>
      <c r="C158" s="38"/>
      <c r="D158" s="200" t="s">
        <v>157</v>
      </c>
      <c r="E158" s="38"/>
      <c r="F158" s="201" t="s">
        <v>211</v>
      </c>
      <c r="G158" s="38"/>
      <c r="H158" s="38"/>
      <c r="I158" s="109"/>
      <c r="J158" s="38"/>
      <c r="K158" s="38"/>
      <c r="L158" s="41"/>
      <c r="M158" s="202"/>
      <c r="N158" s="203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157</v>
      </c>
      <c r="AU158" s="19" t="s">
        <v>86</v>
      </c>
    </row>
    <row r="159" spans="1:65" s="2" customFormat="1" ht="21.75" customHeight="1">
      <c r="A159" s="36"/>
      <c r="B159" s="37"/>
      <c r="C159" s="188" t="s">
        <v>212</v>
      </c>
      <c r="D159" s="188" t="s">
        <v>150</v>
      </c>
      <c r="E159" s="189" t="s">
        <v>213</v>
      </c>
      <c r="F159" s="190" t="s">
        <v>214</v>
      </c>
      <c r="G159" s="191" t="s">
        <v>188</v>
      </c>
      <c r="H159" s="192">
        <v>10.53</v>
      </c>
      <c r="I159" s="193"/>
      <c r="J159" s="192">
        <f>ROUND(I159*H159,2)</f>
        <v>0</v>
      </c>
      <c r="K159" s="190" t="s">
        <v>154</v>
      </c>
      <c r="L159" s="41"/>
      <c r="M159" s="194" t="s">
        <v>19</v>
      </c>
      <c r="N159" s="195" t="s">
        <v>48</v>
      </c>
      <c r="O159" s="66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8" t="s">
        <v>155</v>
      </c>
      <c r="AT159" s="198" t="s">
        <v>150</v>
      </c>
      <c r="AU159" s="198" t="s">
        <v>86</v>
      </c>
      <c r="AY159" s="19" t="s">
        <v>148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9" t="s">
        <v>21</v>
      </c>
      <c r="BK159" s="199">
        <f>ROUND(I159*H159,2)</f>
        <v>0</v>
      </c>
      <c r="BL159" s="19" t="s">
        <v>155</v>
      </c>
      <c r="BM159" s="198" t="s">
        <v>215</v>
      </c>
    </row>
    <row r="160" spans="1:47" s="2" customFormat="1" ht="19.2">
      <c r="A160" s="36"/>
      <c r="B160" s="37"/>
      <c r="C160" s="38"/>
      <c r="D160" s="200" t="s">
        <v>157</v>
      </c>
      <c r="E160" s="38"/>
      <c r="F160" s="201" t="s">
        <v>216</v>
      </c>
      <c r="G160" s="38"/>
      <c r="H160" s="38"/>
      <c r="I160" s="109"/>
      <c r="J160" s="38"/>
      <c r="K160" s="38"/>
      <c r="L160" s="41"/>
      <c r="M160" s="202"/>
      <c r="N160" s="203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157</v>
      </c>
      <c r="AU160" s="19" t="s">
        <v>86</v>
      </c>
    </row>
    <row r="161" spans="2:51" s="14" customFormat="1" ht="10.2">
      <c r="B161" s="214"/>
      <c r="C161" s="215"/>
      <c r="D161" s="200" t="s">
        <v>159</v>
      </c>
      <c r="E161" s="216" t="s">
        <v>19</v>
      </c>
      <c r="F161" s="217" t="s">
        <v>217</v>
      </c>
      <c r="G161" s="215"/>
      <c r="H161" s="218">
        <v>10.53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159</v>
      </c>
      <c r="AU161" s="224" t="s">
        <v>86</v>
      </c>
      <c r="AV161" s="14" t="s">
        <v>86</v>
      </c>
      <c r="AW161" s="14" t="s">
        <v>35</v>
      </c>
      <c r="AX161" s="14" t="s">
        <v>21</v>
      </c>
      <c r="AY161" s="224" t="s">
        <v>148</v>
      </c>
    </row>
    <row r="162" spans="1:65" s="2" customFormat="1" ht="21.75" customHeight="1">
      <c r="A162" s="36"/>
      <c r="B162" s="37"/>
      <c r="C162" s="188" t="s">
        <v>218</v>
      </c>
      <c r="D162" s="188" t="s">
        <v>150</v>
      </c>
      <c r="E162" s="189" t="s">
        <v>219</v>
      </c>
      <c r="F162" s="190" t="s">
        <v>220</v>
      </c>
      <c r="G162" s="191" t="s">
        <v>188</v>
      </c>
      <c r="H162" s="192">
        <v>15.6</v>
      </c>
      <c r="I162" s="193"/>
      <c r="J162" s="192">
        <f>ROUND(I162*H162,2)</f>
        <v>0</v>
      </c>
      <c r="K162" s="190" t="s">
        <v>154</v>
      </c>
      <c r="L162" s="41"/>
      <c r="M162" s="194" t="s">
        <v>19</v>
      </c>
      <c r="N162" s="195" t="s">
        <v>48</v>
      </c>
      <c r="O162" s="66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8" t="s">
        <v>155</v>
      </c>
      <c r="AT162" s="198" t="s">
        <v>150</v>
      </c>
      <c r="AU162" s="198" t="s">
        <v>86</v>
      </c>
      <c r="AY162" s="19" t="s">
        <v>148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9" t="s">
        <v>21</v>
      </c>
      <c r="BK162" s="199">
        <f>ROUND(I162*H162,2)</f>
        <v>0</v>
      </c>
      <c r="BL162" s="19" t="s">
        <v>155</v>
      </c>
      <c r="BM162" s="198" t="s">
        <v>221</v>
      </c>
    </row>
    <row r="163" spans="1:47" s="2" customFormat="1" ht="28.8">
      <c r="A163" s="36"/>
      <c r="B163" s="37"/>
      <c r="C163" s="38"/>
      <c r="D163" s="200" t="s">
        <v>157</v>
      </c>
      <c r="E163" s="38"/>
      <c r="F163" s="201" t="s">
        <v>222</v>
      </c>
      <c r="G163" s="38"/>
      <c r="H163" s="38"/>
      <c r="I163" s="109"/>
      <c r="J163" s="38"/>
      <c r="K163" s="38"/>
      <c r="L163" s="41"/>
      <c r="M163" s="202"/>
      <c r="N163" s="203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157</v>
      </c>
      <c r="AU163" s="19" t="s">
        <v>86</v>
      </c>
    </row>
    <row r="164" spans="2:51" s="13" customFormat="1" ht="20.4">
      <c r="B164" s="204"/>
      <c r="C164" s="205"/>
      <c r="D164" s="200" t="s">
        <v>159</v>
      </c>
      <c r="E164" s="206" t="s">
        <v>19</v>
      </c>
      <c r="F164" s="207" t="s">
        <v>223</v>
      </c>
      <c r="G164" s="205"/>
      <c r="H164" s="206" t="s">
        <v>19</v>
      </c>
      <c r="I164" s="208"/>
      <c r="J164" s="205"/>
      <c r="K164" s="205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159</v>
      </c>
      <c r="AU164" s="213" t="s">
        <v>86</v>
      </c>
      <c r="AV164" s="13" t="s">
        <v>21</v>
      </c>
      <c r="AW164" s="13" t="s">
        <v>35</v>
      </c>
      <c r="AX164" s="13" t="s">
        <v>77</v>
      </c>
      <c r="AY164" s="213" t="s">
        <v>148</v>
      </c>
    </row>
    <row r="165" spans="2:51" s="14" customFormat="1" ht="10.2">
      <c r="B165" s="214"/>
      <c r="C165" s="215"/>
      <c r="D165" s="200" t="s">
        <v>159</v>
      </c>
      <c r="E165" s="216" t="s">
        <v>19</v>
      </c>
      <c r="F165" s="217" t="s">
        <v>224</v>
      </c>
      <c r="G165" s="215"/>
      <c r="H165" s="218">
        <v>15.6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159</v>
      </c>
      <c r="AU165" s="224" t="s">
        <v>86</v>
      </c>
      <c r="AV165" s="14" t="s">
        <v>86</v>
      </c>
      <c r="AW165" s="14" t="s">
        <v>35</v>
      </c>
      <c r="AX165" s="14" t="s">
        <v>77</v>
      </c>
      <c r="AY165" s="224" t="s">
        <v>148</v>
      </c>
    </row>
    <row r="166" spans="2:51" s="15" customFormat="1" ht="10.2">
      <c r="B166" s="225"/>
      <c r="C166" s="226"/>
      <c r="D166" s="200" t="s">
        <v>159</v>
      </c>
      <c r="E166" s="227" t="s">
        <v>19</v>
      </c>
      <c r="F166" s="228" t="s">
        <v>225</v>
      </c>
      <c r="G166" s="226"/>
      <c r="H166" s="229">
        <v>15.6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159</v>
      </c>
      <c r="AU166" s="235" t="s">
        <v>86</v>
      </c>
      <c r="AV166" s="15" t="s">
        <v>181</v>
      </c>
      <c r="AW166" s="15" t="s">
        <v>35</v>
      </c>
      <c r="AX166" s="15" t="s">
        <v>77</v>
      </c>
      <c r="AY166" s="235" t="s">
        <v>148</v>
      </c>
    </row>
    <row r="167" spans="2:51" s="16" customFormat="1" ht="10.2">
      <c r="B167" s="236"/>
      <c r="C167" s="237"/>
      <c r="D167" s="200" t="s">
        <v>159</v>
      </c>
      <c r="E167" s="238" t="s">
        <v>19</v>
      </c>
      <c r="F167" s="239" t="s">
        <v>206</v>
      </c>
      <c r="G167" s="237"/>
      <c r="H167" s="240">
        <v>15.6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159</v>
      </c>
      <c r="AU167" s="246" t="s">
        <v>86</v>
      </c>
      <c r="AV167" s="16" t="s">
        <v>155</v>
      </c>
      <c r="AW167" s="16" t="s">
        <v>35</v>
      </c>
      <c r="AX167" s="16" t="s">
        <v>21</v>
      </c>
      <c r="AY167" s="246" t="s">
        <v>148</v>
      </c>
    </row>
    <row r="168" spans="1:65" s="2" customFormat="1" ht="21.75" customHeight="1">
      <c r="A168" s="36"/>
      <c r="B168" s="37"/>
      <c r="C168" s="188" t="s">
        <v>226</v>
      </c>
      <c r="D168" s="188" t="s">
        <v>150</v>
      </c>
      <c r="E168" s="189" t="s">
        <v>227</v>
      </c>
      <c r="F168" s="190" t="s">
        <v>228</v>
      </c>
      <c r="G168" s="191" t="s">
        <v>188</v>
      </c>
      <c r="H168" s="192">
        <v>15.6</v>
      </c>
      <c r="I168" s="193"/>
      <c r="J168" s="192">
        <f>ROUND(I168*H168,2)</f>
        <v>0</v>
      </c>
      <c r="K168" s="190" t="s">
        <v>154</v>
      </c>
      <c r="L168" s="41"/>
      <c r="M168" s="194" t="s">
        <v>19</v>
      </c>
      <c r="N168" s="195" t="s">
        <v>48</v>
      </c>
      <c r="O168" s="66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8" t="s">
        <v>155</v>
      </c>
      <c r="AT168" s="198" t="s">
        <v>150</v>
      </c>
      <c r="AU168" s="198" t="s">
        <v>86</v>
      </c>
      <c r="AY168" s="19" t="s">
        <v>148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9" t="s">
        <v>21</v>
      </c>
      <c r="BK168" s="199">
        <f>ROUND(I168*H168,2)</f>
        <v>0</v>
      </c>
      <c r="BL168" s="19" t="s">
        <v>155</v>
      </c>
      <c r="BM168" s="198" t="s">
        <v>229</v>
      </c>
    </row>
    <row r="169" spans="1:47" s="2" customFormat="1" ht="28.8">
      <c r="A169" s="36"/>
      <c r="B169" s="37"/>
      <c r="C169" s="38"/>
      <c r="D169" s="200" t="s">
        <v>157</v>
      </c>
      <c r="E169" s="38"/>
      <c r="F169" s="201" t="s">
        <v>230</v>
      </c>
      <c r="G169" s="38"/>
      <c r="H169" s="38"/>
      <c r="I169" s="109"/>
      <c r="J169" s="38"/>
      <c r="K169" s="38"/>
      <c r="L169" s="41"/>
      <c r="M169" s="202"/>
      <c r="N169" s="203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157</v>
      </c>
      <c r="AU169" s="19" t="s">
        <v>86</v>
      </c>
    </row>
    <row r="170" spans="1:65" s="2" customFormat="1" ht="21.75" customHeight="1">
      <c r="A170" s="36"/>
      <c r="B170" s="37"/>
      <c r="C170" s="188" t="s">
        <v>231</v>
      </c>
      <c r="D170" s="188" t="s">
        <v>150</v>
      </c>
      <c r="E170" s="189" t="s">
        <v>232</v>
      </c>
      <c r="F170" s="190" t="s">
        <v>233</v>
      </c>
      <c r="G170" s="191" t="s">
        <v>188</v>
      </c>
      <c r="H170" s="192">
        <v>12</v>
      </c>
      <c r="I170" s="193"/>
      <c r="J170" s="192">
        <f>ROUND(I170*H170,2)</f>
        <v>0</v>
      </c>
      <c r="K170" s="190" t="s">
        <v>154</v>
      </c>
      <c r="L170" s="41"/>
      <c r="M170" s="194" t="s">
        <v>19</v>
      </c>
      <c r="N170" s="195" t="s">
        <v>48</v>
      </c>
      <c r="O170" s="66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8" t="s">
        <v>155</v>
      </c>
      <c r="AT170" s="198" t="s">
        <v>150</v>
      </c>
      <c r="AU170" s="198" t="s">
        <v>86</v>
      </c>
      <c r="AY170" s="19" t="s">
        <v>148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9" t="s">
        <v>21</v>
      </c>
      <c r="BK170" s="199">
        <f>ROUND(I170*H170,2)</f>
        <v>0</v>
      </c>
      <c r="BL170" s="19" t="s">
        <v>155</v>
      </c>
      <c r="BM170" s="198" t="s">
        <v>234</v>
      </c>
    </row>
    <row r="171" spans="1:47" s="2" customFormat="1" ht="28.8">
      <c r="A171" s="36"/>
      <c r="B171" s="37"/>
      <c r="C171" s="38"/>
      <c r="D171" s="200" t="s">
        <v>157</v>
      </c>
      <c r="E171" s="38"/>
      <c r="F171" s="201" t="s">
        <v>235</v>
      </c>
      <c r="G171" s="38"/>
      <c r="H171" s="38"/>
      <c r="I171" s="109"/>
      <c r="J171" s="38"/>
      <c r="K171" s="38"/>
      <c r="L171" s="41"/>
      <c r="M171" s="202"/>
      <c r="N171" s="203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157</v>
      </c>
      <c r="AU171" s="19" t="s">
        <v>86</v>
      </c>
    </row>
    <row r="172" spans="2:51" s="14" customFormat="1" ht="10.2">
      <c r="B172" s="214"/>
      <c r="C172" s="215"/>
      <c r="D172" s="200" t="s">
        <v>159</v>
      </c>
      <c r="E172" s="216" t="s">
        <v>19</v>
      </c>
      <c r="F172" s="217" t="s">
        <v>236</v>
      </c>
      <c r="G172" s="215"/>
      <c r="H172" s="218">
        <v>12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159</v>
      </c>
      <c r="AU172" s="224" t="s">
        <v>86</v>
      </c>
      <c r="AV172" s="14" t="s">
        <v>86</v>
      </c>
      <c r="AW172" s="14" t="s">
        <v>35</v>
      </c>
      <c r="AX172" s="14" t="s">
        <v>21</v>
      </c>
      <c r="AY172" s="224" t="s">
        <v>148</v>
      </c>
    </row>
    <row r="173" spans="1:65" s="2" customFormat="1" ht="21.75" customHeight="1">
      <c r="A173" s="36"/>
      <c r="B173" s="37"/>
      <c r="C173" s="188" t="s">
        <v>26</v>
      </c>
      <c r="D173" s="188" t="s">
        <v>150</v>
      </c>
      <c r="E173" s="189" t="s">
        <v>237</v>
      </c>
      <c r="F173" s="190" t="s">
        <v>238</v>
      </c>
      <c r="G173" s="191" t="s">
        <v>188</v>
      </c>
      <c r="H173" s="192">
        <v>2.4</v>
      </c>
      <c r="I173" s="193"/>
      <c r="J173" s="192">
        <f>ROUND(I173*H173,2)</f>
        <v>0</v>
      </c>
      <c r="K173" s="190" t="s">
        <v>154</v>
      </c>
      <c r="L173" s="41"/>
      <c r="M173" s="194" t="s">
        <v>19</v>
      </c>
      <c r="N173" s="195" t="s">
        <v>48</v>
      </c>
      <c r="O173" s="66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8" t="s">
        <v>155</v>
      </c>
      <c r="AT173" s="198" t="s">
        <v>150</v>
      </c>
      <c r="AU173" s="198" t="s">
        <v>86</v>
      </c>
      <c r="AY173" s="19" t="s">
        <v>148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9" t="s">
        <v>21</v>
      </c>
      <c r="BK173" s="199">
        <f>ROUND(I173*H173,2)</f>
        <v>0</v>
      </c>
      <c r="BL173" s="19" t="s">
        <v>155</v>
      </c>
      <c r="BM173" s="198" t="s">
        <v>239</v>
      </c>
    </row>
    <row r="174" spans="1:47" s="2" customFormat="1" ht="38.4">
      <c r="A174" s="36"/>
      <c r="B174" s="37"/>
      <c r="C174" s="38"/>
      <c r="D174" s="200" t="s">
        <v>157</v>
      </c>
      <c r="E174" s="38"/>
      <c r="F174" s="201" t="s">
        <v>240</v>
      </c>
      <c r="G174" s="38"/>
      <c r="H174" s="38"/>
      <c r="I174" s="109"/>
      <c r="J174" s="38"/>
      <c r="K174" s="38"/>
      <c r="L174" s="41"/>
      <c r="M174" s="202"/>
      <c r="N174" s="203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157</v>
      </c>
      <c r="AU174" s="19" t="s">
        <v>86</v>
      </c>
    </row>
    <row r="175" spans="2:51" s="14" customFormat="1" ht="10.2">
      <c r="B175" s="214"/>
      <c r="C175" s="215"/>
      <c r="D175" s="200" t="s">
        <v>159</v>
      </c>
      <c r="E175" s="216" t="s">
        <v>19</v>
      </c>
      <c r="F175" s="217" t="s">
        <v>241</v>
      </c>
      <c r="G175" s="215"/>
      <c r="H175" s="218">
        <v>2.4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159</v>
      </c>
      <c r="AU175" s="224" t="s">
        <v>86</v>
      </c>
      <c r="AV175" s="14" t="s">
        <v>86</v>
      </c>
      <c r="AW175" s="14" t="s">
        <v>35</v>
      </c>
      <c r="AX175" s="14" t="s">
        <v>21</v>
      </c>
      <c r="AY175" s="224" t="s">
        <v>148</v>
      </c>
    </row>
    <row r="176" spans="1:65" s="2" customFormat="1" ht="16.5" customHeight="1">
      <c r="A176" s="36"/>
      <c r="B176" s="37"/>
      <c r="C176" s="247" t="s">
        <v>242</v>
      </c>
      <c r="D176" s="247" t="s">
        <v>243</v>
      </c>
      <c r="E176" s="248" t="s">
        <v>244</v>
      </c>
      <c r="F176" s="249" t="s">
        <v>245</v>
      </c>
      <c r="G176" s="250" t="s">
        <v>246</v>
      </c>
      <c r="H176" s="251">
        <v>4.8</v>
      </c>
      <c r="I176" s="252"/>
      <c r="J176" s="251">
        <f>ROUND(I176*H176,2)</f>
        <v>0</v>
      </c>
      <c r="K176" s="249" t="s">
        <v>154</v>
      </c>
      <c r="L176" s="253"/>
      <c r="M176" s="254" t="s">
        <v>19</v>
      </c>
      <c r="N176" s="255" t="s">
        <v>48</v>
      </c>
      <c r="O176" s="66"/>
      <c r="P176" s="196">
        <f>O176*H176</f>
        <v>0</v>
      </c>
      <c r="Q176" s="196">
        <v>1</v>
      </c>
      <c r="R176" s="196">
        <f>Q176*H176</f>
        <v>4.8</v>
      </c>
      <c r="S176" s="196">
        <v>0</v>
      </c>
      <c r="T176" s="19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8" t="s">
        <v>226</v>
      </c>
      <c r="AT176" s="198" t="s">
        <v>243</v>
      </c>
      <c r="AU176" s="198" t="s">
        <v>86</v>
      </c>
      <c r="AY176" s="19" t="s">
        <v>148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9" t="s">
        <v>21</v>
      </c>
      <c r="BK176" s="199">
        <f>ROUND(I176*H176,2)</f>
        <v>0</v>
      </c>
      <c r="BL176" s="19" t="s">
        <v>155</v>
      </c>
      <c r="BM176" s="198" t="s">
        <v>247</v>
      </c>
    </row>
    <row r="177" spans="1:47" s="2" customFormat="1" ht="10.2">
      <c r="A177" s="36"/>
      <c r="B177" s="37"/>
      <c r="C177" s="38"/>
      <c r="D177" s="200" t="s">
        <v>157</v>
      </c>
      <c r="E177" s="38"/>
      <c r="F177" s="201" t="s">
        <v>245</v>
      </c>
      <c r="G177" s="38"/>
      <c r="H177" s="38"/>
      <c r="I177" s="109"/>
      <c r="J177" s="38"/>
      <c r="K177" s="38"/>
      <c r="L177" s="41"/>
      <c r="M177" s="202"/>
      <c r="N177" s="203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157</v>
      </c>
      <c r="AU177" s="19" t="s">
        <v>86</v>
      </c>
    </row>
    <row r="178" spans="2:51" s="14" customFormat="1" ht="10.2">
      <c r="B178" s="214"/>
      <c r="C178" s="215"/>
      <c r="D178" s="200" t="s">
        <v>159</v>
      </c>
      <c r="E178" s="216" t="s">
        <v>19</v>
      </c>
      <c r="F178" s="217" t="s">
        <v>248</v>
      </c>
      <c r="G178" s="215"/>
      <c r="H178" s="218">
        <v>4.8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159</v>
      </c>
      <c r="AU178" s="224" t="s">
        <v>86</v>
      </c>
      <c r="AV178" s="14" t="s">
        <v>86</v>
      </c>
      <c r="AW178" s="14" t="s">
        <v>35</v>
      </c>
      <c r="AX178" s="14" t="s">
        <v>21</v>
      </c>
      <c r="AY178" s="224" t="s">
        <v>148</v>
      </c>
    </row>
    <row r="179" spans="1:65" s="2" customFormat="1" ht="21.75" customHeight="1">
      <c r="A179" s="36"/>
      <c r="B179" s="37"/>
      <c r="C179" s="188" t="s">
        <v>249</v>
      </c>
      <c r="D179" s="188" t="s">
        <v>150</v>
      </c>
      <c r="E179" s="189" t="s">
        <v>250</v>
      </c>
      <c r="F179" s="190" t="s">
        <v>251</v>
      </c>
      <c r="G179" s="191" t="s">
        <v>188</v>
      </c>
      <c r="H179" s="192">
        <v>14.67</v>
      </c>
      <c r="I179" s="193"/>
      <c r="J179" s="192">
        <f>ROUND(I179*H179,2)</f>
        <v>0</v>
      </c>
      <c r="K179" s="190" t="s">
        <v>154</v>
      </c>
      <c r="L179" s="41"/>
      <c r="M179" s="194" t="s">
        <v>19</v>
      </c>
      <c r="N179" s="195" t="s">
        <v>48</v>
      </c>
      <c r="O179" s="66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8" t="s">
        <v>155</v>
      </c>
      <c r="AT179" s="198" t="s">
        <v>150</v>
      </c>
      <c r="AU179" s="198" t="s">
        <v>86</v>
      </c>
      <c r="AY179" s="19" t="s">
        <v>148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9" t="s">
        <v>21</v>
      </c>
      <c r="BK179" s="199">
        <f>ROUND(I179*H179,2)</f>
        <v>0</v>
      </c>
      <c r="BL179" s="19" t="s">
        <v>155</v>
      </c>
      <c r="BM179" s="198" t="s">
        <v>252</v>
      </c>
    </row>
    <row r="180" spans="1:47" s="2" customFormat="1" ht="38.4">
      <c r="A180" s="36"/>
      <c r="B180" s="37"/>
      <c r="C180" s="38"/>
      <c r="D180" s="200" t="s">
        <v>157</v>
      </c>
      <c r="E180" s="38"/>
      <c r="F180" s="201" t="s">
        <v>253</v>
      </c>
      <c r="G180" s="38"/>
      <c r="H180" s="38"/>
      <c r="I180" s="109"/>
      <c r="J180" s="38"/>
      <c r="K180" s="38"/>
      <c r="L180" s="41"/>
      <c r="M180" s="202"/>
      <c r="N180" s="203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157</v>
      </c>
      <c r="AU180" s="19" t="s">
        <v>86</v>
      </c>
    </row>
    <row r="181" spans="2:51" s="14" customFormat="1" ht="10.2">
      <c r="B181" s="214"/>
      <c r="C181" s="215"/>
      <c r="D181" s="200" t="s">
        <v>159</v>
      </c>
      <c r="E181" s="216" t="s">
        <v>19</v>
      </c>
      <c r="F181" s="217" t="s">
        <v>254</v>
      </c>
      <c r="G181" s="215"/>
      <c r="H181" s="218">
        <v>11.07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159</v>
      </c>
      <c r="AU181" s="224" t="s">
        <v>86</v>
      </c>
      <c r="AV181" s="14" t="s">
        <v>86</v>
      </c>
      <c r="AW181" s="14" t="s">
        <v>35</v>
      </c>
      <c r="AX181" s="14" t="s">
        <v>77</v>
      </c>
      <c r="AY181" s="224" t="s">
        <v>148</v>
      </c>
    </row>
    <row r="182" spans="2:51" s="14" customFormat="1" ht="10.2">
      <c r="B182" s="214"/>
      <c r="C182" s="215"/>
      <c r="D182" s="200" t="s">
        <v>159</v>
      </c>
      <c r="E182" s="216" t="s">
        <v>19</v>
      </c>
      <c r="F182" s="217" t="s">
        <v>255</v>
      </c>
      <c r="G182" s="215"/>
      <c r="H182" s="218">
        <v>3.6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159</v>
      </c>
      <c r="AU182" s="224" t="s">
        <v>86</v>
      </c>
      <c r="AV182" s="14" t="s">
        <v>86</v>
      </c>
      <c r="AW182" s="14" t="s">
        <v>35</v>
      </c>
      <c r="AX182" s="14" t="s">
        <v>77</v>
      </c>
      <c r="AY182" s="224" t="s">
        <v>148</v>
      </c>
    </row>
    <row r="183" spans="2:51" s="16" customFormat="1" ht="10.2">
      <c r="B183" s="236"/>
      <c r="C183" s="237"/>
      <c r="D183" s="200" t="s">
        <v>159</v>
      </c>
      <c r="E183" s="238" t="s">
        <v>19</v>
      </c>
      <c r="F183" s="239" t="s">
        <v>206</v>
      </c>
      <c r="G183" s="237"/>
      <c r="H183" s="240">
        <v>14.67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159</v>
      </c>
      <c r="AU183" s="246" t="s">
        <v>86</v>
      </c>
      <c r="AV183" s="16" t="s">
        <v>155</v>
      </c>
      <c r="AW183" s="16" t="s">
        <v>35</v>
      </c>
      <c r="AX183" s="16" t="s">
        <v>21</v>
      </c>
      <c r="AY183" s="246" t="s">
        <v>148</v>
      </c>
    </row>
    <row r="184" spans="1:65" s="2" customFormat="1" ht="21.75" customHeight="1">
      <c r="A184" s="36"/>
      <c r="B184" s="37"/>
      <c r="C184" s="188" t="s">
        <v>256</v>
      </c>
      <c r="D184" s="188" t="s">
        <v>150</v>
      </c>
      <c r="E184" s="189" t="s">
        <v>257</v>
      </c>
      <c r="F184" s="190" t="s">
        <v>258</v>
      </c>
      <c r="G184" s="191" t="s">
        <v>188</v>
      </c>
      <c r="H184" s="192">
        <v>58.68</v>
      </c>
      <c r="I184" s="193"/>
      <c r="J184" s="192">
        <f>ROUND(I184*H184,2)</f>
        <v>0</v>
      </c>
      <c r="K184" s="190" t="s">
        <v>154</v>
      </c>
      <c r="L184" s="41"/>
      <c r="M184" s="194" t="s">
        <v>19</v>
      </c>
      <c r="N184" s="195" t="s">
        <v>48</v>
      </c>
      <c r="O184" s="66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8" t="s">
        <v>155</v>
      </c>
      <c r="AT184" s="198" t="s">
        <v>150</v>
      </c>
      <c r="AU184" s="198" t="s">
        <v>86</v>
      </c>
      <c r="AY184" s="19" t="s">
        <v>148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9" t="s">
        <v>21</v>
      </c>
      <c r="BK184" s="199">
        <f>ROUND(I184*H184,2)</f>
        <v>0</v>
      </c>
      <c r="BL184" s="19" t="s">
        <v>155</v>
      </c>
      <c r="BM184" s="198" t="s">
        <v>259</v>
      </c>
    </row>
    <row r="185" spans="1:47" s="2" customFormat="1" ht="38.4">
      <c r="A185" s="36"/>
      <c r="B185" s="37"/>
      <c r="C185" s="38"/>
      <c r="D185" s="200" t="s">
        <v>157</v>
      </c>
      <c r="E185" s="38"/>
      <c r="F185" s="201" t="s">
        <v>260</v>
      </c>
      <c r="G185" s="38"/>
      <c r="H185" s="38"/>
      <c r="I185" s="109"/>
      <c r="J185" s="38"/>
      <c r="K185" s="38"/>
      <c r="L185" s="41"/>
      <c r="M185" s="202"/>
      <c r="N185" s="203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157</v>
      </c>
      <c r="AU185" s="19" t="s">
        <v>86</v>
      </c>
    </row>
    <row r="186" spans="2:51" s="14" customFormat="1" ht="10.2">
      <c r="B186" s="214"/>
      <c r="C186" s="215"/>
      <c r="D186" s="200" t="s">
        <v>159</v>
      </c>
      <c r="E186" s="215"/>
      <c r="F186" s="217" t="s">
        <v>261</v>
      </c>
      <c r="G186" s="215"/>
      <c r="H186" s="218">
        <v>58.68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159</v>
      </c>
      <c r="AU186" s="224" t="s">
        <v>86</v>
      </c>
      <c r="AV186" s="14" t="s">
        <v>86</v>
      </c>
      <c r="AW186" s="14" t="s">
        <v>4</v>
      </c>
      <c r="AX186" s="14" t="s">
        <v>21</v>
      </c>
      <c r="AY186" s="224" t="s">
        <v>148</v>
      </c>
    </row>
    <row r="187" spans="1:65" s="2" customFormat="1" ht="21.75" customHeight="1">
      <c r="A187" s="36"/>
      <c r="B187" s="37"/>
      <c r="C187" s="188" t="s">
        <v>262</v>
      </c>
      <c r="D187" s="188" t="s">
        <v>150</v>
      </c>
      <c r="E187" s="189" t="s">
        <v>263</v>
      </c>
      <c r="F187" s="190" t="s">
        <v>264</v>
      </c>
      <c r="G187" s="191" t="s">
        <v>188</v>
      </c>
      <c r="H187" s="192">
        <v>14.67</v>
      </c>
      <c r="I187" s="193"/>
      <c r="J187" s="192">
        <f>ROUND(I187*H187,2)</f>
        <v>0</v>
      </c>
      <c r="K187" s="190" t="s">
        <v>154</v>
      </c>
      <c r="L187" s="41"/>
      <c r="M187" s="194" t="s">
        <v>19</v>
      </c>
      <c r="N187" s="195" t="s">
        <v>48</v>
      </c>
      <c r="O187" s="66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8" t="s">
        <v>155</v>
      </c>
      <c r="AT187" s="198" t="s">
        <v>150</v>
      </c>
      <c r="AU187" s="198" t="s">
        <v>86</v>
      </c>
      <c r="AY187" s="19" t="s">
        <v>148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9" t="s">
        <v>21</v>
      </c>
      <c r="BK187" s="199">
        <f>ROUND(I187*H187,2)</f>
        <v>0</v>
      </c>
      <c r="BL187" s="19" t="s">
        <v>155</v>
      </c>
      <c r="BM187" s="198" t="s">
        <v>265</v>
      </c>
    </row>
    <row r="188" spans="1:47" s="2" customFormat="1" ht="38.4">
      <c r="A188" s="36"/>
      <c r="B188" s="37"/>
      <c r="C188" s="38"/>
      <c r="D188" s="200" t="s">
        <v>157</v>
      </c>
      <c r="E188" s="38"/>
      <c r="F188" s="201" t="s">
        <v>266</v>
      </c>
      <c r="G188" s="38"/>
      <c r="H188" s="38"/>
      <c r="I188" s="109"/>
      <c r="J188" s="38"/>
      <c r="K188" s="38"/>
      <c r="L188" s="41"/>
      <c r="M188" s="202"/>
      <c r="N188" s="203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157</v>
      </c>
      <c r="AU188" s="19" t="s">
        <v>86</v>
      </c>
    </row>
    <row r="189" spans="1:65" s="2" customFormat="1" ht="21.75" customHeight="1">
      <c r="A189" s="36"/>
      <c r="B189" s="37"/>
      <c r="C189" s="188" t="s">
        <v>8</v>
      </c>
      <c r="D189" s="188" t="s">
        <v>150</v>
      </c>
      <c r="E189" s="189" t="s">
        <v>267</v>
      </c>
      <c r="F189" s="190" t="s">
        <v>268</v>
      </c>
      <c r="G189" s="191" t="s">
        <v>188</v>
      </c>
      <c r="H189" s="192">
        <v>146.7</v>
      </c>
      <c r="I189" s="193"/>
      <c r="J189" s="192">
        <f>ROUND(I189*H189,2)</f>
        <v>0</v>
      </c>
      <c r="K189" s="190" t="s">
        <v>154</v>
      </c>
      <c r="L189" s="41"/>
      <c r="M189" s="194" t="s">
        <v>19</v>
      </c>
      <c r="N189" s="195" t="s">
        <v>48</v>
      </c>
      <c r="O189" s="66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8" t="s">
        <v>155</v>
      </c>
      <c r="AT189" s="198" t="s">
        <v>150</v>
      </c>
      <c r="AU189" s="198" t="s">
        <v>86</v>
      </c>
      <c r="AY189" s="19" t="s">
        <v>148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9" t="s">
        <v>21</v>
      </c>
      <c r="BK189" s="199">
        <f>ROUND(I189*H189,2)</f>
        <v>0</v>
      </c>
      <c r="BL189" s="19" t="s">
        <v>155</v>
      </c>
      <c r="BM189" s="198" t="s">
        <v>269</v>
      </c>
    </row>
    <row r="190" spans="1:47" s="2" customFormat="1" ht="38.4">
      <c r="A190" s="36"/>
      <c r="B190" s="37"/>
      <c r="C190" s="38"/>
      <c r="D190" s="200" t="s">
        <v>157</v>
      </c>
      <c r="E190" s="38"/>
      <c r="F190" s="201" t="s">
        <v>270</v>
      </c>
      <c r="G190" s="38"/>
      <c r="H190" s="38"/>
      <c r="I190" s="109"/>
      <c r="J190" s="38"/>
      <c r="K190" s="38"/>
      <c r="L190" s="41"/>
      <c r="M190" s="202"/>
      <c r="N190" s="203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157</v>
      </c>
      <c r="AU190" s="19" t="s">
        <v>86</v>
      </c>
    </row>
    <row r="191" spans="2:51" s="14" customFormat="1" ht="10.2">
      <c r="B191" s="214"/>
      <c r="C191" s="215"/>
      <c r="D191" s="200" t="s">
        <v>159</v>
      </c>
      <c r="E191" s="215"/>
      <c r="F191" s="217" t="s">
        <v>271</v>
      </c>
      <c r="G191" s="215"/>
      <c r="H191" s="218">
        <v>146.7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159</v>
      </c>
      <c r="AU191" s="224" t="s">
        <v>86</v>
      </c>
      <c r="AV191" s="14" t="s">
        <v>86</v>
      </c>
      <c r="AW191" s="14" t="s">
        <v>4</v>
      </c>
      <c r="AX191" s="14" t="s">
        <v>21</v>
      </c>
      <c r="AY191" s="224" t="s">
        <v>148</v>
      </c>
    </row>
    <row r="192" spans="1:65" s="2" customFormat="1" ht="16.5" customHeight="1">
      <c r="A192" s="36"/>
      <c r="B192" s="37"/>
      <c r="C192" s="188" t="s">
        <v>272</v>
      </c>
      <c r="D192" s="188" t="s">
        <v>150</v>
      </c>
      <c r="E192" s="189" t="s">
        <v>273</v>
      </c>
      <c r="F192" s="190" t="s">
        <v>274</v>
      </c>
      <c r="G192" s="191" t="s">
        <v>188</v>
      </c>
      <c r="H192" s="192">
        <v>14.67</v>
      </c>
      <c r="I192" s="193"/>
      <c r="J192" s="192">
        <f>ROUND(I192*H192,2)</f>
        <v>0</v>
      </c>
      <c r="K192" s="190" t="s">
        <v>154</v>
      </c>
      <c r="L192" s="41"/>
      <c r="M192" s="194" t="s">
        <v>19</v>
      </c>
      <c r="N192" s="195" t="s">
        <v>48</v>
      </c>
      <c r="O192" s="66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8" t="s">
        <v>155</v>
      </c>
      <c r="AT192" s="198" t="s">
        <v>150</v>
      </c>
      <c r="AU192" s="198" t="s">
        <v>86</v>
      </c>
      <c r="AY192" s="19" t="s">
        <v>148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9" t="s">
        <v>21</v>
      </c>
      <c r="BK192" s="199">
        <f>ROUND(I192*H192,2)</f>
        <v>0</v>
      </c>
      <c r="BL192" s="19" t="s">
        <v>155</v>
      </c>
      <c r="BM192" s="198" t="s">
        <v>275</v>
      </c>
    </row>
    <row r="193" spans="1:47" s="2" customFormat="1" ht="19.2">
      <c r="A193" s="36"/>
      <c r="B193" s="37"/>
      <c r="C193" s="38"/>
      <c r="D193" s="200" t="s">
        <v>157</v>
      </c>
      <c r="E193" s="38"/>
      <c r="F193" s="201" t="s">
        <v>276</v>
      </c>
      <c r="G193" s="38"/>
      <c r="H193" s="38"/>
      <c r="I193" s="109"/>
      <c r="J193" s="38"/>
      <c r="K193" s="38"/>
      <c r="L193" s="41"/>
      <c r="M193" s="202"/>
      <c r="N193" s="203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157</v>
      </c>
      <c r="AU193" s="19" t="s">
        <v>86</v>
      </c>
    </row>
    <row r="194" spans="1:65" s="2" customFormat="1" ht="21.75" customHeight="1">
      <c r="A194" s="36"/>
      <c r="B194" s="37"/>
      <c r="C194" s="188" t="s">
        <v>277</v>
      </c>
      <c r="D194" s="188" t="s">
        <v>150</v>
      </c>
      <c r="E194" s="189" t="s">
        <v>278</v>
      </c>
      <c r="F194" s="190" t="s">
        <v>279</v>
      </c>
      <c r="G194" s="191" t="s">
        <v>246</v>
      </c>
      <c r="H194" s="192">
        <v>29.34</v>
      </c>
      <c r="I194" s="193"/>
      <c r="J194" s="192">
        <f>ROUND(I194*H194,2)</f>
        <v>0</v>
      </c>
      <c r="K194" s="190" t="s">
        <v>154</v>
      </c>
      <c r="L194" s="41"/>
      <c r="M194" s="194" t="s">
        <v>19</v>
      </c>
      <c r="N194" s="195" t="s">
        <v>48</v>
      </c>
      <c r="O194" s="66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8" t="s">
        <v>155</v>
      </c>
      <c r="AT194" s="198" t="s">
        <v>150</v>
      </c>
      <c r="AU194" s="198" t="s">
        <v>86</v>
      </c>
      <c r="AY194" s="19" t="s">
        <v>148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9" t="s">
        <v>21</v>
      </c>
      <c r="BK194" s="199">
        <f>ROUND(I194*H194,2)</f>
        <v>0</v>
      </c>
      <c r="BL194" s="19" t="s">
        <v>155</v>
      </c>
      <c r="BM194" s="198" t="s">
        <v>280</v>
      </c>
    </row>
    <row r="195" spans="1:47" s="2" customFormat="1" ht="28.8">
      <c r="A195" s="36"/>
      <c r="B195" s="37"/>
      <c r="C195" s="38"/>
      <c r="D195" s="200" t="s">
        <v>157</v>
      </c>
      <c r="E195" s="38"/>
      <c r="F195" s="201" t="s">
        <v>281</v>
      </c>
      <c r="G195" s="38"/>
      <c r="H195" s="38"/>
      <c r="I195" s="109"/>
      <c r="J195" s="38"/>
      <c r="K195" s="38"/>
      <c r="L195" s="41"/>
      <c r="M195" s="202"/>
      <c r="N195" s="203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157</v>
      </c>
      <c r="AU195" s="19" t="s">
        <v>86</v>
      </c>
    </row>
    <row r="196" spans="2:51" s="14" customFormat="1" ht="10.2">
      <c r="B196" s="214"/>
      <c r="C196" s="215"/>
      <c r="D196" s="200" t="s">
        <v>159</v>
      </c>
      <c r="E196" s="216" t="s">
        <v>19</v>
      </c>
      <c r="F196" s="217" t="s">
        <v>282</v>
      </c>
      <c r="G196" s="215"/>
      <c r="H196" s="218">
        <v>29.34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159</v>
      </c>
      <c r="AU196" s="224" t="s">
        <v>86</v>
      </c>
      <c r="AV196" s="14" t="s">
        <v>86</v>
      </c>
      <c r="AW196" s="14" t="s">
        <v>35</v>
      </c>
      <c r="AX196" s="14" t="s">
        <v>21</v>
      </c>
      <c r="AY196" s="224" t="s">
        <v>148</v>
      </c>
    </row>
    <row r="197" spans="1:65" s="2" customFormat="1" ht="21.75" customHeight="1">
      <c r="A197" s="36"/>
      <c r="B197" s="37"/>
      <c r="C197" s="188" t="s">
        <v>283</v>
      </c>
      <c r="D197" s="188" t="s">
        <v>150</v>
      </c>
      <c r="E197" s="189" t="s">
        <v>284</v>
      </c>
      <c r="F197" s="190" t="s">
        <v>285</v>
      </c>
      <c r="G197" s="191" t="s">
        <v>188</v>
      </c>
      <c r="H197" s="192">
        <v>5.76</v>
      </c>
      <c r="I197" s="193"/>
      <c r="J197" s="192">
        <f>ROUND(I197*H197,2)</f>
        <v>0</v>
      </c>
      <c r="K197" s="190" t="s">
        <v>154</v>
      </c>
      <c r="L197" s="41"/>
      <c r="M197" s="194" t="s">
        <v>19</v>
      </c>
      <c r="N197" s="195" t="s">
        <v>48</v>
      </c>
      <c r="O197" s="66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8" t="s">
        <v>155</v>
      </c>
      <c r="AT197" s="198" t="s">
        <v>150</v>
      </c>
      <c r="AU197" s="198" t="s">
        <v>86</v>
      </c>
      <c r="AY197" s="19" t="s">
        <v>148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9" t="s">
        <v>21</v>
      </c>
      <c r="BK197" s="199">
        <f>ROUND(I197*H197,2)</f>
        <v>0</v>
      </c>
      <c r="BL197" s="19" t="s">
        <v>155</v>
      </c>
      <c r="BM197" s="198" t="s">
        <v>286</v>
      </c>
    </row>
    <row r="198" spans="1:47" s="2" customFormat="1" ht="38.4">
      <c r="A198" s="36"/>
      <c r="B198" s="37"/>
      <c r="C198" s="38"/>
      <c r="D198" s="200" t="s">
        <v>157</v>
      </c>
      <c r="E198" s="38"/>
      <c r="F198" s="201" t="s">
        <v>287</v>
      </c>
      <c r="G198" s="38"/>
      <c r="H198" s="38"/>
      <c r="I198" s="109"/>
      <c r="J198" s="38"/>
      <c r="K198" s="38"/>
      <c r="L198" s="41"/>
      <c r="M198" s="202"/>
      <c r="N198" s="203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157</v>
      </c>
      <c r="AU198" s="19" t="s">
        <v>86</v>
      </c>
    </row>
    <row r="199" spans="2:51" s="13" customFormat="1" ht="20.4">
      <c r="B199" s="204"/>
      <c r="C199" s="205"/>
      <c r="D199" s="200" t="s">
        <v>159</v>
      </c>
      <c r="E199" s="206" t="s">
        <v>19</v>
      </c>
      <c r="F199" s="207" t="s">
        <v>191</v>
      </c>
      <c r="G199" s="205"/>
      <c r="H199" s="206" t="s">
        <v>19</v>
      </c>
      <c r="I199" s="208"/>
      <c r="J199" s="205"/>
      <c r="K199" s="205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159</v>
      </c>
      <c r="AU199" s="213" t="s">
        <v>86</v>
      </c>
      <c r="AV199" s="13" t="s">
        <v>21</v>
      </c>
      <c r="AW199" s="13" t="s">
        <v>35</v>
      </c>
      <c r="AX199" s="13" t="s">
        <v>77</v>
      </c>
      <c r="AY199" s="213" t="s">
        <v>148</v>
      </c>
    </row>
    <row r="200" spans="2:51" s="13" customFormat="1" ht="10.2">
      <c r="B200" s="204"/>
      <c r="C200" s="205"/>
      <c r="D200" s="200" t="s">
        <v>159</v>
      </c>
      <c r="E200" s="206" t="s">
        <v>19</v>
      </c>
      <c r="F200" s="207" t="s">
        <v>192</v>
      </c>
      <c r="G200" s="205"/>
      <c r="H200" s="206" t="s">
        <v>19</v>
      </c>
      <c r="I200" s="208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159</v>
      </c>
      <c r="AU200" s="213" t="s">
        <v>86</v>
      </c>
      <c r="AV200" s="13" t="s">
        <v>21</v>
      </c>
      <c r="AW200" s="13" t="s">
        <v>35</v>
      </c>
      <c r="AX200" s="13" t="s">
        <v>77</v>
      </c>
      <c r="AY200" s="213" t="s">
        <v>148</v>
      </c>
    </row>
    <row r="201" spans="2:51" s="14" customFormat="1" ht="10.2">
      <c r="B201" s="214"/>
      <c r="C201" s="215"/>
      <c r="D201" s="200" t="s">
        <v>159</v>
      </c>
      <c r="E201" s="216" t="s">
        <v>19</v>
      </c>
      <c r="F201" s="217" t="s">
        <v>288</v>
      </c>
      <c r="G201" s="215"/>
      <c r="H201" s="218">
        <v>0.8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159</v>
      </c>
      <c r="AU201" s="224" t="s">
        <v>86</v>
      </c>
      <c r="AV201" s="14" t="s">
        <v>86</v>
      </c>
      <c r="AW201" s="14" t="s">
        <v>35</v>
      </c>
      <c r="AX201" s="14" t="s">
        <v>77</v>
      </c>
      <c r="AY201" s="224" t="s">
        <v>148</v>
      </c>
    </row>
    <row r="202" spans="2:51" s="14" customFormat="1" ht="10.2">
      <c r="B202" s="214"/>
      <c r="C202" s="215"/>
      <c r="D202" s="200" t="s">
        <v>159</v>
      </c>
      <c r="E202" s="216" t="s">
        <v>19</v>
      </c>
      <c r="F202" s="217" t="s">
        <v>289</v>
      </c>
      <c r="G202" s="215"/>
      <c r="H202" s="218">
        <v>0.28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159</v>
      </c>
      <c r="AU202" s="224" t="s">
        <v>86</v>
      </c>
      <c r="AV202" s="14" t="s">
        <v>86</v>
      </c>
      <c r="AW202" s="14" t="s">
        <v>35</v>
      </c>
      <c r="AX202" s="14" t="s">
        <v>77</v>
      </c>
      <c r="AY202" s="224" t="s">
        <v>148</v>
      </c>
    </row>
    <row r="203" spans="2:51" s="14" customFormat="1" ht="10.2">
      <c r="B203" s="214"/>
      <c r="C203" s="215"/>
      <c r="D203" s="200" t="s">
        <v>159</v>
      </c>
      <c r="E203" s="216" t="s">
        <v>19</v>
      </c>
      <c r="F203" s="217" t="s">
        <v>290</v>
      </c>
      <c r="G203" s="215"/>
      <c r="H203" s="218">
        <v>0.32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159</v>
      </c>
      <c r="AU203" s="224" t="s">
        <v>86</v>
      </c>
      <c r="AV203" s="14" t="s">
        <v>86</v>
      </c>
      <c r="AW203" s="14" t="s">
        <v>35</v>
      </c>
      <c r="AX203" s="14" t="s">
        <v>77</v>
      </c>
      <c r="AY203" s="224" t="s">
        <v>148</v>
      </c>
    </row>
    <row r="204" spans="2:51" s="14" customFormat="1" ht="10.2">
      <c r="B204" s="214"/>
      <c r="C204" s="215"/>
      <c r="D204" s="200" t="s">
        <v>159</v>
      </c>
      <c r="E204" s="216" t="s">
        <v>19</v>
      </c>
      <c r="F204" s="217" t="s">
        <v>291</v>
      </c>
      <c r="G204" s="215"/>
      <c r="H204" s="218">
        <v>0.08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159</v>
      </c>
      <c r="AU204" s="224" t="s">
        <v>86</v>
      </c>
      <c r="AV204" s="14" t="s">
        <v>86</v>
      </c>
      <c r="AW204" s="14" t="s">
        <v>35</v>
      </c>
      <c r="AX204" s="14" t="s">
        <v>77</v>
      </c>
      <c r="AY204" s="224" t="s">
        <v>148</v>
      </c>
    </row>
    <row r="205" spans="2:51" s="14" customFormat="1" ht="10.2">
      <c r="B205" s="214"/>
      <c r="C205" s="215"/>
      <c r="D205" s="200" t="s">
        <v>159</v>
      </c>
      <c r="E205" s="216" t="s">
        <v>19</v>
      </c>
      <c r="F205" s="217" t="s">
        <v>292</v>
      </c>
      <c r="G205" s="215"/>
      <c r="H205" s="218">
        <v>0.12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159</v>
      </c>
      <c r="AU205" s="224" t="s">
        <v>86</v>
      </c>
      <c r="AV205" s="14" t="s">
        <v>86</v>
      </c>
      <c r="AW205" s="14" t="s">
        <v>35</v>
      </c>
      <c r="AX205" s="14" t="s">
        <v>77</v>
      </c>
      <c r="AY205" s="224" t="s">
        <v>148</v>
      </c>
    </row>
    <row r="206" spans="2:51" s="14" customFormat="1" ht="10.2">
      <c r="B206" s="214"/>
      <c r="C206" s="215"/>
      <c r="D206" s="200" t="s">
        <v>159</v>
      </c>
      <c r="E206" s="216" t="s">
        <v>19</v>
      </c>
      <c r="F206" s="217" t="s">
        <v>293</v>
      </c>
      <c r="G206" s="215"/>
      <c r="H206" s="218">
        <v>0.52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159</v>
      </c>
      <c r="AU206" s="224" t="s">
        <v>86</v>
      </c>
      <c r="AV206" s="14" t="s">
        <v>86</v>
      </c>
      <c r="AW206" s="14" t="s">
        <v>35</v>
      </c>
      <c r="AX206" s="14" t="s">
        <v>77</v>
      </c>
      <c r="AY206" s="224" t="s">
        <v>148</v>
      </c>
    </row>
    <row r="207" spans="2:51" s="14" customFormat="1" ht="10.2">
      <c r="B207" s="214"/>
      <c r="C207" s="215"/>
      <c r="D207" s="200" t="s">
        <v>159</v>
      </c>
      <c r="E207" s="216" t="s">
        <v>19</v>
      </c>
      <c r="F207" s="217" t="s">
        <v>294</v>
      </c>
      <c r="G207" s="215"/>
      <c r="H207" s="218">
        <v>0.144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159</v>
      </c>
      <c r="AU207" s="224" t="s">
        <v>86</v>
      </c>
      <c r="AV207" s="14" t="s">
        <v>86</v>
      </c>
      <c r="AW207" s="14" t="s">
        <v>35</v>
      </c>
      <c r="AX207" s="14" t="s">
        <v>77</v>
      </c>
      <c r="AY207" s="224" t="s">
        <v>148</v>
      </c>
    </row>
    <row r="208" spans="2:51" s="14" customFormat="1" ht="10.2">
      <c r="B208" s="214"/>
      <c r="C208" s="215"/>
      <c r="D208" s="200" t="s">
        <v>159</v>
      </c>
      <c r="E208" s="216" t="s">
        <v>19</v>
      </c>
      <c r="F208" s="217" t="s">
        <v>295</v>
      </c>
      <c r="G208" s="215"/>
      <c r="H208" s="218">
        <v>0.336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159</v>
      </c>
      <c r="AU208" s="224" t="s">
        <v>86</v>
      </c>
      <c r="AV208" s="14" t="s">
        <v>86</v>
      </c>
      <c r="AW208" s="14" t="s">
        <v>35</v>
      </c>
      <c r="AX208" s="14" t="s">
        <v>77</v>
      </c>
      <c r="AY208" s="224" t="s">
        <v>148</v>
      </c>
    </row>
    <row r="209" spans="2:51" s="14" customFormat="1" ht="10.2">
      <c r="B209" s="214"/>
      <c r="C209" s="215"/>
      <c r="D209" s="200" t="s">
        <v>159</v>
      </c>
      <c r="E209" s="216" t="s">
        <v>19</v>
      </c>
      <c r="F209" s="217" t="s">
        <v>296</v>
      </c>
      <c r="G209" s="215"/>
      <c r="H209" s="218">
        <v>0.16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159</v>
      </c>
      <c r="AU209" s="224" t="s">
        <v>86</v>
      </c>
      <c r="AV209" s="14" t="s">
        <v>86</v>
      </c>
      <c r="AW209" s="14" t="s">
        <v>35</v>
      </c>
      <c r="AX209" s="14" t="s">
        <v>77</v>
      </c>
      <c r="AY209" s="224" t="s">
        <v>148</v>
      </c>
    </row>
    <row r="210" spans="2:51" s="14" customFormat="1" ht="10.2">
      <c r="B210" s="214"/>
      <c r="C210" s="215"/>
      <c r="D210" s="200" t="s">
        <v>159</v>
      </c>
      <c r="E210" s="216" t="s">
        <v>19</v>
      </c>
      <c r="F210" s="217" t="s">
        <v>297</v>
      </c>
      <c r="G210" s="215"/>
      <c r="H210" s="218">
        <v>0.16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159</v>
      </c>
      <c r="AU210" s="224" t="s">
        <v>86</v>
      </c>
      <c r="AV210" s="14" t="s">
        <v>86</v>
      </c>
      <c r="AW210" s="14" t="s">
        <v>35</v>
      </c>
      <c r="AX210" s="14" t="s">
        <v>77</v>
      </c>
      <c r="AY210" s="224" t="s">
        <v>148</v>
      </c>
    </row>
    <row r="211" spans="2:51" s="14" customFormat="1" ht="10.2">
      <c r="B211" s="214"/>
      <c r="C211" s="215"/>
      <c r="D211" s="200" t="s">
        <v>159</v>
      </c>
      <c r="E211" s="216" t="s">
        <v>19</v>
      </c>
      <c r="F211" s="217" t="s">
        <v>298</v>
      </c>
      <c r="G211" s="215"/>
      <c r="H211" s="218">
        <v>0.12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159</v>
      </c>
      <c r="AU211" s="224" t="s">
        <v>86</v>
      </c>
      <c r="AV211" s="14" t="s">
        <v>86</v>
      </c>
      <c r="AW211" s="14" t="s">
        <v>35</v>
      </c>
      <c r="AX211" s="14" t="s">
        <v>77</v>
      </c>
      <c r="AY211" s="224" t="s">
        <v>148</v>
      </c>
    </row>
    <row r="212" spans="2:51" s="14" customFormat="1" ht="10.2">
      <c r="B212" s="214"/>
      <c r="C212" s="215"/>
      <c r="D212" s="200" t="s">
        <v>159</v>
      </c>
      <c r="E212" s="216" t="s">
        <v>19</v>
      </c>
      <c r="F212" s="217" t="s">
        <v>299</v>
      </c>
      <c r="G212" s="215"/>
      <c r="H212" s="218">
        <v>0.32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159</v>
      </c>
      <c r="AU212" s="224" t="s">
        <v>86</v>
      </c>
      <c r="AV212" s="14" t="s">
        <v>86</v>
      </c>
      <c r="AW212" s="14" t="s">
        <v>35</v>
      </c>
      <c r="AX212" s="14" t="s">
        <v>77</v>
      </c>
      <c r="AY212" s="224" t="s">
        <v>148</v>
      </c>
    </row>
    <row r="213" spans="2:51" s="15" customFormat="1" ht="10.2">
      <c r="B213" s="225"/>
      <c r="C213" s="226"/>
      <c r="D213" s="200" t="s">
        <v>159</v>
      </c>
      <c r="E213" s="227" t="s">
        <v>19</v>
      </c>
      <c r="F213" s="228" t="s">
        <v>205</v>
      </c>
      <c r="G213" s="226"/>
      <c r="H213" s="229">
        <v>3.36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159</v>
      </c>
      <c r="AU213" s="235" t="s">
        <v>86</v>
      </c>
      <c r="AV213" s="15" t="s">
        <v>181</v>
      </c>
      <c r="AW213" s="15" t="s">
        <v>35</v>
      </c>
      <c r="AX213" s="15" t="s">
        <v>77</v>
      </c>
      <c r="AY213" s="235" t="s">
        <v>148</v>
      </c>
    </row>
    <row r="214" spans="2:51" s="13" customFormat="1" ht="10.2">
      <c r="B214" s="204"/>
      <c r="C214" s="205"/>
      <c r="D214" s="200" t="s">
        <v>159</v>
      </c>
      <c r="E214" s="206" t="s">
        <v>19</v>
      </c>
      <c r="F214" s="207" t="s">
        <v>300</v>
      </c>
      <c r="G214" s="205"/>
      <c r="H214" s="206" t="s">
        <v>19</v>
      </c>
      <c r="I214" s="208"/>
      <c r="J214" s="205"/>
      <c r="K214" s="205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159</v>
      </c>
      <c r="AU214" s="213" t="s">
        <v>86</v>
      </c>
      <c r="AV214" s="13" t="s">
        <v>21</v>
      </c>
      <c r="AW214" s="13" t="s">
        <v>35</v>
      </c>
      <c r="AX214" s="13" t="s">
        <v>77</v>
      </c>
      <c r="AY214" s="213" t="s">
        <v>148</v>
      </c>
    </row>
    <row r="215" spans="2:51" s="14" customFormat="1" ht="10.2">
      <c r="B215" s="214"/>
      <c r="C215" s="215"/>
      <c r="D215" s="200" t="s">
        <v>159</v>
      </c>
      <c r="E215" s="216" t="s">
        <v>19</v>
      </c>
      <c r="F215" s="217" t="s">
        <v>301</v>
      </c>
      <c r="G215" s="215"/>
      <c r="H215" s="218">
        <v>2.4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159</v>
      </c>
      <c r="AU215" s="224" t="s">
        <v>86</v>
      </c>
      <c r="AV215" s="14" t="s">
        <v>86</v>
      </c>
      <c r="AW215" s="14" t="s">
        <v>35</v>
      </c>
      <c r="AX215" s="14" t="s">
        <v>77</v>
      </c>
      <c r="AY215" s="224" t="s">
        <v>148</v>
      </c>
    </row>
    <row r="216" spans="2:51" s="15" customFormat="1" ht="10.2">
      <c r="B216" s="225"/>
      <c r="C216" s="226"/>
      <c r="D216" s="200" t="s">
        <v>159</v>
      </c>
      <c r="E216" s="227" t="s">
        <v>19</v>
      </c>
      <c r="F216" s="228" t="s">
        <v>225</v>
      </c>
      <c r="G216" s="226"/>
      <c r="H216" s="229">
        <v>2.4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159</v>
      </c>
      <c r="AU216" s="235" t="s">
        <v>86</v>
      </c>
      <c r="AV216" s="15" t="s">
        <v>181</v>
      </c>
      <c r="AW216" s="15" t="s">
        <v>35</v>
      </c>
      <c r="AX216" s="15" t="s">
        <v>77</v>
      </c>
      <c r="AY216" s="235" t="s">
        <v>148</v>
      </c>
    </row>
    <row r="217" spans="2:51" s="16" customFormat="1" ht="10.2">
      <c r="B217" s="236"/>
      <c r="C217" s="237"/>
      <c r="D217" s="200" t="s">
        <v>159</v>
      </c>
      <c r="E217" s="238" t="s">
        <v>19</v>
      </c>
      <c r="F217" s="239" t="s">
        <v>206</v>
      </c>
      <c r="G217" s="237"/>
      <c r="H217" s="240">
        <v>5.76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159</v>
      </c>
      <c r="AU217" s="246" t="s">
        <v>86</v>
      </c>
      <c r="AV217" s="16" t="s">
        <v>155</v>
      </c>
      <c r="AW217" s="16" t="s">
        <v>35</v>
      </c>
      <c r="AX217" s="16" t="s">
        <v>21</v>
      </c>
      <c r="AY217" s="246" t="s">
        <v>148</v>
      </c>
    </row>
    <row r="218" spans="1:65" s="2" customFormat="1" ht="16.5" customHeight="1">
      <c r="A218" s="36"/>
      <c r="B218" s="37"/>
      <c r="C218" s="247" t="s">
        <v>302</v>
      </c>
      <c r="D218" s="247" t="s">
        <v>243</v>
      </c>
      <c r="E218" s="248" t="s">
        <v>303</v>
      </c>
      <c r="F218" s="249" t="s">
        <v>304</v>
      </c>
      <c r="G218" s="250" t="s">
        <v>246</v>
      </c>
      <c r="H218" s="251">
        <v>11.52</v>
      </c>
      <c r="I218" s="252"/>
      <c r="J218" s="251">
        <f>ROUND(I218*H218,2)</f>
        <v>0</v>
      </c>
      <c r="K218" s="249" t="s">
        <v>154</v>
      </c>
      <c r="L218" s="253"/>
      <c r="M218" s="254" t="s">
        <v>19</v>
      </c>
      <c r="N218" s="255" t="s">
        <v>48</v>
      </c>
      <c r="O218" s="66"/>
      <c r="P218" s="196">
        <f>O218*H218</f>
        <v>0</v>
      </c>
      <c r="Q218" s="196">
        <v>1</v>
      </c>
      <c r="R218" s="196">
        <f>Q218*H218</f>
        <v>11.52</v>
      </c>
      <c r="S218" s="196">
        <v>0</v>
      </c>
      <c r="T218" s="197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8" t="s">
        <v>226</v>
      </c>
      <c r="AT218" s="198" t="s">
        <v>243</v>
      </c>
      <c r="AU218" s="198" t="s">
        <v>86</v>
      </c>
      <c r="AY218" s="19" t="s">
        <v>148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9" t="s">
        <v>21</v>
      </c>
      <c r="BK218" s="199">
        <f>ROUND(I218*H218,2)</f>
        <v>0</v>
      </c>
      <c r="BL218" s="19" t="s">
        <v>155</v>
      </c>
      <c r="BM218" s="198" t="s">
        <v>305</v>
      </c>
    </row>
    <row r="219" spans="1:47" s="2" customFormat="1" ht="10.2">
      <c r="A219" s="36"/>
      <c r="B219" s="37"/>
      <c r="C219" s="38"/>
      <c r="D219" s="200" t="s">
        <v>157</v>
      </c>
      <c r="E219" s="38"/>
      <c r="F219" s="201" t="s">
        <v>304</v>
      </c>
      <c r="G219" s="38"/>
      <c r="H219" s="38"/>
      <c r="I219" s="109"/>
      <c r="J219" s="38"/>
      <c r="K219" s="38"/>
      <c r="L219" s="41"/>
      <c r="M219" s="202"/>
      <c r="N219" s="203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157</v>
      </c>
      <c r="AU219" s="19" t="s">
        <v>86</v>
      </c>
    </row>
    <row r="220" spans="2:51" s="14" customFormat="1" ht="10.2">
      <c r="B220" s="214"/>
      <c r="C220" s="215"/>
      <c r="D220" s="200" t="s">
        <v>159</v>
      </c>
      <c r="E220" s="215"/>
      <c r="F220" s="217" t="s">
        <v>306</v>
      </c>
      <c r="G220" s="215"/>
      <c r="H220" s="218">
        <v>11.52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159</v>
      </c>
      <c r="AU220" s="224" t="s">
        <v>86</v>
      </c>
      <c r="AV220" s="14" t="s">
        <v>86</v>
      </c>
      <c r="AW220" s="14" t="s">
        <v>4</v>
      </c>
      <c r="AX220" s="14" t="s">
        <v>21</v>
      </c>
      <c r="AY220" s="224" t="s">
        <v>148</v>
      </c>
    </row>
    <row r="221" spans="2:63" s="12" customFormat="1" ht="22.8" customHeight="1">
      <c r="B221" s="172"/>
      <c r="C221" s="173"/>
      <c r="D221" s="174" t="s">
        <v>76</v>
      </c>
      <c r="E221" s="186" t="s">
        <v>86</v>
      </c>
      <c r="F221" s="186" t="s">
        <v>307</v>
      </c>
      <c r="G221" s="173"/>
      <c r="H221" s="173"/>
      <c r="I221" s="176"/>
      <c r="J221" s="187">
        <f>BK221</f>
        <v>0</v>
      </c>
      <c r="K221" s="173"/>
      <c r="L221" s="178"/>
      <c r="M221" s="179"/>
      <c r="N221" s="180"/>
      <c r="O221" s="180"/>
      <c r="P221" s="181">
        <f>SUM(P222:P246)</f>
        <v>0</v>
      </c>
      <c r="Q221" s="180"/>
      <c r="R221" s="181">
        <f>SUM(R222:R246)</f>
        <v>1.4942333999999997</v>
      </c>
      <c r="S221" s="180"/>
      <c r="T221" s="182">
        <f>SUM(T222:T246)</f>
        <v>0</v>
      </c>
      <c r="AR221" s="183" t="s">
        <v>21</v>
      </c>
      <c r="AT221" s="184" t="s">
        <v>76</v>
      </c>
      <c r="AU221" s="184" t="s">
        <v>21</v>
      </c>
      <c r="AY221" s="183" t="s">
        <v>148</v>
      </c>
      <c r="BK221" s="185">
        <f>SUM(BK222:BK246)</f>
        <v>0</v>
      </c>
    </row>
    <row r="222" spans="1:65" s="2" customFormat="1" ht="16.5" customHeight="1">
      <c r="A222" s="36"/>
      <c r="B222" s="37"/>
      <c r="C222" s="188" t="s">
        <v>308</v>
      </c>
      <c r="D222" s="188" t="s">
        <v>150</v>
      </c>
      <c r="E222" s="189" t="s">
        <v>309</v>
      </c>
      <c r="F222" s="190" t="s">
        <v>310</v>
      </c>
      <c r="G222" s="191" t="s">
        <v>188</v>
      </c>
      <c r="H222" s="192">
        <v>26.82</v>
      </c>
      <c r="I222" s="193"/>
      <c r="J222" s="192">
        <f>ROUND(I222*H222,2)</f>
        <v>0</v>
      </c>
      <c r="K222" s="190" t="s">
        <v>154</v>
      </c>
      <c r="L222" s="41"/>
      <c r="M222" s="194" t="s">
        <v>19</v>
      </c>
      <c r="N222" s="195" t="s">
        <v>48</v>
      </c>
      <c r="O222" s="66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8" t="s">
        <v>155</v>
      </c>
      <c r="AT222" s="198" t="s">
        <v>150</v>
      </c>
      <c r="AU222" s="198" t="s">
        <v>86</v>
      </c>
      <c r="AY222" s="19" t="s">
        <v>148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9" t="s">
        <v>21</v>
      </c>
      <c r="BK222" s="199">
        <f>ROUND(I222*H222,2)</f>
        <v>0</v>
      </c>
      <c r="BL222" s="19" t="s">
        <v>155</v>
      </c>
      <c r="BM222" s="198" t="s">
        <v>311</v>
      </c>
    </row>
    <row r="223" spans="1:47" s="2" customFormat="1" ht="19.2">
      <c r="A223" s="36"/>
      <c r="B223" s="37"/>
      <c r="C223" s="38"/>
      <c r="D223" s="200" t="s">
        <v>157</v>
      </c>
      <c r="E223" s="38"/>
      <c r="F223" s="201" t="s">
        <v>312</v>
      </c>
      <c r="G223" s="38"/>
      <c r="H223" s="38"/>
      <c r="I223" s="109"/>
      <c r="J223" s="38"/>
      <c r="K223" s="38"/>
      <c r="L223" s="41"/>
      <c r="M223" s="202"/>
      <c r="N223" s="203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157</v>
      </c>
      <c r="AU223" s="19" t="s">
        <v>86</v>
      </c>
    </row>
    <row r="224" spans="2:51" s="13" customFormat="1" ht="10.2">
      <c r="B224" s="204"/>
      <c r="C224" s="205"/>
      <c r="D224" s="200" t="s">
        <v>159</v>
      </c>
      <c r="E224" s="206" t="s">
        <v>19</v>
      </c>
      <c r="F224" s="207" t="s">
        <v>313</v>
      </c>
      <c r="G224" s="205"/>
      <c r="H224" s="206" t="s">
        <v>19</v>
      </c>
      <c r="I224" s="208"/>
      <c r="J224" s="205"/>
      <c r="K224" s="205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159</v>
      </c>
      <c r="AU224" s="213" t="s">
        <v>86</v>
      </c>
      <c r="AV224" s="13" t="s">
        <v>21</v>
      </c>
      <c r="AW224" s="13" t="s">
        <v>35</v>
      </c>
      <c r="AX224" s="13" t="s">
        <v>77</v>
      </c>
      <c r="AY224" s="213" t="s">
        <v>148</v>
      </c>
    </row>
    <row r="225" spans="2:51" s="13" customFormat="1" ht="10.2">
      <c r="B225" s="204"/>
      <c r="C225" s="205"/>
      <c r="D225" s="200" t="s">
        <v>159</v>
      </c>
      <c r="E225" s="206" t="s">
        <v>19</v>
      </c>
      <c r="F225" s="207" t="s">
        <v>314</v>
      </c>
      <c r="G225" s="205"/>
      <c r="H225" s="206" t="s">
        <v>19</v>
      </c>
      <c r="I225" s="208"/>
      <c r="J225" s="205"/>
      <c r="K225" s="205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159</v>
      </c>
      <c r="AU225" s="213" t="s">
        <v>86</v>
      </c>
      <c r="AV225" s="13" t="s">
        <v>21</v>
      </c>
      <c r="AW225" s="13" t="s">
        <v>35</v>
      </c>
      <c r="AX225" s="13" t="s">
        <v>77</v>
      </c>
      <c r="AY225" s="213" t="s">
        <v>148</v>
      </c>
    </row>
    <row r="226" spans="2:51" s="13" customFormat="1" ht="10.2">
      <c r="B226" s="204"/>
      <c r="C226" s="205"/>
      <c r="D226" s="200" t="s">
        <v>159</v>
      </c>
      <c r="E226" s="206" t="s">
        <v>19</v>
      </c>
      <c r="F226" s="207" t="s">
        <v>315</v>
      </c>
      <c r="G226" s="205"/>
      <c r="H226" s="206" t="s">
        <v>19</v>
      </c>
      <c r="I226" s="208"/>
      <c r="J226" s="205"/>
      <c r="K226" s="205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159</v>
      </c>
      <c r="AU226" s="213" t="s">
        <v>86</v>
      </c>
      <c r="AV226" s="13" t="s">
        <v>21</v>
      </c>
      <c r="AW226" s="13" t="s">
        <v>35</v>
      </c>
      <c r="AX226" s="13" t="s">
        <v>77</v>
      </c>
      <c r="AY226" s="213" t="s">
        <v>148</v>
      </c>
    </row>
    <row r="227" spans="2:51" s="14" customFormat="1" ht="30.6">
      <c r="B227" s="214"/>
      <c r="C227" s="215"/>
      <c r="D227" s="200" t="s">
        <v>159</v>
      </c>
      <c r="E227" s="216" t="s">
        <v>19</v>
      </c>
      <c r="F227" s="217" t="s">
        <v>316</v>
      </c>
      <c r="G227" s="215"/>
      <c r="H227" s="218">
        <v>5.05435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159</v>
      </c>
      <c r="AU227" s="224" t="s">
        <v>86</v>
      </c>
      <c r="AV227" s="14" t="s">
        <v>86</v>
      </c>
      <c r="AW227" s="14" t="s">
        <v>35</v>
      </c>
      <c r="AX227" s="14" t="s">
        <v>77</v>
      </c>
      <c r="AY227" s="224" t="s">
        <v>148</v>
      </c>
    </row>
    <row r="228" spans="2:51" s="14" customFormat="1" ht="10.2">
      <c r="B228" s="214"/>
      <c r="C228" s="215"/>
      <c r="D228" s="200" t="s">
        <v>159</v>
      </c>
      <c r="E228" s="216" t="s">
        <v>19</v>
      </c>
      <c r="F228" s="217" t="s">
        <v>317</v>
      </c>
      <c r="G228" s="215"/>
      <c r="H228" s="218">
        <v>6.14225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159</v>
      </c>
      <c r="AU228" s="224" t="s">
        <v>86</v>
      </c>
      <c r="AV228" s="14" t="s">
        <v>86</v>
      </c>
      <c r="AW228" s="14" t="s">
        <v>35</v>
      </c>
      <c r="AX228" s="14" t="s">
        <v>77</v>
      </c>
      <c r="AY228" s="224" t="s">
        <v>148</v>
      </c>
    </row>
    <row r="229" spans="2:51" s="14" customFormat="1" ht="10.2">
      <c r="B229" s="214"/>
      <c r="C229" s="215"/>
      <c r="D229" s="200" t="s">
        <v>159</v>
      </c>
      <c r="E229" s="216" t="s">
        <v>19</v>
      </c>
      <c r="F229" s="217" t="s">
        <v>318</v>
      </c>
      <c r="G229" s="215"/>
      <c r="H229" s="218">
        <v>4.90566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159</v>
      </c>
      <c r="AU229" s="224" t="s">
        <v>86</v>
      </c>
      <c r="AV229" s="14" t="s">
        <v>86</v>
      </c>
      <c r="AW229" s="14" t="s">
        <v>35</v>
      </c>
      <c r="AX229" s="14" t="s">
        <v>77</v>
      </c>
      <c r="AY229" s="224" t="s">
        <v>148</v>
      </c>
    </row>
    <row r="230" spans="2:51" s="14" customFormat="1" ht="10.2">
      <c r="B230" s="214"/>
      <c r="C230" s="215"/>
      <c r="D230" s="200" t="s">
        <v>159</v>
      </c>
      <c r="E230" s="216" t="s">
        <v>19</v>
      </c>
      <c r="F230" s="217" t="s">
        <v>319</v>
      </c>
      <c r="G230" s="215"/>
      <c r="H230" s="218">
        <v>5.3244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159</v>
      </c>
      <c r="AU230" s="224" t="s">
        <v>86</v>
      </c>
      <c r="AV230" s="14" t="s">
        <v>86</v>
      </c>
      <c r="AW230" s="14" t="s">
        <v>35</v>
      </c>
      <c r="AX230" s="14" t="s">
        <v>77</v>
      </c>
      <c r="AY230" s="224" t="s">
        <v>148</v>
      </c>
    </row>
    <row r="231" spans="2:51" s="14" customFormat="1" ht="10.2">
      <c r="B231" s="214"/>
      <c r="C231" s="215"/>
      <c r="D231" s="200" t="s">
        <v>159</v>
      </c>
      <c r="E231" s="216" t="s">
        <v>19</v>
      </c>
      <c r="F231" s="217" t="s">
        <v>320</v>
      </c>
      <c r="G231" s="215"/>
      <c r="H231" s="218">
        <v>1.3644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159</v>
      </c>
      <c r="AU231" s="224" t="s">
        <v>86</v>
      </c>
      <c r="AV231" s="14" t="s">
        <v>86</v>
      </c>
      <c r="AW231" s="14" t="s">
        <v>35</v>
      </c>
      <c r="AX231" s="14" t="s">
        <v>77</v>
      </c>
      <c r="AY231" s="224" t="s">
        <v>148</v>
      </c>
    </row>
    <row r="232" spans="2:51" s="14" customFormat="1" ht="10.2">
      <c r="B232" s="214"/>
      <c r="C232" s="215"/>
      <c r="D232" s="200" t="s">
        <v>159</v>
      </c>
      <c r="E232" s="216" t="s">
        <v>19</v>
      </c>
      <c r="F232" s="217" t="s">
        <v>321</v>
      </c>
      <c r="G232" s="215"/>
      <c r="H232" s="218">
        <v>0.65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159</v>
      </c>
      <c r="AU232" s="224" t="s">
        <v>86</v>
      </c>
      <c r="AV232" s="14" t="s">
        <v>86</v>
      </c>
      <c r="AW232" s="14" t="s">
        <v>35</v>
      </c>
      <c r="AX232" s="14" t="s">
        <v>77</v>
      </c>
      <c r="AY232" s="224" t="s">
        <v>148</v>
      </c>
    </row>
    <row r="233" spans="2:51" s="14" customFormat="1" ht="10.2">
      <c r="B233" s="214"/>
      <c r="C233" s="215"/>
      <c r="D233" s="200" t="s">
        <v>159</v>
      </c>
      <c r="E233" s="216" t="s">
        <v>19</v>
      </c>
      <c r="F233" s="217" t="s">
        <v>322</v>
      </c>
      <c r="G233" s="215"/>
      <c r="H233" s="218">
        <v>0.2057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159</v>
      </c>
      <c r="AU233" s="224" t="s">
        <v>86</v>
      </c>
      <c r="AV233" s="14" t="s">
        <v>86</v>
      </c>
      <c r="AW233" s="14" t="s">
        <v>35</v>
      </c>
      <c r="AX233" s="14" t="s">
        <v>77</v>
      </c>
      <c r="AY233" s="224" t="s">
        <v>148</v>
      </c>
    </row>
    <row r="234" spans="2:51" s="14" customFormat="1" ht="10.2">
      <c r="B234" s="214"/>
      <c r="C234" s="215"/>
      <c r="D234" s="200" t="s">
        <v>159</v>
      </c>
      <c r="E234" s="216" t="s">
        <v>19</v>
      </c>
      <c r="F234" s="217" t="s">
        <v>323</v>
      </c>
      <c r="G234" s="215"/>
      <c r="H234" s="218">
        <v>0.41291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159</v>
      </c>
      <c r="AU234" s="224" t="s">
        <v>86</v>
      </c>
      <c r="AV234" s="14" t="s">
        <v>86</v>
      </c>
      <c r="AW234" s="14" t="s">
        <v>35</v>
      </c>
      <c r="AX234" s="14" t="s">
        <v>77</v>
      </c>
      <c r="AY234" s="224" t="s">
        <v>148</v>
      </c>
    </row>
    <row r="235" spans="2:51" s="14" customFormat="1" ht="10.2">
      <c r="B235" s="214"/>
      <c r="C235" s="215"/>
      <c r="D235" s="200" t="s">
        <v>159</v>
      </c>
      <c r="E235" s="216" t="s">
        <v>19</v>
      </c>
      <c r="F235" s="217" t="s">
        <v>324</v>
      </c>
      <c r="G235" s="215"/>
      <c r="H235" s="218">
        <v>0.623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159</v>
      </c>
      <c r="AU235" s="224" t="s">
        <v>86</v>
      </c>
      <c r="AV235" s="14" t="s">
        <v>86</v>
      </c>
      <c r="AW235" s="14" t="s">
        <v>35</v>
      </c>
      <c r="AX235" s="14" t="s">
        <v>77</v>
      </c>
      <c r="AY235" s="224" t="s">
        <v>148</v>
      </c>
    </row>
    <row r="236" spans="2:51" s="14" customFormat="1" ht="10.2">
      <c r="B236" s="214"/>
      <c r="C236" s="215"/>
      <c r="D236" s="200" t="s">
        <v>159</v>
      </c>
      <c r="E236" s="216" t="s">
        <v>19</v>
      </c>
      <c r="F236" s="217" t="s">
        <v>325</v>
      </c>
      <c r="G236" s="215"/>
      <c r="H236" s="218">
        <v>0.6396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159</v>
      </c>
      <c r="AU236" s="224" t="s">
        <v>86</v>
      </c>
      <c r="AV236" s="14" t="s">
        <v>86</v>
      </c>
      <c r="AW236" s="14" t="s">
        <v>35</v>
      </c>
      <c r="AX236" s="14" t="s">
        <v>77</v>
      </c>
      <c r="AY236" s="224" t="s">
        <v>148</v>
      </c>
    </row>
    <row r="237" spans="2:51" s="14" customFormat="1" ht="10.2">
      <c r="B237" s="214"/>
      <c r="C237" s="215"/>
      <c r="D237" s="200" t="s">
        <v>159</v>
      </c>
      <c r="E237" s="216" t="s">
        <v>19</v>
      </c>
      <c r="F237" s="217" t="s">
        <v>326</v>
      </c>
      <c r="G237" s="215"/>
      <c r="H237" s="218">
        <v>1.500225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159</v>
      </c>
      <c r="AU237" s="224" t="s">
        <v>86</v>
      </c>
      <c r="AV237" s="14" t="s">
        <v>86</v>
      </c>
      <c r="AW237" s="14" t="s">
        <v>35</v>
      </c>
      <c r="AX237" s="14" t="s">
        <v>77</v>
      </c>
      <c r="AY237" s="224" t="s">
        <v>148</v>
      </c>
    </row>
    <row r="238" spans="2:51" s="15" customFormat="1" ht="10.2">
      <c r="B238" s="225"/>
      <c r="C238" s="226"/>
      <c r="D238" s="200" t="s">
        <v>159</v>
      </c>
      <c r="E238" s="227" t="s">
        <v>19</v>
      </c>
      <c r="F238" s="228" t="s">
        <v>327</v>
      </c>
      <c r="G238" s="226"/>
      <c r="H238" s="229">
        <v>26.822495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159</v>
      </c>
      <c r="AU238" s="235" t="s">
        <v>86</v>
      </c>
      <c r="AV238" s="15" t="s">
        <v>181</v>
      </c>
      <c r="AW238" s="15" t="s">
        <v>35</v>
      </c>
      <c r="AX238" s="15" t="s">
        <v>21</v>
      </c>
      <c r="AY238" s="235" t="s">
        <v>148</v>
      </c>
    </row>
    <row r="239" spans="1:65" s="2" customFormat="1" ht="21.75" customHeight="1">
      <c r="A239" s="36"/>
      <c r="B239" s="37"/>
      <c r="C239" s="188" t="s">
        <v>7</v>
      </c>
      <c r="D239" s="188" t="s">
        <v>150</v>
      </c>
      <c r="E239" s="189" t="s">
        <v>328</v>
      </c>
      <c r="F239" s="190" t="s">
        <v>329</v>
      </c>
      <c r="G239" s="191" t="s">
        <v>188</v>
      </c>
      <c r="H239" s="192">
        <v>1.35</v>
      </c>
      <c r="I239" s="193"/>
      <c r="J239" s="192">
        <f>ROUND(I239*H239,2)</f>
        <v>0</v>
      </c>
      <c r="K239" s="190" t="s">
        <v>154</v>
      </c>
      <c r="L239" s="41"/>
      <c r="M239" s="194" t="s">
        <v>19</v>
      </c>
      <c r="N239" s="195" t="s">
        <v>48</v>
      </c>
      <c r="O239" s="66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8" t="s">
        <v>155</v>
      </c>
      <c r="AT239" s="198" t="s">
        <v>150</v>
      </c>
      <c r="AU239" s="198" t="s">
        <v>86</v>
      </c>
      <c r="AY239" s="19" t="s">
        <v>148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9" t="s">
        <v>21</v>
      </c>
      <c r="BK239" s="199">
        <f>ROUND(I239*H239,2)</f>
        <v>0</v>
      </c>
      <c r="BL239" s="19" t="s">
        <v>155</v>
      </c>
      <c r="BM239" s="198" t="s">
        <v>330</v>
      </c>
    </row>
    <row r="240" spans="1:47" s="2" customFormat="1" ht="19.2">
      <c r="A240" s="36"/>
      <c r="B240" s="37"/>
      <c r="C240" s="38"/>
      <c r="D240" s="200" t="s">
        <v>157</v>
      </c>
      <c r="E240" s="38"/>
      <c r="F240" s="201" t="s">
        <v>331</v>
      </c>
      <c r="G240" s="38"/>
      <c r="H240" s="38"/>
      <c r="I240" s="109"/>
      <c r="J240" s="38"/>
      <c r="K240" s="38"/>
      <c r="L240" s="41"/>
      <c r="M240" s="202"/>
      <c r="N240" s="203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157</v>
      </c>
      <c r="AU240" s="19" t="s">
        <v>86</v>
      </c>
    </row>
    <row r="241" spans="2:51" s="13" customFormat="1" ht="10.2">
      <c r="B241" s="204"/>
      <c r="C241" s="205"/>
      <c r="D241" s="200" t="s">
        <v>159</v>
      </c>
      <c r="E241" s="206" t="s">
        <v>19</v>
      </c>
      <c r="F241" s="207" t="s">
        <v>313</v>
      </c>
      <c r="G241" s="205"/>
      <c r="H241" s="206" t="s">
        <v>19</v>
      </c>
      <c r="I241" s="208"/>
      <c r="J241" s="205"/>
      <c r="K241" s="205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159</v>
      </c>
      <c r="AU241" s="213" t="s">
        <v>86</v>
      </c>
      <c r="AV241" s="13" t="s">
        <v>21</v>
      </c>
      <c r="AW241" s="13" t="s">
        <v>35</v>
      </c>
      <c r="AX241" s="13" t="s">
        <v>77</v>
      </c>
      <c r="AY241" s="213" t="s">
        <v>148</v>
      </c>
    </row>
    <row r="242" spans="2:51" s="13" customFormat="1" ht="10.2">
      <c r="B242" s="204"/>
      <c r="C242" s="205"/>
      <c r="D242" s="200" t="s">
        <v>159</v>
      </c>
      <c r="E242" s="206" t="s">
        <v>19</v>
      </c>
      <c r="F242" s="207" t="s">
        <v>314</v>
      </c>
      <c r="G242" s="205"/>
      <c r="H242" s="206" t="s">
        <v>19</v>
      </c>
      <c r="I242" s="208"/>
      <c r="J242" s="205"/>
      <c r="K242" s="205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159</v>
      </c>
      <c r="AU242" s="213" t="s">
        <v>86</v>
      </c>
      <c r="AV242" s="13" t="s">
        <v>21</v>
      </c>
      <c r="AW242" s="13" t="s">
        <v>35</v>
      </c>
      <c r="AX242" s="13" t="s">
        <v>77</v>
      </c>
      <c r="AY242" s="213" t="s">
        <v>148</v>
      </c>
    </row>
    <row r="243" spans="2:51" s="14" customFormat="1" ht="10.2">
      <c r="B243" s="214"/>
      <c r="C243" s="215"/>
      <c r="D243" s="200" t="s">
        <v>159</v>
      </c>
      <c r="E243" s="216" t="s">
        <v>19</v>
      </c>
      <c r="F243" s="217" t="s">
        <v>332</v>
      </c>
      <c r="G243" s="215"/>
      <c r="H243" s="218">
        <v>1.3545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159</v>
      </c>
      <c r="AU243" s="224" t="s">
        <v>86</v>
      </c>
      <c r="AV243" s="14" t="s">
        <v>86</v>
      </c>
      <c r="AW243" s="14" t="s">
        <v>35</v>
      </c>
      <c r="AX243" s="14" t="s">
        <v>21</v>
      </c>
      <c r="AY243" s="224" t="s">
        <v>148</v>
      </c>
    </row>
    <row r="244" spans="1:65" s="2" customFormat="1" ht="21.75" customHeight="1">
      <c r="A244" s="36"/>
      <c r="B244" s="37"/>
      <c r="C244" s="188" t="s">
        <v>333</v>
      </c>
      <c r="D244" s="188" t="s">
        <v>150</v>
      </c>
      <c r="E244" s="189" t="s">
        <v>334</v>
      </c>
      <c r="F244" s="190" t="s">
        <v>335</v>
      </c>
      <c r="G244" s="191" t="s">
        <v>246</v>
      </c>
      <c r="H244" s="192">
        <v>1.41</v>
      </c>
      <c r="I244" s="193"/>
      <c r="J244" s="192">
        <f>ROUND(I244*H244,2)</f>
        <v>0</v>
      </c>
      <c r="K244" s="190" t="s">
        <v>154</v>
      </c>
      <c r="L244" s="41"/>
      <c r="M244" s="194" t="s">
        <v>19</v>
      </c>
      <c r="N244" s="195" t="s">
        <v>48</v>
      </c>
      <c r="O244" s="66"/>
      <c r="P244" s="196">
        <f>O244*H244</f>
        <v>0</v>
      </c>
      <c r="Q244" s="196">
        <v>1.05974</v>
      </c>
      <c r="R244" s="196">
        <f>Q244*H244</f>
        <v>1.4942333999999997</v>
      </c>
      <c r="S244" s="196">
        <v>0</v>
      </c>
      <c r="T244" s="197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8" t="s">
        <v>155</v>
      </c>
      <c r="AT244" s="198" t="s">
        <v>150</v>
      </c>
      <c r="AU244" s="198" t="s">
        <v>86</v>
      </c>
      <c r="AY244" s="19" t="s">
        <v>148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9" t="s">
        <v>21</v>
      </c>
      <c r="BK244" s="199">
        <f>ROUND(I244*H244,2)</f>
        <v>0</v>
      </c>
      <c r="BL244" s="19" t="s">
        <v>155</v>
      </c>
      <c r="BM244" s="198" t="s">
        <v>336</v>
      </c>
    </row>
    <row r="245" spans="1:47" s="2" customFormat="1" ht="19.2">
      <c r="A245" s="36"/>
      <c r="B245" s="37"/>
      <c r="C245" s="38"/>
      <c r="D245" s="200" t="s">
        <v>157</v>
      </c>
      <c r="E245" s="38"/>
      <c r="F245" s="201" t="s">
        <v>337</v>
      </c>
      <c r="G245" s="38"/>
      <c r="H245" s="38"/>
      <c r="I245" s="109"/>
      <c r="J245" s="38"/>
      <c r="K245" s="38"/>
      <c r="L245" s="41"/>
      <c r="M245" s="202"/>
      <c r="N245" s="203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157</v>
      </c>
      <c r="AU245" s="19" t="s">
        <v>86</v>
      </c>
    </row>
    <row r="246" spans="2:51" s="14" customFormat="1" ht="10.2">
      <c r="B246" s="214"/>
      <c r="C246" s="215"/>
      <c r="D246" s="200" t="s">
        <v>159</v>
      </c>
      <c r="E246" s="216" t="s">
        <v>19</v>
      </c>
      <c r="F246" s="217" t="s">
        <v>338</v>
      </c>
      <c r="G246" s="215"/>
      <c r="H246" s="218">
        <v>1.40885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159</v>
      </c>
      <c r="AU246" s="224" t="s">
        <v>86</v>
      </c>
      <c r="AV246" s="14" t="s">
        <v>86</v>
      </c>
      <c r="AW246" s="14" t="s">
        <v>35</v>
      </c>
      <c r="AX246" s="14" t="s">
        <v>21</v>
      </c>
      <c r="AY246" s="224" t="s">
        <v>148</v>
      </c>
    </row>
    <row r="247" spans="2:63" s="12" customFormat="1" ht="22.8" customHeight="1">
      <c r="B247" s="172"/>
      <c r="C247" s="173"/>
      <c r="D247" s="174" t="s">
        <v>76</v>
      </c>
      <c r="E247" s="186" t="s">
        <v>181</v>
      </c>
      <c r="F247" s="186" t="s">
        <v>339</v>
      </c>
      <c r="G247" s="173"/>
      <c r="H247" s="173"/>
      <c r="I247" s="176"/>
      <c r="J247" s="187">
        <f>BK247</f>
        <v>0</v>
      </c>
      <c r="K247" s="173"/>
      <c r="L247" s="178"/>
      <c r="M247" s="179"/>
      <c r="N247" s="180"/>
      <c r="O247" s="180"/>
      <c r="P247" s="181">
        <f>SUM(P248:P363)</f>
        <v>0</v>
      </c>
      <c r="Q247" s="180"/>
      <c r="R247" s="181">
        <f>SUM(R248:R363)</f>
        <v>40.22753590000001</v>
      </c>
      <c r="S247" s="180"/>
      <c r="T247" s="182">
        <f>SUM(T248:T363)</f>
        <v>0.0048652</v>
      </c>
      <c r="AR247" s="183" t="s">
        <v>21</v>
      </c>
      <c r="AT247" s="184" t="s">
        <v>76</v>
      </c>
      <c r="AU247" s="184" t="s">
        <v>21</v>
      </c>
      <c r="AY247" s="183" t="s">
        <v>148</v>
      </c>
      <c r="BK247" s="185">
        <f>SUM(BK248:BK363)</f>
        <v>0</v>
      </c>
    </row>
    <row r="248" spans="1:65" s="2" customFormat="1" ht="21.75" customHeight="1">
      <c r="A248" s="36"/>
      <c r="B248" s="37"/>
      <c r="C248" s="188" t="s">
        <v>340</v>
      </c>
      <c r="D248" s="188" t="s">
        <v>150</v>
      </c>
      <c r="E248" s="189" t="s">
        <v>341</v>
      </c>
      <c r="F248" s="190" t="s">
        <v>342</v>
      </c>
      <c r="G248" s="191" t="s">
        <v>188</v>
      </c>
      <c r="H248" s="192">
        <v>9.22</v>
      </c>
      <c r="I248" s="193"/>
      <c r="J248" s="192">
        <f>ROUND(I248*H248,2)</f>
        <v>0</v>
      </c>
      <c r="K248" s="190" t="s">
        <v>154</v>
      </c>
      <c r="L248" s="41"/>
      <c r="M248" s="194" t="s">
        <v>19</v>
      </c>
      <c r="N248" s="195" t="s">
        <v>48</v>
      </c>
      <c r="O248" s="66"/>
      <c r="P248" s="196">
        <f>O248*H248</f>
        <v>0</v>
      </c>
      <c r="Q248" s="196">
        <v>1.8775</v>
      </c>
      <c r="R248" s="196">
        <f>Q248*H248</f>
        <v>17.31055</v>
      </c>
      <c r="S248" s="196">
        <v>0</v>
      </c>
      <c r="T248" s="197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8" t="s">
        <v>155</v>
      </c>
      <c r="AT248" s="198" t="s">
        <v>150</v>
      </c>
      <c r="AU248" s="198" t="s">
        <v>86</v>
      </c>
      <c r="AY248" s="19" t="s">
        <v>148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9" t="s">
        <v>21</v>
      </c>
      <c r="BK248" s="199">
        <f>ROUND(I248*H248,2)</f>
        <v>0</v>
      </c>
      <c r="BL248" s="19" t="s">
        <v>155</v>
      </c>
      <c r="BM248" s="198" t="s">
        <v>343</v>
      </c>
    </row>
    <row r="249" spans="1:47" s="2" customFormat="1" ht="19.2">
      <c r="A249" s="36"/>
      <c r="B249" s="37"/>
      <c r="C249" s="38"/>
      <c r="D249" s="200" t="s">
        <v>157</v>
      </c>
      <c r="E249" s="38"/>
      <c r="F249" s="201" t="s">
        <v>344</v>
      </c>
      <c r="G249" s="38"/>
      <c r="H249" s="38"/>
      <c r="I249" s="109"/>
      <c r="J249" s="38"/>
      <c r="K249" s="38"/>
      <c r="L249" s="41"/>
      <c r="M249" s="202"/>
      <c r="N249" s="203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157</v>
      </c>
      <c r="AU249" s="19" t="s">
        <v>86</v>
      </c>
    </row>
    <row r="250" spans="2:51" s="13" customFormat="1" ht="10.2">
      <c r="B250" s="204"/>
      <c r="C250" s="205"/>
      <c r="D250" s="200" t="s">
        <v>159</v>
      </c>
      <c r="E250" s="206" t="s">
        <v>19</v>
      </c>
      <c r="F250" s="207" t="s">
        <v>345</v>
      </c>
      <c r="G250" s="205"/>
      <c r="H250" s="206" t="s">
        <v>19</v>
      </c>
      <c r="I250" s="208"/>
      <c r="J250" s="205"/>
      <c r="K250" s="205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159</v>
      </c>
      <c r="AU250" s="213" t="s">
        <v>86</v>
      </c>
      <c r="AV250" s="13" t="s">
        <v>21</v>
      </c>
      <c r="AW250" s="13" t="s">
        <v>35</v>
      </c>
      <c r="AX250" s="13" t="s">
        <v>77</v>
      </c>
      <c r="AY250" s="213" t="s">
        <v>148</v>
      </c>
    </row>
    <row r="251" spans="2:51" s="13" customFormat="1" ht="10.2">
      <c r="B251" s="204"/>
      <c r="C251" s="205"/>
      <c r="D251" s="200" t="s">
        <v>159</v>
      </c>
      <c r="E251" s="206" t="s">
        <v>19</v>
      </c>
      <c r="F251" s="207" t="s">
        <v>346</v>
      </c>
      <c r="G251" s="205"/>
      <c r="H251" s="206" t="s">
        <v>19</v>
      </c>
      <c r="I251" s="208"/>
      <c r="J251" s="205"/>
      <c r="K251" s="205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159</v>
      </c>
      <c r="AU251" s="213" t="s">
        <v>86</v>
      </c>
      <c r="AV251" s="13" t="s">
        <v>21</v>
      </c>
      <c r="AW251" s="13" t="s">
        <v>35</v>
      </c>
      <c r="AX251" s="13" t="s">
        <v>77</v>
      </c>
      <c r="AY251" s="213" t="s">
        <v>148</v>
      </c>
    </row>
    <row r="252" spans="2:51" s="14" customFormat="1" ht="20.4">
      <c r="B252" s="214"/>
      <c r="C252" s="215"/>
      <c r="D252" s="200" t="s">
        <v>159</v>
      </c>
      <c r="E252" s="216" t="s">
        <v>19</v>
      </c>
      <c r="F252" s="217" t="s">
        <v>347</v>
      </c>
      <c r="G252" s="215"/>
      <c r="H252" s="218">
        <v>5.331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159</v>
      </c>
      <c r="AU252" s="224" t="s">
        <v>86</v>
      </c>
      <c r="AV252" s="14" t="s">
        <v>86</v>
      </c>
      <c r="AW252" s="14" t="s">
        <v>35</v>
      </c>
      <c r="AX252" s="14" t="s">
        <v>77</v>
      </c>
      <c r="AY252" s="224" t="s">
        <v>148</v>
      </c>
    </row>
    <row r="253" spans="2:51" s="14" customFormat="1" ht="10.2">
      <c r="B253" s="214"/>
      <c r="C253" s="215"/>
      <c r="D253" s="200" t="s">
        <v>159</v>
      </c>
      <c r="E253" s="216" t="s">
        <v>19</v>
      </c>
      <c r="F253" s="217" t="s">
        <v>348</v>
      </c>
      <c r="G253" s="215"/>
      <c r="H253" s="218">
        <v>3.888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159</v>
      </c>
      <c r="AU253" s="224" t="s">
        <v>86</v>
      </c>
      <c r="AV253" s="14" t="s">
        <v>86</v>
      </c>
      <c r="AW253" s="14" t="s">
        <v>35</v>
      </c>
      <c r="AX253" s="14" t="s">
        <v>77</v>
      </c>
      <c r="AY253" s="224" t="s">
        <v>148</v>
      </c>
    </row>
    <row r="254" spans="2:51" s="16" customFormat="1" ht="10.2">
      <c r="B254" s="236"/>
      <c r="C254" s="237"/>
      <c r="D254" s="200" t="s">
        <v>159</v>
      </c>
      <c r="E254" s="238" t="s">
        <v>19</v>
      </c>
      <c r="F254" s="239" t="s">
        <v>206</v>
      </c>
      <c r="G254" s="237"/>
      <c r="H254" s="240">
        <v>9.219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159</v>
      </c>
      <c r="AU254" s="246" t="s">
        <v>86</v>
      </c>
      <c r="AV254" s="16" t="s">
        <v>155</v>
      </c>
      <c r="AW254" s="16" t="s">
        <v>35</v>
      </c>
      <c r="AX254" s="16" t="s">
        <v>21</v>
      </c>
      <c r="AY254" s="246" t="s">
        <v>148</v>
      </c>
    </row>
    <row r="255" spans="1:65" s="2" customFormat="1" ht="21.75" customHeight="1">
      <c r="A255" s="36"/>
      <c r="B255" s="37"/>
      <c r="C255" s="188" t="s">
        <v>349</v>
      </c>
      <c r="D255" s="188" t="s">
        <v>150</v>
      </c>
      <c r="E255" s="189" t="s">
        <v>350</v>
      </c>
      <c r="F255" s="190" t="s">
        <v>351</v>
      </c>
      <c r="G255" s="191" t="s">
        <v>153</v>
      </c>
      <c r="H255" s="192">
        <v>21.5</v>
      </c>
      <c r="I255" s="193"/>
      <c r="J255" s="192">
        <f>ROUND(I255*H255,2)</f>
        <v>0</v>
      </c>
      <c r="K255" s="190" t="s">
        <v>154</v>
      </c>
      <c r="L255" s="41"/>
      <c r="M255" s="194" t="s">
        <v>19</v>
      </c>
      <c r="N255" s="195" t="s">
        <v>48</v>
      </c>
      <c r="O255" s="66"/>
      <c r="P255" s="196">
        <f>O255*H255</f>
        <v>0</v>
      </c>
      <c r="Q255" s="196">
        <v>0.37699</v>
      </c>
      <c r="R255" s="196">
        <f>Q255*H255</f>
        <v>8.105285</v>
      </c>
      <c r="S255" s="196">
        <v>0</v>
      </c>
      <c r="T255" s="19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8" t="s">
        <v>155</v>
      </c>
      <c r="AT255" s="198" t="s">
        <v>150</v>
      </c>
      <c r="AU255" s="198" t="s">
        <v>86</v>
      </c>
      <c r="AY255" s="19" t="s">
        <v>148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9" t="s">
        <v>21</v>
      </c>
      <c r="BK255" s="199">
        <f>ROUND(I255*H255,2)</f>
        <v>0</v>
      </c>
      <c r="BL255" s="19" t="s">
        <v>155</v>
      </c>
      <c r="BM255" s="198" t="s">
        <v>352</v>
      </c>
    </row>
    <row r="256" spans="1:47" s="2" customFormat="1" ht="38.4">
      <c r="A256" s="36"/>
      <c r="B256" s="37"/>
      <c r="C256" s="38"/>
      <c r="D256" s="200" t="s">
        <v>157</v>
      </c>
      <c r="E256" s="38"/>
      <c r="F256" s="201" t="s">
        <v>353</v>
      </c>
      <c r="G256" s="38"/>
      <c r="H256" s="38"/>
      <c r="I256" s="109"/>
      <c r="J256" s="38"/>
      <c r="K256" s="38"/>
      <c r="L256" s="41"/>
      <c r="M256" s="202"/>
      <c r="N256" s="203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157</v>
      </c>
      <c r="AU256" s="19" t="s">
        <v>86</v>
      </c>
    </row>
    <row r="257" spans="2:51" s="13" customFormat="1" ht="10.2">
      <c r="B257" s="204"/>
      <c r="C257" s="205"/>
      <c r="D257" s="200" t="s">
        <v>159</v>
      </c>
      <c r="E257" s="206" t="s">
        <v>19</v>
      </c>
      <c r="F257" s="207" t="s">
        <v>354</v>
      </c>
      <c r="G257" s="205"/>
      <c r="H257" s="206" t="s">
        <v>19</v>
      </c>
      <c r="I257" s="208"/>
      <c r="J257" s="205"/>
      <c r="K257" s="205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159</v>
      </c>
      <c r="AU257" s="213" t="s">
        <v>86</v>
      </c>
      <c r="AV257" s="13" t="s">
        <v>21</v>
      </c>
      <c r="AW257" s="13" t="s">
        <v>35</v>
      </c>
      <c r="AX257" s="13" t="s">
        <v>77</v>
      </c>
      <c r="AY257" s="213" t="s">
        <v>148</v>
      </c>
    </row>
    <row r="258" spans="2:51" s="14" customFormat="1" ht="10.2">
      <c r="B258" s="214"/>
      <c r="C258" s="215"/>
      <c r="D258" s="200" t="s">
        <v>159</v>
      </c>
      <c r="E258" s="216" t="s">
        <v>19</v>
      </c>
      <c r="F258" s="217" t="s">
        <v>355</v>
      </c>
      <c r="G258" s="215"/>
      <c r="H258" s="218">
        <v>21.504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159</v>
      </c>
      <c r="AU258" s="224" t="s">
        <v>86</v>
      </c>
      <c r="AV258" s="14" t="s">
        <v>86</v>
      </c>
      <c r="AW258" s="14" t="s">
        <v>35</v>
      </c>
      <c r="AX258" s="14" t="s">
        <v>21</v>
      </c>
      <c r="AY258" s="224" t="s">
        <v>148</v>
      </c>
    </row>
    <row r="259" spans="1:65" s="2" customFormat="1" ht="21.75" customHeight="1">
      <c r="A259" s="36"/>
      <c r="B259" s="37"/>
      <c r="C259" s="188" t="s">
        <v>356</v>
      </c>
      <c r="D259" s="188" t="s">
        <v>150</v>
      </c>
      <c r="E259" s="189" t="s">
        <v>357</v>
      </c>
      <c r="F259" s="190" t="s">
        <v>358</v>
      </c>
      <c r="G259" s="191" t="s">
        <v>359</v>
      </c>
      <c r="H259" s="192">
        <v>5.9</v>
      </c>
      <c r="I259" s="193"/>
      <c r="J259" s="192">
        <f>ROUND(I259*H259,2)</f>
        <v>0</v>
      </c>
      <c r="K259" s="190" t="s">
        <v>154</v>
      </c>
      <c r="L259" s="41"/>
      <c r="M259" s="194" t="s">
        <v>19</v>
      </c>
      <c r="N259" s="195" t="s">
        <v>48</v>
      </c>
      <c r="O259" s="66"/>
      <c r="P259" s="196">
        <f>O259*H259</f>
        <v>0</v>
      </c>
      <c r="Q259" s="196">
        <v>0.04896</v>
      </c>
      <c r="R259" s="196">
        <f>Q259*H259</f>
        <v>0.288864</v>
      </c>
      <c r="S259" s="196">
        <v>0</v>
      </c>
      <c r="T259" s="197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8" t="s">
        <v>155</v>
      </c>
      <c r="AT259" s="198" t="s">
        <v>150</v>
      </c>
      <c r="AU259" s="198" t="s">
        <v>86</v>
      </c>
      <c r="AY259" s="19" t="s">
        <v>148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9" t="s">
        <v>21</v>
      </c>
      <c r="BK259" s="199">
        <f>ROUND(I259*H259,2)</f>
        <v>0</v>
      </c>
      <c r="BL259" s="19" t="s">
        <v>155</v>
      </c>
      <c r="BM259" s="198" t="s">
        <v>360</v>
      </c>
    </row>
    <row r="260" spans="1:47" s="2" customFormat="1" ht="19.2">
      <c r="A260" s="36"/>
      <c r="B260" s="37"/>
      <c r="C260" s="38"/>
      <c r="D260" s="200" t="s">
        <v>157</v>
      </c>
      <c r="E260" s="38"/>
      <c r="F260" s="201" t="s">
        <v>361</v>
      </c>
      <c r="G260" s="38"/>
      <c r="H260" s="38"/>
      <c r="I260" s="109"/>
      <c r="J260" s="38"/>
      <c r="K260" s="38"/>
      <c r="L260" s="41"/>
      <c r="M260" s="202"/>
      <c r="N260" s="203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157</v>
      </c>
      <c r="AU260" s="19" t="s">
        <v>86</v>
      </c>
    </row>
    <row r="261" spans="2:51" s="14" customFormat="1" ht="10.2">
      <c r="B261" s="214"/>
      <c r="C261" s="215"/>
      <c r="D261" s="200" t="s">
        <v>159</v>
      </c>
      <c r="E261" s="216" t="s">
        <v>19</v>
      </c>
      <c r="F261" s="217" t="s">
        <v>362</v>
      </c>
      <c r="G261" s="215"/>
      <c r="H261" s="218">
        <v>5.9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159</v>
      </c>
      <c r="AU261" s="224" t="s">
        <v>86</v>
      </c>
      <c r="AV261" s="14" t="s">
        <v>86</v>
      </c>
      <c r="AW261" s="14" t="s">
        <v>35</v>
      </c>
      <c r="AX261" s="14" t="s">
        <v>21</v>
      </c>
      <c r="AY261" s="224" t="s">
        <v>148</v>
      </c>
    </row>
    <row r="262" spans="1:65" s="2" customFormat="1" ht="21.75" customHeight="1">
      <c r="A262" s="36"/>
      <c r="B262" s="37"/>
      <c r="C262" s="188" t="s">
        <v>363</v>
      </c>
      <c r="D262" s="188" t="s">
        <v>150</v>
      </c>
      <c r="E262" s="189" t="s">
        <v>364</v>
      </c>
      <c r="F262" s="190" t="s">
        <v>365</v>
      </c>
      <c r="G262" s="191" t="s">
        <v>366</v>
      </c>
      <c r="H262" s="192">
        <v>5</v>
      </c>
      <c r="I262" s="193"/>
      <c r="J262" s="192">
        <f>ROUND(I262*H262,2)</f>
        <v>0</v>
      </c>
      <c r="K262" s="190" t="s">
        <v>154</v>
      </c>
      <c r="L262" s="41"/>
      <c r="M262" s="194" t="s">
        <v>19</v>
      </c>
      <c r="N262" s="195" t="s">
        <v>48</v>
      </c>
      <c r="O262" s="66"/>
      <c r="P262" s="196">
        <f>O262*H262</f>
        <v>0</v>
      </c>
      <c r="Q262" s="196">
        <v>0.02228</v>
      </c>
      <c r="R262" s="196">
        <f>Q262*H262</f>
        <v>0.1114</v>
      </c>
      <c r="S262" s="196">
        <v>0</v>
      </c>
      <c r="T262" s="197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8" t="s">
        <v>155</v>
      </c>
      <c r="AT262" s="198" t="s">
        <v>150</v>
      </c>
      <c r="AU262" s="198" t="s">
        <v>86</v>
      </c>
      <c r="AY262" s="19" t="s">
        <v>148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9" t="s">
        <v>21</v>
      </c>
      <c r="BK262" s="199">
        <f>ROUND(I262*H262,2)</f>
        <v>0</v>
      </c>
      <c r="BL262" s="19" t="s">
        <v>155</v>
      </c>
      <c r="BM262" s="198" t="s">
        <v>367</v>
      </c>
    </row>
    <row r="263" spans="1:47" s="2" customFormat="1" ht="28.8">
      <c r="A263" s="36"/>
      <c r="B263" s="37"/>
      <c r="C263" s="38"/>
      <c r="D263" s="200" t="s">
        <v>157</v>
      </c>
      <c r="E263" s="38"/>
      <c r="F263" s="201" t="s">
        <v>368</v>
      </c>
      <c r="G263" s="38"/>
      <c r="H263" s="38"/>
      <c r="I263" s="109"/>
      <c r="J263" s="38"/>
      <c r="K263" s="38"/>
      <c r="L263" s="41"/>
      <c r="M263" s="202"/>
      <c r="N263" s="203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157</v>
      </c>
      <c r="AU263" s="19" t="s">
        <v>86</v>
      </c>
    </row>
    <row r="264" spans="2:51" s="13" customFormat="1" ht="10.2">
      <c r="B264" s="204"/>
      <c r="C264" s="205"/>
      <c r="D264" s="200" t="s">
        <v>159</v>
      </c>
      <c r="E264" s="206" t="s">
        <v>19</v>
      </c>
      <c r="F264" s="207" t="s">
        <v>345</v>
      </c>
      <c r="G264" s="205"/>
      <c r="H264" s="206" t="s">
        <v>19</v>
      </c>
      <c r="I264" s="208"/>
      <c r="J264" s="205"/>
      <c r="K264" s="205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159</v>
      </c>
      <c r="AU264" s="213" t="s">
        <v>86</v>
      </c>
      <c r="AV264" s="13" t="s">
        <v>21</v>
      </c>
      <c r="AW264" s="13" t="s">
        <v>35</v>
      </c>
      <c r="AX264" s="13" t="s">
        <v>77</v>
      </c>
      <c r="AY264" s="213" t="s">
        <v>148</v>
      </c>
    </row>
    <row r="265" spans="2:51" s="14" customFormat="1" ht="10.2">
      <c r="B265" s="214"/>
      <c r="C265" s="215"/>
      <c r="D265" s="200" t="s">
        <v>159</v>
      </c>
      <c r="E265" s="216" t="s">
        <v>19</v>
      </c>
      <c r="F265" s="217" t="s">
        <v>207</v>
      </c>
      <c r="G265" s="215"/>
      <c r="H265" s="218">
        <v>5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159</v>
      </c>
      <c r="AU265" s="224" t="s">
        <v>86</v>
      </c>
      <c r="AV265" s="14" t="s">
        <v>86</v>
      </c>
      <c r="AW265" s="14" t="s">
        <v>35</v>
      </c>
      <c r="AX265" s="14" t="s">
        <v>21</v>
      </c>
      <c r="AY265" s="224" t="s">
        <v>148</v>
      </c>
    </row>
    <row r="266" spans="1:65" s="2" customFormat="1" ht="16.5" customHeight="1">
      <c r="A266" s="36"/>
      <c r="B266" s="37"/>
      <c r="C266" s="188" t="s">
        <v>369</v>
      </c>
      <c r="D266" s="188" t="s">
        <v>150</v>
      </c>
      <c r="E266" s="189" t="s">
        <v>370</v>
      </c>
      <c r="F266" s="190" t="s">
        <v>371</v>
      </c>
      <c r="G266" s="191" t="s">
        <v>188</v>
      </c>
      <c r="H266" s="192">
        <v>0.78</v>
      </c>
      <c r="I266" s="193"/>
      <c r="J266" s="192">
        <f>ROUND(I266*H266,2)</f>
        <v>0</v>
      </c>
      <c r="K266" s="190" t="s">
        <v>372</v>
      </c>
      <c r="L266" s="41"/>
      <c r="M266" s="194" t="s">
        <v>19</v>
      </c>
      <c r="N266" s="195" t="s">
        <v>48</v>
      </c>
      <c r="O266" s="66"/>
      <c r="P266" s="196">
        <f>O266*H266</f>
        <v>0</v>
      </c>
      <c r="Q266" s="196">
        <v>1.94302</v>
      </c>
      <c r="R266" s="196">
        <f>Q266*H266</f>
        <v>1.5155556000000001</v>
      </c>
      <c r="S266" s="196">
        <v>0</v>
      </c>
      <c r="T266" s="197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8" t="s">
        <v>155</v>
      </c>
      <c r="AT266" s="198" t="s">
        <v>150</v>
      </c>
      <c r="AU266" s="198" t="s">
        <v>86</v>
      </c>
      <c r="AY266" s="19" t="s">
        <v>148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9" t="s">
        <v>21</v>
      </c>
      <c r="BK266" s="199">
        <f>ROUND(I266*H266,2)</f>
        <v>0</v>
      </c>
      <c r="BL266" s="19" t="s">
        <v>155</v>
      </c>
      <c r="BM266" s="198" t="s">
        <v>373</v>
      </c>
    </row>
    <row r="267" spans="1:47" s="2" customFormat="1" ht="10.2">
      <c r="A267" s="36"/>
      <c r="B267" s="37"/>
      <c r="C267" s="38"/>
      <c r="D267" s="200" t="s">
        <v>157</v>
      </c>
      <c r="E267" s="38"/>
      <c r="F267" s="201" t="s">
        <v>374</v>
      </c>
      <c r="G267" s="38"/>
      <c r="H267" s="38"/>
      <c r="I267" s="109"/>
      <c r="J267" s="38"/>
      <c r="K267" s="38"/>
      <c r="L267" s="41"/>
      <c r="M267" s="202"/>
      <c r="N267" s="203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157</v>
      </c>
      <c r="AU267" s="19" t="s">
        <v>86</v>
      </c>
    </row>
    <row r="268" spans="2:51" s="13" customFormat="1" ht="10.2">
      <c r="B268" s="204"/>
      <c r="C268" s="205"/>
      <c r="D268" s="200" t="s">
        <v>159</v>
      </c>
      <c r="E268" s="206" t="s">
        <v>19</v>
      </c>
      <c r="F268" s="207" t="s">
        <v>375</v>
      </c>
      <c r="G268" s="205"/>
      <c r="H268" s="206" t="s">
        <v>19</v>
      </c>
      <c r="I268" s="208"/>
      <c r="J268" s="205"/>
      <c r="K268" s="205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159</v>
      </c>
      <c r="AU268" s="213" t="s">
        <v>86</v>
      </c>
      <c r="AV268" s="13" t="s">
        <v>21</v>
      </c>
      <c r="AW268" s="13" t="s">
        <v>35</v>
      </c>
      <c r="AX268" s="13" t="s">
        <v>77</v>
      </c>
      <c r="AY268" s="213" t="s">
        <v>148</v>
      </c>
    </row>
    <row r="269" spans="2:51" s="13" customFormat="1" ht="10.2">
      <c r="B269" s="204"/>
      <c r="C269" s="205"/>
      <c r="D269" s="200" t="s">
        <v>159</v>
      </c>
      <c r="E269" s="206" t="s">
        <v>19</v>
      </c>
      <c r="F269" s="207" t="s">
        <v>345</v>
      </c>
      <c r="G269" s="205"/>
      <c r="H269" s="206" t="s">
        <v>19</v>
      </c>
      <c r="I269" s="208"/>
      <c r="J269" s="205"/>
      <c r="K269" s="205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159</v>
      </c>
      <c r="AU269" s="213" t="s">
        <v>86</v>
      </c>
      <c r="AV269" s="13" t="s">
        <v>21</v>
      </c>
      <c r="AW269" s="13" t="s">
        <v>35</v>
      </c>
      <c r="AX269" s="13" t="s">
        <v>77</v>
      </c>
      <c r="AY269" s="213" t="s">
        <v>148</v>
      </c>
    </row>
    <row r="270" spans="2:51" s="14" customFormat="1" ht="20.4">
      <c r="B270" s="214"/>
      <c r="C270" s="215"/>
      <c r="D270" s="200" t="s">
        <v>159</v>
      </c>
      <c r="E270" s="216" t="s">
        <v>19</v>
      </c>
      <c r="F270" s="217" t="s">
        <v>376</v>
      </c>
      <c r="G270" s="215"/>
      <c r="H270" s="218">
        <v>0.1071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159</v>
      </c>
      <c r="AU270" s="224" t="s">
        <v>86</v>
      </c>
      <c r="AV270" s="14" t="s">
        <v>86</v>
      </c>
      <c r="AW270" s="14" t="s">
        <v>35</v>
      </c>
      <c r="AX270" s="14" t="s">
        <v>77</v>
      </c>
      <c r="AY270" s="224" t="s">
        <v>148</v>
      </c>
    </row>
    <row r="271" spans="2:51" s="14" customFormat="1" ht="10.2">
      <c r="B271" s="214"/>
      <c r="C271" s="215"/>
      <c r="D271" s="200" t="s">
        <v>159</v>
      </c>
      <c r="E271" s="216" t="s">
        <v>19</v>
      </c>
      <c r="F271" s="217" t="s">
        <v>377</v>
      </c>
      <c r="G271" s="215"/>
      <c r="H271" s="218">
        <v>0.1274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159</v>
      </c>
      <c r="AU271" s="224" t="s">
        <v>86</v>
      </c>
      <c r="AV271" s="14" t="s">
        <v>86</v>
      </c>
      <c r="AW271" s="14" t="s">
        <v>35</v>
      </c>
      <c r="AX271" s="14" t="s">
        <v>77</v>
      </c>
      <c r="AY271" s="224" t="s">
        <v>148</v>
      </c>
    </row>
    <row r="272" spans="2:51" s="14" customFormat="1" ht="10.2">
      <c r="B272" s="214"/>
      <c r="C272" s="215"/>
      <c r="D272" s="200" t="s">
        <v>159</v>
      </c>
      <c r="E272" s="216" t="s">
        <v>19</v>
      </c>
      <c r="F272" s="217" t="s">
        <v>378</v>
      </c>
      <c r="G272" s="215"/>
      <c r="H272" s="218">
        <v>0.4806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159</v>
      </c>
      <c r="AU272" s="224" t="s">
        <v>86</v>
      </c>
      <c r="AV272" s="14" t="s">
        <v>86</v>
      </c>
      <c r="AW272" s="14" t="s">
        <v>35</v>
      </c>
      <c r="AX272" s="14" t="s">
        <v>77</v>
      </c>
      <c r="AY272" s="224" t="s">
        <v>148</v>
      </c>
    </row>
    <row r="273" spans="2:51" s="14" customFormat="1" ht="20.4">
      <c r="B273" s="214"/>
      <c r="C273" s="215"/>
      <c r="D273" s="200" t="s">
        <v>159</v>
      </c>
      <c r="E273" s="216" t="s">
        <v>19</v>
      </c>
      <c r="F273" s="217" t="s">
        <v>379</v>
      </c>
      <c r="G273" s="215"/>
      <c r="H273" s="218">
        <v>0.063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159</v>
      </c>
      <c r="AU273" s="224" t="s">
        <v>86</v>
      </c>
      <c r="AV273" s="14" t="s">
        <v>86</v>
      </c>
      <c r="AW273" s="14" t="s">
        <v>35</v>
      </c>
      <c r="AX273" s="14" t="s">
        <v>77</v>
      </c>
      <c r="AY273" s="224" t="s">
        <v>148</v>
      </c>
    </row>
    <row r="274" spans="2:51" s="16" customFormat="1" ht="10.2">
      <c r="B274" s="236"/>
      <c r="C274" s="237"/>
      <c r="D274" s="200" t="s">
        <v>159</v>
      </c>
      <c r="E274" s="238" t="s">
        <v>19</v>
      </c>
      <c r="F274" s="239" t="s">
        <v>206</v>
      </c>
      <c r="G274" s="237"/>
      <c r="H274" s="240">
        <v>0.7781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AT274" s="246" t="s">
        <v>159</v>
      </c>
      <c r="AU274" s="246" t="s">
        <v>86</v>
      </c>
      <c r="AV274" s="16" t="s">
        <v>155</v>
      </c>
      <c r="AW274" s="16" t="s">
        <v>35</v>
      </c>
      <c r="AX274" s="16" t="s">
        <v>21</v>
      </c>
      <c r="AY274" s="246" t="s">
        <v>148</v>
      </c>
    </row>
    <row r="275" spans="1:65" s="2" customFormat="1" ht="21.75" customHeight="1">
      <c r="A275" s="36"/>
      <c r="B275" s="37"/>
      <c r="C275" s="188" t="s">
        <v>380</v>
      </c>
      <c r="D275" s="188" t="s">
        <v>150</v>
      </c>
      <c r="E275" s="189" t="s">
        <v>381</v>
      </c>
      <c r="F275" s="190" t="s">
        <v>382</v>
      </c>
      <c r="G275" s="191" t="s">
        <v>366</v>
      </c>
      <c r="H275" s="192">
        <v>1</v>
      </c>
      <c r="I275" s="193"/>
      <c r="J275" s="192">
        <f>ROUND(I275*H275,2)</f>
        <v>0</v>
      </c>
      <c r="K275" s="190" t="s">
        <v>154</v>
      </c>
      <c r="L275" s="41"/>
      <c r="M275" s="194" t="s">
        <v>19</v>
      </c>
      <c r="N275" s="195" t="s">
        <v>48</v>
      </c>
      <c r="O275" s="66"/>
      <c r="P275" s="196">
        <f>O275*H275</f>
        <v>0</v>
      </c>
      <c r="Q275" s="196">
        <v>0.161</v>
      </c>
      <c r="R275" s="196">
        <f>Q275*H275</f>
        <v>0.161</v>
      </c>
      <c r="S275" s="196">
        <v>0</v>
      </c>
      <c r="T275" s="197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8" t="s">
        <v>155</v>
      </c>
      <c r="AT275" s="198" t="s">
        <v>150</v>
      </c>
      <c r="AU275" s="198" t="s">
        <v>86</v>
      </c>
      <c r="AY275" s="19" t="s">
        <v>148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9" t="s">
        <v>21</v>
      </c>
      <c r="BK275" s="199">
        <f>ROUND(I275*H275,2)</f>
        <v>0</v>
      </c>
      <c r="BL275" s="19" t="s">
        <v>155</v>
      </c>
      <c r="BM275" s="198" t="s">
        <v>383</v>
      </c>
    </row>
    <row r="276" spans="1:47" s="2" customFormat="1" ht="19.2">
      <c r="A276" s="36"/>
      <c r="B276" s="37"/>
      <c r="C276" s="38"/>
      <c r="D276" s="200" t="s">
        <v>157</v>
      </c>
      <c r="E276" s="38"/>
      <c r="F276" s="201" t="s">
        <v>384</v>
      </c>
      <c r="G276" s="38"/>
      <c r="H276" s="38"/>
      <c r="I276" s="109"/>
      <c r="J276" s="38"/>
      <c r="K276" s="38"/>
      <c r="L276" s="41"/>
      <c r="M276" s="202"/>
      <c r="N276" s="203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157</v>
      </c>
      <c r="AU276" s="19" t="s">
        <v>86</v>
      </c>
    </row>
    <row r="277" spans="1:65" s="2" customFormat="1" ht="21.75" customHeight="1">
      <c r="A277" s="36"/>
      <c r="B277" s="37"/>
      <c r="C277" s="188" t="s">
        <v>385</v>
      </c>
      <c r="D277" s="188" t="s">
        <v>150</v>
      </c>
      <c r="E277" s="189" t="s">
        <v>386</v>
      </c>
      <c r="F277" s="190" t="s">
        <v>387</v>
      </c>
      <c r="G277" s="191" t="s">
        <v>246</v>
      </c>
      <c r="H277" s="192">
        <v>0.51</v>
      </c>
      <c r="I277" s="193"/>
      <c r="J277" s="192">
        <f>ROUND(I277*H277,2)</f>
        <v>0</v>
      </c>
      <c r="K277" s="190" t="s">
        <v>154</v>
      </c>
      <c r="L277" s="41"/>
      <c r="M277" s="194" t="s">
        <v>19</v>
      </c>
      <c r="N277" s="195" t="s">
        <v>48</v>
      </c>
      <c r="O277" s="66"/>
      <c r="P277" s="196">
        <f>O277*H277</f>
        <v>0</v>
      </c>
      <c r="Q277" s="196">
        <v>0.01709</v>
      </c>
      <c r="R277" s="196">
        <f>Q277*H277</f>
        <v>0.0087159</v>
      </c>
      <c r="S277" s="196">
        <v>0</v>
      </c>
      <c r="T277" s="197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8" t="s">
        <v>155</v>
      </c>
      <c r="AT277" s="198" t="s">
        <v>150</v>
      </c>
      <c r="AU277" s="198" t="s">
        <v>86</v>
      </c>
      <c r="AY277" s="19" t="s">
        <v>148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9" t="s">
        <v>21</v>
      </c>
      <c r="BK277" s="199">
        <f>ROUND(I277*H277,2)</f>
        <v>0</v>
      </c>
      <c r="BL277" s="19" t="s">
        <v>155</v>
      </c>
      <c r="BM277" s="198" t="s">
        <v>388</v>
      </c>
    </row>
    <row r="278" spans="1:47" s="2" customFormat="1" ht="19.2">
      <c r="A278" s="36"/>
      <c r="B278" s="37"/>
      <c r="C278" s="38"/>
      <c r="D278" s="200" t="s">
        <v>157</v>
      </c>
      <c r="E278" s="38"/>
      <c r="F278" s="201" t="s">
        <v>389</v>
      </c>
      <c r="G278" s="38"/>
      <c r="H278" s="38"/>
      <c r="I278" s="109"/>
      <c r="J278" s="38"/>
      <c r="K278" s="38"/>
      <c r="L278" s="41"/>
      <c r="M278" s="202"/>
      <c r="N278" s="203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157</v>
      </c>
      <c r="AU278" s="19" t="s">
        <v>86</v>
      </c>
    </row>
    <row r="279" spans="2:51" s="13" customFormat="1" ht="10.2">
      <c r="B279" s="204"/>
      <c r="C279" s="205"/>
      <c r="D279" s="200" t="s">
        <v>159</v>
      </c>
      <c r="E279" s="206" t="s">
        <v>19</v>
      </c>
      <c r="F279" s="207" t="s">
        <v>375</v>
      </c>
      <c r="G279" s="205"/>
      <c r="H279" s="206" t="s">
        <v>19</v>
      </c>
      <c r="I279" s="208"/>
      <c r="J279" s="205"/>
      <c r="K279" s="205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159</v>
      </c>
      <c r="AU279" s="213" t="s">
        <v>86</v>
      </c>
      <c r="AV279" s="13" t="s">
        <v>21</v>
      </c>
      <c r="AW279" s="13" t="s">
        <v>35</v>
      </c>
      <c r="AX279" s="13" t="s">
        <v>77</v>
      </c>
      <c r="AY279" s="213" t="s">
        <v>148</v>
      </c>
    </row>
    <row r="280" spans="2:51" s="13" customFormat="1" ht="10.2">
      <c r="B280" s="204"/>
      <c r="C280" s="205"/>
      <c r="D280" s="200" t="s">
        <v>159</v>
      </c>
      <c r="E280" s="206" t="s">
        <v>19</v>
      </c>
      <c r="F280" s="207" t="s">
        <v>345</v>
      </c>
      <c r="G280" s="205"/>
      <c r="H280" s="206" t="s">
        <v>19</v>
      </c>
      <c r="I280" s="208"/>
      <c r="J280" s="205"/>
      <c r="K280" s="205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159</v>
      </c>
      <c r="AU280" s="213" t="s">
        <v>86</v>
      </c>
      <c r="AV280" s="13" t="s">
        <v>21</v>
      </c>
      <c r="AW280" s="13" t="s">
        <v>35</v>
      </c>
      <c r="AX280" s="13" t="s">
        <v>77</v>
      </c>
      <c r="AY280" s="213" t="s">
        <v>148</v>
      </c>
    </row>
    <row r="281" spans="2:51" s="14" customFormat="1" ht="20.4">
      <c r="B281" s="214"/>
      <c r="C281" s="215"/>
      <c r="D281" s="200" t="s">
        <v>159</v>
      </c>
      <c r="E281" s="216" t="s">
        <v>19</v>
      </c>
      <c r="F281" s="217" t="s">
        <v>390</v>
      </c>
      <c r="G281" s="215"/>
      <c r="H281" s="218">
        <v>0.07344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159</v>
      </c>
      <c r="AU281" s="224" t="s">
        <v>86</v>
      </c>
      <c r="AV281" s="14" t="s">
        <v>86</v>
      </c>
      <c r="AW281" s="14" t="s">
        <v>35</v>
      </c>
      <c r="AX281" s="14" t="s">
        <v>77</v>
      </c>
      <c r="AY281" s="224" t="s">
        <v>148</v>
      </c>
    </row>
    <row r="282" spans="2:51" s="14" customFormat="1" ht="10.2">
      <c r="B282" s="214"/>
      <c r="C282" s="215"/>
      <c r="D282" s="200" t="s">
        <v>159</v>
      </c>
      <c r="E282" s="216" t="s">
        <v>19</v>
      </c>
      <c r="F282" s="217" t="s">
        <v>391</v>
      </c>
      <c r="G282" s="215"/>
      <c r="H282" s="218">
        <v>0.06048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159</v>
      </c>
      <c r="AU282" s="224" t="s">
        <v>86</v>
      </c>
      <c r="AV282" s="14" t="s">
        <v>86</v>
      </c>
      <c r="AW282" s="14" t="s">
        <v>35</v>
      </c>
      <c r="AX282" s="14" t="s">
        <v>77</v>
      </c>
      <c r="AY282" s="224" t="s">
        <v>148</v>
      </c>
    </row>
    <row r="283" spans="2:51" s="14" customFormat="1" ht="20.4">
      <c r="B283" s="214"/>
      <c r="C283" s="215"/>
      <c r="D283" s="200" t="s">
        <v>159</v>
      </c>
      <c r="E283" s="216" t="s">
        <v>19</v>
      </c>
      <c r="F283" s="217" t="s">
        <v>392</v>
      </c>
      <c r="G283" s="215"/>
      <c r="H283" s="218">
        <v>0.336785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159</v>
      </c>
      <c r="AU283" s="224" t="s">
        <v>86</v>
      </c>
      <c r="AV283" s="14" t="s">
        <v>86</v>
      </c>
      <c r="AW283" s="14" t="s">
        <v>35</v>
      </c>
      <c r="AX283" s="14" t="s">
        <v>77</v>
      </c>
      <c r="AY283" s="224" t="s">
        <v>148</v>
      </c>
    </row>
    <row r="284" spans="2:51" s="14" customFormat="1" ht="20.4">
      <c r="B284" s="214"/>
      <c r="C284" s="215"/>
      <c r="D284" s="200" t="s">
        <v>159</v>
      </c>
      <c r="E284" s="216" t="s">
        <v>19</v>
      </c>
      <c r="F284" s="217" t="s">
        <v>393</v>
      </c>
      <c r="G284" s="215"/>
      <c r="H284" s="218">
        <v>0.0432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159</v>
      </c>
      <c r="AU284" s="224" t="s">
        <v>86</v>
      </c>
      <c r="AV284" s="14" t="s">
        <v>86</v>
      </c>
      <c r="AW284" s="14" t="s">
        <v>35</v>
      </c>
      <c r="AX284" s="14" t="s">
        <v>77</v>
      </c>
      <c r="AY284" s="224" t="s">
        <v>148</v>
      </c>
    </row>
    <row r="285" spans="2:51" s="16" customFormat="1" ht="10.2">
      <c r="B285" s="236"/>
      <c r="C285" s="237"/>
      <c r="D285" s="200" t="s">
        <v>159</v>
      </c>
      <c r="E285" s="238" t="s">
        <v>19</v>
      </c>
      <c r="F285" s="239" t="s">
        <v>206</v>
      </c>
      <c r="G285" s="237"/>
      <c r="H285" s="240">
        <v>0.513905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159</v>
      </c>
      <c r="AU285" s="246" t="s">
        <v>86</v>
      </c>
      <c r="AV285" s="16" t="s">
        <v>155</v>
      </c>
      <c r="AW285" s="16" t="s">
        <v>35</v>
      </c>
      <c r="AX285" s="16" t="s">
        <v>21</v>
      </c>
      <c r="AY285" s="246" t="s">
        <v>148</v>
      </c>
    </row>
    <row r="286" spans="1:65" s="2" customFormat="1" ht="16.5" customHeight="1">
      <c r="A286" s="36"/>
      <c r="B286" s="37"/>
      <c r="C286" s="247" t="s">
        <v>394</v>
      </c>
      <c r="D286" s="247" t="s">
        <v>243</v>
      </c>
      <c r="E286" s="248" t="s">
        <v>395</v>
      </c>
      <c r="F286" s="249" t="s">
        <v>396</v>
      </c>
      <c r="G286" s="250" t="s">
        <v>246</v>
      </c>
      <c r="H286" s="251">
        <v>0.19</v>
      </c>
      <c r="I286" s="252"/>
      <c r="J286" s="251">
        <f>ROUND(I286*H286,2)</f>
        <v>0</v>
      </c>
      <c r="K286" s="249" t="s">
        <v>154</v>
      </c>
      <c r="L286" s="253"/>
      <c r="M286" s="254" t="s">
        <v>19</v>
      </c>
      <c r="N286" s="255" t="s">
        <v>48</v>
      </c>
      <c r="O286" s="66"/>
      <c r="P286" s="196">
        <f>O286*H286</f>
        <v>0</v>
      </c>
      <c r="Q286" s="196">
        <v>1</v>
      </c>
      <c r="R286" s="196">
        <f>Q286*H286</f>
        <v>0.19</v>
      </c>
      <c r="S286" s="196">
        <v>0</v>
      </c>
      <c r="T286" s="197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8" t="s">
        <v>226</v>
      </c>
      <c r="AT286" s="198" t="s">
        <v>243</v>
      </c>
      <c r="AU286" s="198" t="s">
        <v>86</v>
      </c>
      <c r="AY286" s="19" t="s">
        <v>148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9" t="s">
        <v>21</v>
      </c>
      <c r="BK286" s="199">
        <f>ROUND(I286*H286,2)</f>
        <v>0</v>
      </c>
      <c r="BL286" s="19" t="s">
        <v>155</v>
      </c>
      <c r="BM286" s="198" t="s">
        <v>397</v>
      </c>
    </row>
    <row r="287" spans="1:47" s="2" customFormat="1" ht="10.2">
      <c r="A287" s="36"/>
      <c r="B287" s="37"/>
      <c r="C287" s="38"/>
      <c r="D287" s="200" t="s">
        <v>157</v>
      </c>
      <c r="E287" s="38"/>
      <c r="F287" s="201" t="s">
        <v>396</v>
      </c>
      <c r="G287" s="38"/>
      <c r="H287" s="38"/>
      <c r="I287" s="109"/>
      <c r="J287" s="38"/>
      <c r="K287" s="38"/>
      <c r="L287" s="41"/>
      <c r="M287" s="202"/>
      <c r="N287" s="203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157</v>
      </c>
      <c r="AU287" s="19" t="s">
        <v>86</v>
      </c>
    </row>
    <row r="288" spans="2:51" s="13" customFormat="1" ht="10.2">
      <c r="B288" s="204"/>
      <c r="C288" s="205"/>
      <c r="D288" s="200" t="s">
        <v>159</v>
      </c>
      <c r="E288" s="206" t="s">
        <v>19</v>
      </c>
      <c r="F288" s="207" t="s">
        <v>375</v>
      </c>
      <c r="G288" s="205"/>
      <c r="H288" s="206" t="s">
        <v>19</v>
      </c>
      <c r="I288" s="208"/>
      <c r="J288" s="205"/>
      <c r="K288" s="205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159</v>
      </c>
      <c r="AU288" s="213" t="s">
        <v>86</v>
      </c>
      <c r="AV288" s="13" t="s">
        <v>21</v>
      </c>
      <c r="AW288" s="13" t="s">
        <v>35</v>
      </c>
      <c r="AX288" s="13" t="s">
        <v>77</v>
      </c>
      <c r="AY288" s="213" t="s">
        <v>148</v>
      </c>
    </row>
    <row r="289" spans="2:51" s="13" customFormat="1" ht="10.2">
      <c r="B289" s="204"/>
      <c r="C289" s="205"/>
      <c r="D289" s="200" t="s">
        <v>159</v>
      </c>
      <c r="E289" s="206" t="s">
        <v>19</v>
      </c>
      <c r="F289" s="207" t="s">
        <v>345</v>
      </c>
      <c r="G289" s="205"/>
      <c r="H289" s="206" t="s">
        <v>19</v>
      </c>
      <c r="I289" s="208"/>
      <c r="J289" s="205"/>
      <c r="K289" s="205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159</v>
      </c>
      <c r="AU289" s="213" t="s">
        <v>86</v>
      </c>
      <c r="AV289" s="13" t="s">
        <v>21</v>
      </c>
      <c r="AW289" s="13" t="s">
        <v>35</v>
      </c>
      <c r="AX289" s="13" t="s">
        <v>77</v>
      </c>
      <c r="AY289" s="213" t="s">
        <v>148</v>
      </c>
    </row>
    <row r="290" spans="2:51" s="14" customFormat="1" ht="20.4">
      <c r="B290" s="214"/>
      <c r="C290" s="215"/>
      <c r="D290" s="200" t="s">
        <v>159</v>
      </c>
      <c r="E290" s="216" t="s">
        <v>19</v>
      </c>
      <c r="F290" s="217" t="s">
        <v>390</v>
      </c>
      <c r="G290" s="215"/>
      <c r="H290" s="218">
        <v>0.07344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159</v>
      </c>
      <c r="AU290" s="224" t="s">
        <v>86</v>
      </c>
      <c r="AV290" s="14" t="s">
        <v>86</v>
      </c>
      <c r="AW290" s="14" t="s">
        <v>35</v>
      </c>
      <c r="AX290" s="14" t="s">
        <v>77</v>
      </c>
      <c r="AY290" s="224" t="s">
        <v>148</v>
      </c>
    </row>
    <row r="291" spans="2:51" s="14" customFormat="1" ht="10.2">
      <c r="B291" s="214"/>
      <c r="C291" s="215"/>
      <c r="D291" s="200" t="s">
        <v>159</v>
      </c>
      <c r="E291" s="216" t="s">
        <v>19</v>
      </c>
      <c r="F291" s="217" t="s">
        <v>391</v>
      </c>
      <c r="G291" s="215"/>
      <c r="H291" s="218">
        <v>0.06048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159</v>
      </c>
      <c r="AU291" s="224" t="s">
        <v>86</v>
      </c>
      <c r="AV291" s="14" t="s">
        <v>86</v>
      </c>
      <c r="AW291" s="14" t="s">
        <v>35</v>
      </c>
      <c r="AX291" s="14" t="s">
        <v>77</v>
      </c>
      <c r="AY291" s="224" t="s">
        <v>148</v>
      </c>
    </row>
    <row r="292" spans="2:51" s="14" customFormat="1" ht="20.4">
      <c r="B292" s="214"/>
      <c r="C292" s="215"/>
      <c r="D292" s="200" t="s">
        <v>159</v>
      </c>
      <c r="E292" s="216" t="s">
        <v>19</v>
      </c>
      <c r="F292" s="217" t="s">
        <v>393</v>
      </c>
      <c r="G292" s="215"/>
      <c r="H292" s="218">
        <v>0.0432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159</v>
      </c>
      <c r="AU292" s="224" t="s">
        <v>86</v>
      </c>
      <c r="AV292" s="14" t="s">
        <v>86</v>
      </c>
      <c r="AW292" s="14" t="s">
        <v>35</v>
      </c>
      <c r="AX292" s="14" t="s">
        <v>77</v>
      </c>
      <c r="AY292" s="224" t="s">
        <v>148</v>
      </c>
    </row>
    <row r="293" spans="2:51" s="16" customFormat="1" ht="10.2">
      <c r="B293" s="236"/>
      <c r="C293" s="237"/>
      <c r="D293" s="200" t="s">
        <v>159</v>
      </c>
      <c r="E293" s="238" t="s">
        <v>19</v>
      </c>
      <c r="F293" s="239" t="s">
        <v>206</v>
      </c>
      <c r="G293" s="237"/>
      <c r="H293" s="240">
        <v>0.17712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AT293" s="246" t="s">
        <v>159</v>
      </c>
      <c r="AU293" s="246" t="s">
        <v>86</v>
      </c>
      <c r="AV293" s="16" t="s">
        <v>155</v>
      </c>
      <c r="AW293" s="16" t="s">
        <v>35</v>
      </c>
      <c r="AX293" s="16" t="s">
        <v>21</v>
      </c>
      <c r="AY293" s="246" t="s">
        <v>148</v>
      </c>
    </row>
    <row r="294" spans="2:51" s="14" customFormat="1" ht="10.2">
      <c r="B294" s="214"/>
      <c r="C294" s="215"/>
      <c r="D294" s="200" t="s">
        <v>159</v>
      </c>
      <c r="E294" s="215"/>
      <c r="F294" s="217" t="s">
        <v>398</v>
      </c>
      <c r="G294" s="215"/>
      <c r="H294" s="218">
        <v>0.19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159</v>
      </c>
      <c r="AU294" s="224" t="s">
        <v>86</v>
      </c>
      <c r="AV294" s="14" t="s">
        <v>86</v>
      </c>
      <c r="AW294" s="14" t="s">
        <v>4</v>
      </c>
      <c r="AX294" s="14" t="s">
        <v>21</v>
      </c>
      <c r="AY294" s="224" t="s">
        <v>148</v>
      </c>
    </row>
    <row r="295" spans="1:65" s="2" customFormat="1" ht="16.5" customHeight="1">
      <c r="A295" s="36"/>
      <c r="B295" s="37"/>
      <c r="C295" s="247" t="s">
        <v>399</v>
      </c>
      <c r="D295" s="247" t="s">
        <v>243</v>
      </c>
      <c r="E295" s="248" t="s">
        <v>400</v>
      </c>
      <c r="F295" s="249" t="s">
        <v>401</v>
      </c>
      <c r="G295" s="250" t="s">
        <v>246</v>
      </c>
      <c r="H295" s="251">
        <v>0.36</v>
      </c>
      <c r="I295" s="252"/>
      <c r="J295" s="251">
        <f>ROUND(I295*H295,2)</f>
        <v>0</v>
      </c>
      <c r="K295" s="249" t="s">
        <v>154</v>
      </c>
      <c r="L295" s="253"/>
      <c r="M295" s="254" t="s">
        <v>19</v>
      </c>
      <c r="N295" s="255" t="s">
        <v>48</v>
      </c>
      <c r="O295" s="66"/>
      <c r="P295" s="196">
        <f>O295*H295</f>
        <v>0</v>
      </c>
      <c r="Q295" s="196">
        <v>1</v>
      </c>
      <c r="R295" s="196">
        <f>Q295*H295</f>
        <v>0.36</v>
      </c>
      <c r="S295" s="196">
        <v>0</v>
      </c>
      <c r="T295" s="197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8" t="s">
        <v>226</v>
      </c>
      <c r="AT295" s="198" t="s">
        <v>243</v>
      </c>
      <c r="AU295" s="198" t="s">
        <v>86</v>
      </c>
      <c r="AY295" s="19" t="s">
        <v>148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9" t="s">
        <v>21</v>
      </c>
      <c r="BK295" s="199">
        <f>ROUND(I295*H295,2)</f>
        <v>0</v>
      </c>
      <c r="BL295" s="19" t="s">
        <v>155</v>
      </c>
      <c r="BM295" s="198" t="s">
        <v>402</v>
      </c>
    </row>
    <row r="296" spans="1:47" s="2" customFormat="1" ht="10.2">
      <c r="A296" s="36"/>
      <c r="B296" s="37"/>
      <c r="C296" s="38"/>
      <c r="D296" s="200" t="s">
        <v>157</v>
      </c>
      <c r="E296" s="38"/>
      <c r="F296" s="201" t="s">
        <v>401</v>
      </c>
      <c r="G296" s="38"/>
      <c r="H296" s="38"/>
      <c r="I296" s="109"/>
      <c r="J296" s="38"/>
      <c r="K296" s="38"/>
      <c r="L296" s="41"/>
      <c r="M296" s="202"/>
      <c r="N296" s="203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157</v>
      </c>
      <c r="AU296" s="19" t="s">
        <v>86</v>
      </c>
    </row>
    <row r="297" spans="2:51" s="13" customFormat="1" ht="10.2">
      <c r="B297" s="204"/>
      <c r="C297" s="205"/>
      <c r="D297" s="200" t="s">
        <v>159</v>
      </c>
      <c r="E297" s="206" t="s">
        <v>19</v>
      </c>
      <c r="F297" s="207" t="s">
        <v>375</v>
      </c>
      <c r="G297" s="205"/>
      <c r="H297" s="206" t="s">
        <v>19</v>
      </c>
      <c r="I297" s="208"/>
      <c r="J297" s="205"/>
      <c r="K297" s="205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159</v>
      </c>
      <c r="AU297" s="213" t="s">
        <v>86</v>
      </c>
      <c r="AV297" s="13" t="s">
        <v>21</v>
      </c>
      <c r="AW297" s="13" t="s">
        <v>35</v>
      </c>
      <c r="AX297" s="13" t="s">
        <v>77</v>
      </c>
      <c r="AY297" s="213" t="s">
        <v>148</v>
      </c>
    </row>
    <row r="298" spans="2:51" s="13" customFormat="1" ht="10.2">
      <c r="B298" s="204"/>
      <c r="C298" s="205"/>
      <c r="D298" s="200" t="s">
        <v>159</v>
      </c>
      <c r="E298" s="206" t="s">
        <v>19</v>
      </c>
      <c r="F298" s="207" t="s">
        <v>345</v>
      </c>
      <c r="G298" s="205"/>
      <c r="H298" s="206" t="s">
        <v>19</v>
      </c>
      <c r="I298" s="208"/>
      <c r="J298" s="205"/>
      <c r="K298" s="205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159</v>
      </c>
      <c r="AU298" s="213" t="s">
        <v>86</v>
      </c>
      <c r="AV298" s="13" t="s">
        <v>21</v>
      </c>
      <c r="AW298" s="13" t="s">
        <v>35</v>
      </c>
      <c r="AX298" s="13" t="s">
        <v>77</v>
      </c>
      <c r="AY298" s="213" t="s">
        <v>148</v>
      </c>
    </row>
    <row r="299" spans="2:51" s="14" customFormat="1" ht="20.4">
      <c r="B299" s="214"/>
      <c r="C299" s="215"/>
      <c r="D299" s="200" t="s">
        <v>159</v>
      </c>
      <c r="E299" s="216" t="s">
        <v>19</v>
      </c>
      <c r="F299" s="217" t="s">
        <v>392</v>
      </c>
      <c r="G299" s="215"/>
      <c r="H299" s="218">
        <v>0.336785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159</v>
      </c>
      <c r="AU299" s="224" t="s">
        <v>86</v>
      </c>
      <c r="AV299" s="14" t="s">
        <v>86</v>
      </c>
      <c r="AW299" s="14" t="s">
        <v>35</v>
      </c>
      <c r="AX299" s="14" t="s">
        <v>21</v>
      </c>
      <c r="AY299" s="224" t="s">
        <v>148</v>
      </c>
    </row>
    <row r="300" spans="2:51" s="14" customFormat="1" ht="10.2">
      <c r="B300" s="214"/>
      <c r="C300" s="215"/>
      <c r="D300" s="200" t="s">
        <v>159</v>
      </c>
      <c r="E300" s="215"/>
      <c r="F300" s="217" t="s">
        <v>403</v>
      </c>
      <c r="G300" s="215"/>
      <c r="H300" s="218">
        <v>0.36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159</v>
      </c>
      <c r="AU300" s="224" t="s">
        <v>86</v>
      </c>
      <c r="AV300" s="14" t="s">
        <v>86</v>
      </c>
      <c r="AW300" s="14" t="s">
        <v>4</v>
      </c>
      <c r="AX300" s="14" t="s">
        <v>21</v>
      </c>
      <c r="AY300" s="224" t="s">
        <v>148</v>
      </c>
    </row>
    <row r="301" spans="1:65" s="2" customFormat="1" ht="21.75" customHeight="1">
      <c r="A301" s="36"/>
      <c r="B301" s="37"/>
      <c r="C301" s="188" t="s">
        <v>404</v>
      </c>
      <c r="D301" s="188" t="s">
        <v>150</v>
      </c>
      <c r="E301" s="189" t="s">
        <v>405</v>
      </c>
      <c r="F301" s="190" t="s">
        <v>406</v>
      </c>
      <c r="G301" s="191" t="s">
        <v>359</v>
      </c>
      <c r="H301" s="192">
        <v>16.54</v>
      </c>
      <c r="I301" s="193"/>
      <c r="J301" s="192">
        <f>ROUND(I301*H301,2)</f>
        <v>0</v>
      </c>
      <c r="K301" s="190" t="s">
        <v>407</v>
      </c>
      <c r="L301" s="41"/>
      <c r="M301" s="194" t="s">
        <v>19</v>
      </c>
      <c r="N301" s="195" t="s">
        <v>48</v>
      </c>
      <c r="O301" s="66"/>
      <c r="P301" s="196">
        <f>O301*H301</f>
        <v>0</v>
      </c>
      <c r="Q301" s="196">
        <v>0.0006</v>
      </c>
      <c r="R301" s="196">
        <f>Q301*H301</f>
        <v>0.009923999999999999</v>
      </c>
      <c r="S301" s="196">
        <v>4E-05</v>
      </c>
      <c r="T301" s="197">
        <f>S301*H301</f>
        <v>0.0006616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8" t="s">
        <v>155</v>
      </c>
      <c r="AT301" s="198" t="s">
        <v>150</v>
      </c>
      <c r="AU301" s="198" t="s">
        <v>86</v>
      </c>
      <c r="AY301" s="19" t="s">
        <v>148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9" t="s">
        <v>21</v>
      </c>
      <c r="BK301" s="199">
        <f>ROUND(I301*H301,2)</f>
        <v>0</v>
      </c>
      <c r="BL301" s="19" t="s">
        <v>155</v>
      </c>
      <c r="BM301" s="198" t="s">
        <v>408</v>
      </c>
    </row>
    <row r="302" spans="1:47" s="2" customFormat="1" ht="19.2">
      <c r="A302" s="36"/>
      <c r="B302" s="37"/>
      <c r="C302" s="38"/>
      <c r="D302" s="200" t="s">
        <v>157</v>
      </c>
      <c r="E302" s="38"/>
      <c r="F302" s="201" t="s">
        <v>409</v>
      </c>
      <c r="G302" s="38"/>
      <c r="H302" s="38"/>
      <c r="I302" s="109"/>
      <c r="J302" s="38"/>
      <c r="K302" s="38"/>
      <c r="L302" s="41"/>
      <c r="M302" s="202"/>
      <c r="N302" s="203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157</v>
      </c>
      <c r="AU302" s="19" t="s">
        <v>86</v>
      </c>
    </row>
    <row r="303" spans="2:51" s="14" customFormat="1" ht="20.4">
      <c r="B303" s="214"/>
      <c r="C303" s="215"/>
      <c r="D303" s="200" t="s">
        <v>159</v>
      </c>
      <c r="E303" s="216" t="s">
        <v>19</v>
      </c>
      <c r="F303" s="217" t="s">
        <v>410</v>
      </c>
      <c r="G303" s="215"/>
      <c r="H303" s="218">
        <v>16.54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159</v>
      </c>
      <c r="AU303" s="224" t="s">
        <v>86</v>
      </c>
      <c r="AV303" s="14" t="s">
        <v>86</v>
      </c>
      <c r="AW303" s="14" t="s">
        <v>35</v>
      </c>
      <c r="AX303" s="14" t="s">
        <v>21</v>
      </c>
      <c r="AY303" s="224" t="s">
        <v>148</v>
      </c>
    </row>
    <row r="304" spans="1:65" s="2" customFormat="1" ht="21.75" customHeight="1">
      <c r="A304" s="36"/>
      <c r="B304" s="37"/>
      <c r="C304" s="188" t="s">
        <v>411</v>
      </c>
      <c r="D304" s="188" t="s">
        <v>150</v>
      </c>
      <c r="E304" s="189" t="s">
        <v>412</v>
      </c>
      <c r="F304" s="190" t="s">
        <v>413</v>
      </c>
      <c r="G304" s="191" t="s">
        <v>359</v>
      </c>
      <c r="H304" s="192">
        <v>2.63</v>
      </c>
      <c r="I304" s="193"/>
      <c r="J304" s="192">
        <f>ROUND(I304*H304,2)</f>
        <v>0</v>
      </c>
      <c r="K304" s="190" t="s">
        <v>407</v>
      </c>
      <c r="L304" s="41"/>
      <c r="M304" s="194" t="s">
        <v>19</v>
      </c>
      <c r="N304" s="195" t="s">
        <v>48</v>
      </c>
      <c r="O304" s="66"/>
      <c r="P304" s="196">
        <f>O304*H304</f>
        <v>0</v>
      </c>
      <c r="Q304" s="196">
        <v>0.00082</v>
      </c>
      <c r="R304" s="196">
        <f>Q304*H304</f>
        <v>0.0021566</v>
      </c>
      <c r="S304" s="196">
        <v>4E-05</v>
      </c>
      <c r="T304" s="197">
        <f>S304*H304</f>
        <v>0.00010520000000000001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8" t="s">
        <v>155</v>
      </c>
      <c r="AT304" s="198" t="s">
        <v>150</v>
      </c>
      <c r="AU304" s="198" t="s">
        <v>86</v>
      </c>
      <c r="AY304" s="19" t="s">
        <v>148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9" t="s">
        <v>21</v>
      </c>
      <c r="BK304" s="199">
        <f>ROUND(I304*H304,2)</f>
        <v>0</v>
      </c>
      <c r="BL304" s="19" t="s">
        <v>155</v>
      </c>
      <c r="BM304" s="198" t="s">
        <v>414</v>
      </c>
    </row>
    <row r="305" spans="1:47" s="2" customFormat="1" ht="19.2">
      <c r="A305" s="36"/>
      <c r="B305" s="37"/>
      <c r="C305" s="38"/>
      <c r="D305" s="200" t="s">
        <v>157</v>
      </c>
      <c r="E305" s="38"/>
      <c r="F305" s="201" t="s">
        <v>415</v>
      </c>
      <c r="G305" s="38"/>
      <c r="H305" s="38"/>
      <c r="I305" s="109"/>
      <c r="J305" s="38"/>
      <c r="K305" s="38"/>
      <c r="L305" s="41"/>
      <c r="M305" s="202"/>
      <c r="N305" s="203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157</v>
      </c>
      <c r="AU305" s="19" t="s">
        <v>86</v>
      </c>
    </row>
    <row r="306" spans="2:51" s="14" customFormat="1" ht="10.2">
      <c r="B306" s="214"/>
      <c r="C306" s="215"/>
      <c r="D306" s="200" t="s">
        <v>159</v>
      </c>
      <c r="E306" s="216" t="s">
        <v>19</v>
      </c>
      <c r="F306" s="217" t="s">
        <v>416</v>
      </c>
      <c r="G306" s="215"/>
      <c r="H306" s="218">
        <v>2.63</v>
      </c>
      <c r="I306" s="219"/>
      <c r="J306" s="215"/>
      <c r="K306" s="215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159</v>
      </c>
      <c r="AU306" s="224" t="s">
        <v>86</v>
      </c>
      <c r="AV306" s="14" t="s">
        <v>86</v>
      </c>
      <c r="AW306" s="14" t="s">
        <v>35</v>
      </c>
      <c r="AX306" s="14" t="s">
        <v>21</v>
      </c>
      <c r="AY306" s="224" t="s">
        <v>148</v>
      </c>
    </row>
    <row r="307" spans="1:65" s="2" customFormat="1" ht="21.75" customHeight="1">
      <c r="A307" s="36"/>
      <c r="B307" s="37"/>
      <c r="C307" s="188" t="s">
        <v>417</v>
      </c>
      <c r="D307" s="188" t="s">
        <v>150</v>
      </c>
      <c r="E307" s="189" t="s">
        <v>418</v>
      </c>
      <c r="F307" s="190" t="s">
        <v>419</v>
      </c>
      <c r="G307" s="191" t="s">
        <v>359</v>
      </c>
      <c r="H307" s="192">
        <v>3.08</v>
      </c>
      <c r="I307" s="193"/>
      <c r="J307" s="192">
        <f>ROUND(I307*H307,2)</f>
        <v>0</v>
      </c>
      <c r="K307" s="190" t="s">
        <v>407</v>
      </c>
      <c r="L307" s="41"/>
      <c r="M307" s="194" t="s">
        <v>19</v>
      </c>
      <c r="N307" s="195" t="s">
        <v>48</v>
      </c>
      <c r="O307" s="66"/>
      <c r="P307" s="196">
        <f>O307*H307</f>
        <v>0</v>
      </c>
      <c r="Q307" s="196">
        <v>0.00122</v>
      </c>
      <c r="R307" s="196">
        <f>Q307*H307</f>
        <v>0.0037576</v>
      </c>
      <c r="S307" s="196">
        <v>4E-05</v>
      </c>
      <c r="T307" s="197">
        <f>S307*H307</f>
        <v>0.0001232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8" t="s">
        <v>155</v>
      </c>
      <c r="AT307" s="198" t="s">
        <v>150</v>
      </c>
      <c r="AU307" s="198" t="s">
        <v>86</v>
      </c>
      <c r="AY307" s="19" t="s">
        <v>148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9" t="s">
        <v>21</v>
      </c>
      <c r="BK307" s="199">
        <f>ROUND(I307*H307,2)</f>
        <v>0</v>
      </c>
      <c r="BL307" s="19" t="s">
        <v>155</v>
      </c>
      <c r="BM307" s="198" t="s">
        <v>420</v>
      </c>
    </row>
    <row r="308" spans="1:47" s="2" customFormat="1" ht="19.2">
      <c r="A308" s="36"/>
      <c r="B308" s="37"/>
      <c r="C308" s="38"/>
      <c r="D308" s="200" t="s">
        <v>157</v>
      </c>
      <c r="E308" s="38"/>
      <c r="F308" s="201" t="s">
        <v>421</v>
      </c>
      <c r="G308" s="38"/>
      <c r="H308" s="38"/>
      <c r="I308" s="109"/>
      <c r="J308" s="38"/>
      <c r="K308" s="38"/>
      <c r="L308" s="41"/>
      <c r="M308" s="202"/>
      <c r="N308" s="203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157</v>
      </c>
      <c r="AU308" s="19" t="s">
        <v>86</v>
      </c>
    </row>
    <row r="309" spans="2:51" s="14" customFormat="1" ht="10.2">
      <c r="B309" s="214"/>
      <c r="C309" s="215"/>
      <c r="D309" s="200" t="s">
        <v>159</v>
      </c>
      <c r="E309" s="216" t="s">
        <v>19</v>
      </c>
      <c r="F309" s="217" t="s">
        <v>422</v>
      </c>
      <c r="G309" s="215"/>
      <c r="H309" s="218">
        <v>3.08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159</v>
      </c>
      <c r="AU309" s="224" t="s">
        <v>86</v>
      </c>
      <c r="AV309" s="14" t="s">
        <v>86</v>
      </c>
      <c r="AW309" s="14" t="s">
        <v>35</v>
      </c>
      <c r="AX309" s="14" t="s">
        <v>21</v>
      </c>
      <c r="AY309" s="224" t="s">
        <v>148</v>
      </c>
    </row>
    <row r="310" spans="1:65" s="2" customFormat="1" ht="21.75" customHeight="1">
      <c r="A310" s="36"/>
      <c r="B310" s="37"/>
      <c r="C310" s="188" t="s">
        <v>423</v>
      </c>
      <c r="D310" s="188" t="s">
        <v>150</v>
      </c>
      <c r="E310" s="189" t="s">
        <v>424</v>
      </c>
      <c r="F310" s="190" t="s">
        <v>425</v>
      </c>
      <c r="G310" s="191" t="s">
        <v>359</v>
      </c>
      <c r="H310" s="192">
        <v>99.38</v>
      </c>
      <c r="I310" s="193"/>
      <c r="J310" s="192">
        <f>ROUND(I310*H310,2)</f>
        <v>0</v>
      </c>
      <c r="K310" s="190" t="s">
        <v>407</v>
      </c>
      <c r="L310" s="41"/>
      <c r="M310" s="194" t="s">
        <v>19</v>
      </c>
      <c r="N310" s="195" t="s">
        <v>48</v>
      </c>
      <c r="O310" s="66"/>
      <c r="P310" s="196">
        <f>O310*H310</f>
        <v>0</v>
      </c>
      <c r="Q310" s="196">
        <v>0.00184</v>
      </c>
      <c r="R310" s="196">
        <f>Q310*H310</f>
        <v>0.1828592</v>
      </c>
      <c r="S310" s="196">
        <v>4E-05</v>
      </c>
      <c r="T310" s="197">
        <f>S310*H310</f>
        <v>0.0039752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8" t="s">
        <v>155</v>
      </c>
      <c r="AT310" s="198" t="s">
        <v>150</v>
      </c>
      <c r="AU310" s="198" t="s">
        <v>86</v>
      </c>
      <c r="AY310" s="19" t="s">
        <v>148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9" t="s">
        <v>21</v>
      </c>
      <c r="BK310" s="199">
        <f>ROUND(I310*H310,2)</f>
        <v>0</v>
      </c>
      <c r="BL310" s="19" t="s">
        <v>155</v>
      </c>
      <c r="BM310" s="198" t="s">
        <v>426</v>
      </c>
    </row>
    <row r="311" spans="1:47" s="2" customFormat="1" ht="19.2">
      <c r="A311" s="36"/>
      <c r="B311" s="37"/>
      <c r="C311" s="38"/>
      <c r="D311" s="200" t="s">
        <v>157</v>
      </c>
      <c r="E311" s="38"/>
      <c r="F311" s="201" t="s">
        <v>427</v>
      </c>
      <c r="G311" s="38"/>
      <c r="H311" s="38"/>
      <c r="I311" s="109"/>
      <c r="J311" s="38"/>
      <c r="K311" s="38"/>
      <c r="L311" s="41"/>
      <c r="M311" s="202"/>
      <c r="N311" s="203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157</v>
      </c>
      <c r="AU311" s="19" t="s">
        <v>86</v>
      </c>
    </row>
    <row r="312" spans="2:51" s="14" customFormat="1" ht="10.2">
      <c r="B312" s="214"/>
      <c r="C312" s="215"/>
      <c r="D312" s="200" t="s">
        <v>159</v>
      </c>
      <c r="E312" s="216" t="s">
        <v>19</v>
      </c>
      <c r="F312" s="217" t="s">
        <v>428</v>
      </c>
      <c r="G312" s="215"/>
      <c r="H312" s="218">
        <v>17.65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159</v>
      </c>
      <c r="AU312" s="224" t="s">
        <v>86</v>
      </c>
      <c r="AV312" s="14" t="s">
        <v>86</v>
      </c>
      <c r="AW312" s="14" t="s">
        <v>35</v>
      </c>
      <c r="AX312" s="14" t="s">
        <v>77</v>
      </c>
      <c r="AY312" s="224" t="s">
        <v>148</v>
      </c>
    </row>
    <row r="313" spans="2:51" s="14" customFormat="1" ht="10.2">
      <c r="B313" s="214"/>
      <c r="C313" s="215"/>
      <c r="D313" s="200" t="s">
        <v>159</v>
      </c>
      <c r="E313" s="216" t="s">
        <v>19</v>
      </c>
      <c r="F313" s="217" t="s">
        <v>429</v>
      </c>
      <c r="G313" s="215"/>
      <c r="H313" s="218">
        <v>19.41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159</v>
      </c>
      <c r="AU313" s="224" t="s">
        <v>86</v>
      </c>
      <c r="AV313" s="14" t="s">
        <v>86</v>
      </c>
      <c r="AW313" s="14" t="s">
        <v>35</v>
      </c>
      <c r="AX313" s="14" t="s">
        <v>77</v>
      </c>
      <c r="AY313" s="224" t="s">
        <v>148</v>
      </c>
    </row>
    <row r="314" spans="2:51" s="14" customFormat="1" ht="20.4">
      <c r="B314" s="214"/>
      <c r="C314" s="215"/>
      <c r="D314" s="200" t="s">
        <v>159</v>
      </c>
      <c r="E314" s="216" t="s">
        <v>19</v>
      </c>
      <c r="F314" s="217" t="s">
        <v>430</v>
      </c>
      <c r="G314" s="215"/>
      <c r="H314" s="218">
        <v>28.014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159</v>
      </c>
      <c r="AU314" s="224" t="s">
        <v>86</v>
      </c>
      <c r="AV314" s="14" t="s">
        <v>86</v>
      </c>
      <c r="AW314" s="14" t="s">
        <v>35</v>
      </c>
      <c r="AX314" s="14" t="s">
        <v>77</v>
      </c>
      <c r="AY314" s="224" t="s">
        <v>148</v>
      </c>
    </row>
    <row r="315" spans="2:51" s="14" customFormat="1" ht="20.4">
      <c r="B315" s="214"/>
      <c r="C315" s="215"/>
      <c r="D315" s="200" t="s">
        <v>159</v>
      </c>
      <c r="E315" s="216" t="s">
        <v>19</v>
      </c>
      <c r="F315" s="217" t="s">
        <v>431</v>
      </c>
      <c r="G315" s="215"/>
      <c r="H315" s="218">
        <v>34.304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159</v>
      </c>
      <c r="AU315" s="224" t="s">
        <v>86</v>
      </c>
      <c r="AV315" s="14" t="s">
        <v>86</v>
      </c>
      <c r="AW315" s="14" t="s">
        <v>35</v>
      </c>
      <c r="AX315" s="14" t="s">
        <v>77</v>
      </c>
      <c r="AY315" s="224" t="s">
        <v>148</v>
      </c>
    </row>
    <row r="316" spans="2:51" s="16" customFormat="1" ht="10.2">
      <c r="B316" s="236"/>
      <c r="C316" s="237"/>
      <c r="D316" s="200" t="s">
        <v>159</v>
      </c>
      <c r="E316" s="238" t="s">
        <v>19</v>
      </c>
      <c r="F316" s="239" t="s">
        <v>206</v>
      </c>
      <c r="G316" s="237"/>
      <c r="H316" s="240">
        <v>99.378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159</v>
      </c>
      <c r="AU316" s="246" t="s">
        <v>86</v>
      </c>
      <c r="AV316" s="16" t="s">
        <v>155</v>
      </c>
      <c r="AW316" s="16" t="s">
        <v>35</v>
      </c>
      <c r="AX316" s="16" t="s">
        <v>21</v>
      </c>
      <c r="AY316" s="246" t="s">
        <v>148</v>
      </c>
    </row>
    <row r="317" spans="1:65" s="2" customFormat="1" ht="21.75" customHeight="1">
      <c r="A317" s="36"/>
      <c r="B317" s="37"/>
      <c r="C317" s="188" t="s">
        <v>432</v>
      </c>
      <c r="D317" s="188" t="s">
        <v>150</v>
      </c>
      <c r="E317" s="189" t="s">
        <v>433</v>
      </c>
      <c r="F317" s="190" t="s">
        <v>434</v>
      </c>
      <c r="G317" s="191" t="s">
        <v>359</v>
      </c>
      <c r="H317" s="192">
        <v>27.2</v>
      </c>
      <c r="I317" s="193"/>
      <c r="J317" s="192">
        <f>ROUND(I317*H317,2)</f>
        <v>0</v>
      </c>
      <c r="K317" s="190" t="s">
        <v>154</v>
      </c>
      <c r="L317" s="41"/>
      <c r="M317" s="194" t="s">
        <v>19</v>
      </c>
      <c r="N317" s="195" t="s">
        <v>48</v>
      </c>
      <c r="O317" s="66"/>
      <c r="P317" s="196">
        <f>O317*H317</f>
        <v>0</v>
      </c>
      <c r="Q317" s="196">
        <v>0.00012</v>
      </c>
      <c r="R317" s="196">
        <f>Q317*H317</f>
        <v>0.003264</v>
      </c>
      <c r="S317" s="196">
        <v>0</v>
      </c>
      <c r="T317" s="197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8" t="s">
        <v>155</v>
      </c>
      <c r="AT317" s="198" t="s">
        <v>150</v>
      </c>
      <c r="AU317" s="198" t="s">
        <v>86</v>
      </c>
      <c r="AY317" s="19" t="s">
        <v>148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9" t="s">
        <v>21</v>
      </c>
      <c r="BK317" s="199">
        <f>ROUND(I317*H317,2)</f>
        <v>0</v>
      </c>
      <c r="BL317" s="19" t="s">
        <v>155</v>
      </c>
      <c r="BM317" s="198" t="s">
        <v>435</v>
      </c>
    </row>
    <row r="318" spans="1:47" s="2" customFormat="1" ht="10.2">
      <c r="A318" s="36"/>
      <c r="B318" s="37"/>
      <c r="C318" s="38"/>
      <c r="D318" s="200" t="s">
        <v>157</v>
      </c>
      <c r="E318" s="38"/>
      <c r="F318" s="201" t="s">
        <v>436</v>
      </c>
      <c r="G318" s="38"/>
      <c r="H318" s="38"/>
      <c r="I318" s="109"/>
      <c r="J318" s="38"/>
      <c r="K318" s="38"/>
      <c r="L318" s="41"/>
      <c r="M318" s="202"/>
      <c r="N318" s="203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157</v>
      </c>
      <c r="AU318" s="19" t="s">
        <v>86</v>
      </c>
    </row>
    <row r="319" spans="2:51" s="13" customFormat="1" ht="10.2">
      <c r="B319" s="204"/>
      <c r="C319" s="205"/>
      <c r="D319" s="200" t="s">
        <v>159</v>
      </c>
      <c r="E319" s="206" t="s">
        <v>19</v>
      </c>
      <c r="F319" s="207" t="s">
        <v>345</v>
      </c>
      <c r="G319" s="205"/>
      <c r="H319" s="206" t="s">
        <v>19</v>
      </c>
      <c r="I319" s="208"/>
      <c r="J319" s="205"/>
      <c r="K319" s="205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159</v>
      </c>
      <c r="AU319" s="213" t="s">
        <v>86</v>
      </c>
      <c r="AV319" s="13" t="s">
        <v>21</v>
      </c>
      <c r="AW319" s="13" t="s">
        <v>35</v>
      </c>
      <c r="AX319" s="13" t="s">
        <v>77</v>
      </c>
      <c r="AY319" s="213" t="s">
        <v>148</v>
      </c>
    </row>
    <row r="320" spans="2:51" s="13" customFormat="1" ht="10.2">
      <c r="B320" s="204"/>
      <c r="C320" s="205"/>
      <c r="D320" s="200" t="s">
        <v>159</v>
      </c>
      <c r="E320" s="206" t="s">
        <v>19</v>
      </c>
      <c r="F320" s="207" t="s">
        <v>346</v>
      </c>
      <c r="G320" s="205"/>
      <c r="H320" s="206" t="s">
        <v>19</v>
      </c>
      <c r="I320" s="208"/>
      <c r="J320" s="205"/>
      <c r="K320" s="205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159</v>
      </c>
      <c r="AU320" s="213" t="s">
        <v>86</v>
      </c>
      <c r="AV320" s="13" t="s">
        <v>21</v>
      </c>
      <c r="AW320" s="13" t="s">
        <v>35</v>
      </c>
      <c r="AX320" s="13" t="s">
        <v>77</v>
      </c>
      <c r="AY320" s="213" t="s">
        <v>148</v>
      </c>
    </row>
    <row r="321" spans="2:51" s="14" customFormat="1" ht="10.2">
      <c r="B321" s="214"/>
      <c r="C321" s="215"/>
      <c r="D321" s="200" t="s">
        <v>159</v>
      </c>
      <c r="E321" s="216" t="s">
        <v>19</v>
      </c>
      <c r="F321" s="217" t="s">
        <v>437</v>
      </c>
      <c r="G321" s="215"/>
      <c r="H321" s="218">
        <v>27.2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159</v>
      </c>
      <c r="AU321" s="224" t="s">
        <v>86</v>
      </c>
      <c r="AV321" s="14" t="s">
        <v>86</v>
      </c>
      <c r="AW321" s="14" t="s">
        <v>35</v>
      </c>
      <c r="AX321" s="14" t="s">
        <v>77</v>
      </c>
      <c r="AY321" s="224" t="s">
        <v>148</v>
      </c>
    </row>
    <row r="322" spans="2:51" s="15" customFormat="1" ht="10.2">
      <c r="B322" s="225"/>
      <c r="C322" s="226"/>
      <c r="D322" s="200" t="s">
        <v>159</v>
      </c>
      <c r="E322" s="227" t="s">
        <v>19</v>
      </c>
      <c r="F322" s="228" t="s">
        <v>438</v>
      </c>
      <c r="G322" s="226"/>
      <c r="H322" s="229">
        <v>27.2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159</v>
      </c>
      <c r="AU322" s="235" t="s">
        <v>86</v>
      </c>
      <c r="AV322" s="15" t="s">
        <v>181</v>
      </c>
      <c r="AW322" s="15" t="s">
        <v>35</v>
      </c>
      <c r="AX322" s="15" t="s">
        <v>21</v>
      </c>
      <c r="AY322" s="235" t="s">
        <v>148</v>
      </c>
    </row>
    <row r="323" spans="1:65" s="2" customFormat="1" ht="21.75" customHeight="1">
      <c r="A323" s="36"/>
      <c r="B323" s="37"/>
      <c r="C323" s="188" t="s">
        <v>439</v>
      </c>
      <c r="D323" s="188" t="s">
        <v>150</v>
      </c>
      <c r="E323" s="189" t="s">
        <v>440</v>
      </c>
      <c r="F323" s="190" t="s">
        <v>441</v>
      </c>
      <c r="G323" s="191" t="s">
        <v>153</v>
      </c>
      <c r="H323" s="192">
        <v>6.83</v>
      </c>
      <c r="I323" s="193"/>
      <c r="J323" s="192">
        <f>ROUND(I323*H323,2)</f>
        <v>0</v>
      </c>
      <c r="K323" s="190" t="s">
        <v>154</v>
      </c>
      <c r="L323" s="41"/>
      <c r="M323" s="194" t="s">
        <v>19</v>
      </c>
      <c r="N323" s="195" t="s">
        <v>48</v>
      </c>
      <c r="O323" s="66"/>
      <c r="P323" s="196">
        <f>O323*H323</f>
        <v>0</v>
      </c>
      <c r="Q323" s="196">
        <v>0.28</v>
      </c>
      <c r="R323" s="196">
        <f>Q323*H323</f>
        <v>1.9124</v>
      </c>
      <c r="S323" s="196">
        <v>0</v>
      </c>
      <c r="T323" s="197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8" t="s">
        <v>155</v>
      </c>
      <c r="AT323" s="198" t="s">
        <v>150</v>
      </c>
      <c r="AU323" s="198" t="s">
        <v>86</v>
      </c>
      <c r="AY323" s="19" t="s">
        <v>148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9" t="s">
        <v>21</v>
      </c>
      <c r="BK323" s="199">
        <f>ROUND(I323*H323,2)</f>
        <v>0</v>
      </c>
      <c r="BL323" s="19" t="s">
        <v>155</v>
      </c>
      <c r="BM323" s="198" t="s">
        <v>442</v>
      </c>
    </row>
    <row r="324" spans="1:47" s="2" customFormat="1" ht="38.4">
      <c r="A324" s="36"/>
      <c r="B324" s="37"/>
      <c r="C324" s="38"/>
      <c r="D324" s="200" t="s">
        <v>157</v>
      </c>
      <c r="E324" s="38"/>
      <c r="F324" s="201" t="s">
        <v>443</v>
      </c>
      <c r="G324" s="38"/>
      <c r="H324" s="38"/>
      <c r="I324" s="109"/>
      <c r="J324" s="38"/>
      <c r="K324" s="38"/>
      <c r="L324" s="41"/>
      <c r="M324" s="202"/>
      <c r="N324" s="203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157</v>
      </c>
      <c r="AU324" s="19" t="s">
        <v>86</v>
      </c>
    </row>
    <row r="325" spans="2:51" s="13" customFormat="1" ht="10.2">
      <c r="B325" s="204"/>
      <c r="C325" s="205"/>
      <c r="D325" s="200" t="s">
        <v>159</v>
      </c>
      <c r="E325" s="206" t="s">
        <v>19</v>
      </c>
      <c r="F325" s="207" t="s">
        <v>354</v>
      </c>
      <c r="G325" s="205"/>
      <c r="H325" s="206" t="s">
        <v>19</v>
      </c>
      <c r="I325" s="208"/>
      <c r="J325" s="205"/>
      <c r="K325" s="205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159</v>
      </c>
      <c r="AU325" s="213" t="s">
        <v>86</v>
      </c>
      <c r="AV325" s="13" t="s">
        <v>21</v>
      </c>
      <c r="AW325" s="13" t="s">
        <v>35</v>
      </c>
      <c r="AX325" s="13" t="s">
        <v>77</v>
      </c>
      <c r="AY325" s="213" t="s">
        <v>148</v>
      </c>
    </row>
    <row r="326" spans="2:51" s="14" customFormat="1" ht="10.2">
      <c r="B326" s="214"/>
      <c r="C326" s="215"/>
      <c r="D326" s="200" t="s">
        <v>159</v>
      </c>
      <c r="E326" s="216" t="s">
        <v>19</v>
      </c>
      <c r="F326" s="217" t="s">
        <v>444</v>
      </c>
      <c r="G326" s="215"/>
      <c r="H326" s="218">
        <v>6.834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159</v>
      </c>
      <c r="AU326" s="224" t="s">
        <v>86</v>
      </c>
      <c r="AV326" s="14" t="s">
        <v>86</v>
      </c>
      <c r="AW326" s="14" t="s">
        <v>35</v>
      </c>
      <c r="AX326" s="14" t="s">
        <v>21</v>
      </c>
      <c r="AY326" s="224" t="s">
        <v>148</v>
      </c>
    </row>
    <row r="327" spans="1:65" s="2" customFormat="1" ht="21.75" customHeight="1">
      <c r="A327" s="36"/>
      <c r="B327" s="37"/>
      <c r="C327" s="188" t="s">
        <v>445</v>
      </c>
      <c r="D327" s="188" t="s">
        <v>150</v>
      </c>
      <c r="E327" s="189" t="s">
        <v>446</v>
      </c>
      <c r="F327" s="190" t="s">
        <v>447</v>
      </c>
      <c r="G327" s="191" t="s">
        <v>359</v>
      </c>
      <c r="H327" s="192">
        <v>1.7</v>
      </c>
      <c r="I327" s="193"/>
      <c r="J327" s="192">
        <f>ROUND(I327*H327,2)</f>
        <v>0</v>
      </c>
      <c r="K327" s="190" t="s">
        <v>154</v>
      </c>
      <c r="L327" s="41"/>
      <c r="M327" s="194" t="s">
        <v>19</v>
      </c>
      <c r="N327" s="195" t="s">
        <v>48</v>
      </c>
      <c r="O327" s="66"/>
      <c r="P327" s="196">
        <f>O327*H327</f>
        <v>0</v>
      </c>
      <c r="Q327" s="196">
        <v>0.03764</v>
      </c>
      <c r="R327" s="196">
        <f>Q327*H327</f>
        <v>0.063988</v>
      </c>
      <c r="S327" s="196">
        <v>0</v>
      </c>
      <c r="T327" s="197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8" t="s">
        <v>155</v>
      </c>
      <c r="AT327" s="198" t="s">
        <v>150</v>
      </c>
      <c r="AU327" s="198" t="s">
        <v>86</v>
      </c>
      <c r="AY327" s="19" t="s">
        <v>148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9" t="s">
        <v>21</v>
      </c>
      <c r="BK327" s="199">
        <f>ROUND(I327*H327,2)</f>
        <v>0</v>
      </c>
      <c r="BL327" s="19" t="s">
        <v>155</v>
      </c>
      <c r="BM327" s="198" t="s">
        <v>448</v>
      </c>
    </row>
    <row r="328" spans="1:47" s="2" customFormat="1" ht="19.2">
      <c r="A328" s="36"/>
      <c r="B328" s="37"/>
      <c r="C328" s="38"/>
      <c r="D328" s="200" t="s">
        <v>157</v>
      </c>
      <c r="E328" s="38"/>
      <c r="F328" s="201" t="s">
        <v>449</v>
      </c>
      <c r="G328" s="38"/>
      <c r="H328" s="38"/>
      <c r="I328" s="109"/>
      <c r="J328" s="38"/>
      <c r="K328" s="38"/>
      <c r="L328" s="41"/>
      <c r="M328" s="202"/>
      <c r="N328" s="203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157</v>
      </c>
      <c r="AU328" s="19" t="s">
        <v>86</v>
      </c>
    </row>
    <row r="329" spans="2:51" s="14" customFormat="1" ht="10.2">
      <c r="B329" s="214"/>
      <c r="C329" s="215"/>
      <c r="D329" s="200" t="s">
        <v>159</v>
      </c>
      <c r="E329" s="216" t="s">
        <v>19</v>
      </c>
      <c r="F329" s="217" t="s">
        <v>450</v>
      </c>
      <c r="G329" s="215"/>
      <c r="H329" s="218">
        <v>1.7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159</v>
      </c>
      <c r="AU329" s="224" t="s">
        <v>86</v>
      </c>
      <c r="AV329" s="14" t="s">
        <v>86</v>
      </c>
      <c r="AW329" s="14" t="s">
        <v>35</v>
      </c>
      <c r="AX329" s="14" t="s">
        <v>21</v>
      </c>
      <c r="AY329" s="224" t="s">
        <v>148</v>
      </c>
    </row>
    <row r="330" spans="1:65" s="2" customFormat="1" ht="21.75" customHeight="1">
      <c r="A330" s="36"/>
      <c r="B330" s="37"/>
      <c r="C330" s="188" t="s">
        <v>451</v>
      </c>
      <c r="D330" s="188" t="s">
        <v>150</v>
      </c>
      <c r="E330" s="189" t="s">
        <v>452</v>
      </c>
      <c r="F330" s="190" t="s">
        <v>453</v>
      </c>
      <c r="G330" s="191" t="s">
        <v>153</v>
      </c>
      <c r="H330" s="192">
        <v>12.93</v>
      </c>
      <c r="I330" s="193"/>
      <c r="J330" s="192">
        <f>ROUND(I330*H330,2)</f>
        <v>0</v>
      </c>
      <c r="K330" s="190" t="s">
        <v>154</v>
      </c>
      <c r="L330" s="41"/>
      <c r="M330" s="194" t="s">
        <v>19</v>
      </c>
      <c r="N330" s="195" t="s">
        <v>48</v>
      </c>
      <c r="O330" s="66"/>
      <c r="P330" s="196">
        <f>O330*H330</f>
        <v>0</v>
      </c>
      <c r="Q330" s="196">
        <v>0.06917</v>
      </c>
      <c r="R330" s="196">
        <f>Q330*H330</f>
        <v>0.8943680999999999</v>
      </c>
      <c r="S330" s="196">
        <v>0</v>
      </c>
      <c r="T330" s="197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8" t="s">
        <v>155</v>
      </c>
      <c r="AT330" s="198" t="s">
        <v>150</v>
      </c>
      <c r="AU330" s="198" t="s">
        <v>86</v>
      </c>
      <c r="AY330" s="19" t="s">
        <v>148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9" t="s">
        <v>21</v>
      </c>
      <c r="BK330" s="199">
        <f>ROUND(I330*H330,2)</f>
        <v>0</v>
      </c>
      <c r="BL330" s="19" t="s">
        <v>155</v>
      </c>
      <c r="BM330" s="198" t="s">
        <v>454</v>
      </c>
    </row>
    <row r="331" spans="1:47" s="2" customFormat="1" ht="28.8">
      <c r="A331" s="36"/>
      <c r="B331" s="37"/>
      <c r="C331" s="38"/>
      <c r="D331" s="200" t="s">
        <v>157</v>
      </c>
      <c r="E331" s="38"/>
      <c r="F331" s="201" t="s">
        <v>455</v>
      </c>
      <c r="G331" s="38"/>
      <c r="H331" s="38"/>
      <c r="I331" s="109"/>
      <c r="J331" s="38"/>
      <c r="K331" s="38"/>
      <c r="L331" s="41"/>
      <c r="M331" s="202"/>
      <c r="N331" s="203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157</v>
      </c>
      <c r="AU331" s="19" t="s">
        <v>86</v>
      </c>
    </row>
    <row r="332" spans="2:51" s="13" customFormat="1" ht="10.2">
      <c r="B332" s="204"/>
      <c r="C332" s="205"/>
      <c r="D332" s="200" t="s">
        <v>159</v>
      </c>
      <c r="E332" s="206" t="s">
        <v>19</v>
      </c>
      <c r="F332" s="207" t="s">
        <v>345</v>
      </c>
      <c r="G332" s="205"/>
      <c r="H332" s="206" t="s">
        <v>19</v>
      </c>
      <c r="I332" s="208"/>
      <c r="J332" s="205"/>
      <c r="K332" s="205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159</v>
      </c>
      <c r="AU332" s="213" t="s">
        <v>86</v>
      </c>
      <c r="AV332" s="13" t="s">
        <v>21</v>
      </c>
      <c r="AW332" s="13" t="s">
        <v>35</v>
      </c>
      <c r="AX332" s="13" t="s">
        <v>77</v>
      </c>
      <c r="AY332" s="213" t="s">
        <v>148</v>
      </c>
    </row>
    <row r="333" spans="2:51" s="14" customFormat="1" ht="10.2">
      <c r="B333" s="214"/>
      <c r="C333" s="215"/>
      <c r="D333" s="200" t="s">
        <v>159</v>
      </c>
      <c r="E333" s="216" t="s">
        <v>19</v>
      </c>
      <c r="F333" s="217" t="s">
        <v>456</v>
      </c>
      <c r="G333" s="215"/>
      <c r="H333" s="218">
        <v>8.412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159</v>
      </c>
      <c r="AU333" s="224" t="s">
        <v>86</v>
      </c>
      <c r="AV333" s="14" t="s">
        <v>86</v>
      </c>
      <c r="AW333" s="14" t="s">
        <v>35</v>
      </c>
      <c r="AX333" s="14" t="s">
        <v>77</v>
      </c>
      <c r="AY333" s="224" t="s">
        <v>148</v>
      </c>
    </row>
    <row r="334" spans="2:51" s="14" customFormat="1" ht="10.2">
      <c r="B334" s="214"/>
      <c r="C334" s="215"/>
      <c r="D334" s="200" t="s">
        <v>159</v>
      </c>
      <c r="E334" s="216" t="s">
        <v>19</v>
      </c>
      <c r="F334" s="217" t="s">
        <v>457</v>
      </c>
      <c r="G334" s="215"/>
      <c r="H334" s="218">
        <v>4.52</v>
      </c>
      <c r="I334" s="219"/>
      <c r="J334" s="215"/>
      <c r="K334" s="215"/>
      <c r="L334" s="220"/>
      <c r="M334" s="221"/>
      <c r="N334" s="222"/>
      <c r="O334" s="222"/>
      <c r="P334" s="222"/>
      <c r="Q334" s="222"/>
      <c r="R334" s="222"/>
      <c r="S334" s="222"/>
      <c r="T334" s="223"/>
      <c r="AT334" s="224" t="s">
        <v>159</v>
      </c>
      <c r="AU334" s="224" t="s">
        <v>86</v>
      </c>
      <c r="AV334" s="14" t="s">
        <v>86</v>
      </c>
      <c r="AW334" s="14" t="s">
        <v>35</v>
      </c>
      <c r="AX334" s="14" t="s">
        <v>77</v>
      </c>
      <c r="AY334" s="224" t="s">
        <v>148</v>
      </c>
    </row>
    <row r="335" spans="2:51" s="16" customFormat="1" ht="10.2">
      <c r="B335" s="236"/>
      <c r="C335" s="237"/>
      <c r="D335" s="200" t="s">
        <v>159</v>
      </c>
      <c r="E335" s="238" t="s">
        <v>19</v>
      </c>
      <c r="F335" s="239" t="s">
        <v>206</v>
      </c>
      <c r="G335" s="237"/>
      <c r="H335" s="240">
        <v>12.932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AT335" s="246" t="s">
        <v>159</v>
      </c>
      <c r="AU335" s="246" t="s">
        <v>86</v>
      </c>
      <c r="AV335" s="16" t="s">
        <v>155</v>
      </c>
      <c r="AW335" s="16" t="s">
        <v>35</v>
      </c>
      <c r="AX335" s="16" t="s">
        <v>21</v>
      </c>
      <c r="AY335" s="246" t="s">
        <v>148</v>
      </c>
    </row>
    <row r="336" spans="1:65" s="2" customFormat="1" ht="21.75" customHeight="1">
      <c r="A336" s="36"/>
      <c r="B336" s="37"/>
      <c r="C336" s="188" t="s">
        <v>458</v>
      </c>
      <c r="D336" s="188" t="s">
        <v>150</v>
      </c>
      <c r="E336" s="189" t="s">
        <v>459</v>
      </c>
      <c r="F336" s="190" t="s">
        <v>460</v>
      </c>
      <c r="G336" s="191" t="s">
        <v>153</v>
      </c>
      <c r="H336" s="192">
        <v>10.37</v>
      </c>
      <c r="I336" s="193"/>
      <c r="J336" s="192">
        <f>ROUND(I336*H336,2)</f>
        <v>0</v>
      </c>
      <c r="K336" s="190" t="s">
        <v>154</v>
      </c>
      <c r="L336" s="41"/>
      <c r="M336" s="194" t="s">
        <v>19</v>
      </c>
      <c r="N336" s="195" t="s">
        <v>48</v>
      </c>
      <c r="O336" s="66"/>
      <c r="P336" s="196">
        <f>O336*H336</f>
        <v>0</v>
      </c>
      <c r="Q336" s="196">
        <v>0.10325</v>
      </c>
      <c r="R336" s="196">
        <f>Q336*H336</f>
        <v>1.0707025</v>
      </c>
      <c r="S336" s="196">
        <v>0</v>
      </c>
      <c r="T336" s="197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8" t="s">
        <v>155</v>
      </c>
      <c r="AT336" s="198" t="s">
        <v>150</v>
      </c>
      <c r="AU336" s="198" t="s">
        <v>86</v>
      </c>
      <c r="AY336" s="19" t="s">
        <v>148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9" t="s">
        <v>21</v>
      </c>
      <c r="BK336" s="199">
        <f>ROUND(I336*H336,2)</f>
        <v>0</v>
      </c>
      <c r="BL336" s="19" t="s">
        <v>155</v>
      </c>
      <c r="BM336" s="198" t="s">
        <v>461</v>
      </c>
    </row>
    <row r="337" spans="1:47" s="2" customFormat="1" ht="28.8">
      <c r="A337" s="36"/>
      <c r="B337" s="37"/>
      <c r="C337" s="38"/>
      <c r="D337" s="200" t="s">
        <v>157</v>
      </c>
      <c r="E337" s="38"/>
      <c r="F337" s="201" t="s">
        <v>462</v>
      </c>
      <c r="G337" s="38"/>
      <c r="H337" s="38"/>
      <c r="I337" s="109"/>
      <c r="J337" s="38"/>
      <c r="K337" s="38"/>
      <c r="L337" s="41"/>
      <c r="M337" s="202"/>
      <c r="N337" s="203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157</v>
      </c>
      <c r="AU337" s="19" t="s">
        <v>86</v>
      </c>
    </row>
    <row r="338" spans="2:51" s="13" customFormat="1" ht="10.2">
      <c r="B338" s="204"/>
      <c r="C338" s="205"/>
      <c r="D338" s="200" t="s">
        <v>159</v>
      </c>
      <c r="E338" s="206" t="s">
        <v>19</v>
      </c>
      <c r="F338" s="207" t="s">
        <v>345</v>
      </c>
      <c r="G338" s="205"/>
      <c r="H338" s="206" t="s">
        <v>19</v>
      </c>
      <c r="I338" s="208"/>
      <c r="J338" s="205"/>
      <c r="K338" s="205"/>
      <c r="L338" s="209"/>
      <c r="M338" s="210"/>
      <c r="N338" s="211"/>
      <c r="O338" s="211"/>
      <c r="P338" s="211"/>
      <c r="Q338" s="211"/>
      <c r="R338" s="211"/>
      <c r="S338" s="211"/>
      <c r="T338" s="212"/>
      <c r="AT338" s="213" t="s">
        <v>159</v>
      </c>
      <c r="AU338" s="213" t="s">
        <v>86</v>
      </c>
      <c r="AV338" s="13" t="s">
        <v>21</v>
      </c>
      <c r="AW338" s="13" t="s">
        <v>35</v>
      </c>
      <c r="AX338" s="13" t="s">
        <v>77</v>
      </c>
      <c r="AY338" s="213" t="s">
        <v>148</v>
      </c>
    </row>
    <row r="339" spans="2:51" s="14" customFormat="1" ht="10.2">
      <c r="B339" s="214"/>
      <c r="C339" s="215"/>
      <c r="D339" s="200" t="s">
        <v>159</v>
      </c>
      <c r="E339" s="216" t="s">
        <v>19</v>
      </c>
      <c r="F339" s="217" t="s">
        <v>463</v>
      </c>
      <c r="G339" s="215"/>
      <c r="H339" s="218">
        <v>10.37</v>
      </c>
      <c r="I339" s="219"/>
      <c r="J339" s="215"/>
      <c r="K339" s="215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159</v>
      </c>
      <c r="AU339" s="224" t="s">
        <v>86</v>
      </c>
      <c r="AV339" s="14" t="s">
        <v>86</v>
      </c>
      <c r="AW339" s="14" t="s">
        <v>35</v>
      </c>
      <c r="AX339" s="14" t="s">
        <v>21</v>
      </c>
      <c r="AY339" s="224" t="s">
        <v>148</v>
      </c>
    </row>
    <row r="340" spans="1:65" s="2" customFormat="1" ht="21.75" customHeight="1">
      <c r="A340" s="36"/>
      <c r="B340" s="37"/>
      <c r="C340" s="188" t="s">
        <v>464</v>
      </c>
      <c r="D340" s="188" t="s">
        <v>150</v>
      </c>
      <c r="E340" s="189" t="s">
        <v>465</v>
      </c>
      <c r="F340" s="190" t="s">
        <v>466</v>
      </c>
      <c r="G340" s="191" t="s">
        <v>188</v>
      </c>
      <c r="H340" s="192">
        <v>1.85</v>
      </c>
      <c r="I340" s="193"/>
      <c r="J340" s="192">
        <f>ROUND(I340*H340,2)</f>
        <v>0</v>
      </c>
      <c r="K340" s="190" t="s">
        <v>154</v>
      </c>
      <c r="L340" s="41"/>
      <c r="M340" s="194" t="s">
        <v>19</v>
      </c>
      <c r="N340" s="195" t="s">
        <v>48</v>
      </c>
      <c r="O340" s="66"/>
      <c r="P340" s="196">
        <f>O340*H340</f>
        <v>0</v>
      </c>
      <c r="Q340" s="196">
        <v>2.4533</v>
      </c>
      <c r="R340" s="196">
        <f>Q340*H340</f>
        <v>4.5386050000000004</v>
      </c>
      <c r="S340" s="196">
        <v>0</v>
      </c>
      <c r="T340" s="197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8" t="s">
        <v>155</v>
      </c>
      <c r="AT340" s="198" t="s">
        <v>150</v>
      </c>
      <c r="AU340" s="198" t="s">
        <v>86</v>
      </c>
      <c r="AY340" s="19" t="s">
        <v>148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9" t="s">
        <v>21</v>
      </c>
      <c r="BK340" s="199">
        <f>ROUND(I340*H340,2)</f>
        <v>0</v>
      </c>
      <c r="BL340" s="19" t="s">
        <v>155</v>
      </c>
      <c r="BM340" s="198" t="s">
        <v>467</v>
      </c>
    </row>
    <row r="341" spans="1:47" s="2" customFormat="1" ht="19.2">
      <c r="A341" s="36"/>
      <c r="B341" s="37"/>
      <c r="C341" s="38"/>
      <c r="D341" s="200" t="s">
        <v>157</v>
      </c>
      <c r="E341" s="38"/>
      <c r="F341" s="201" t="s">
        <v>468</v>
      </c>
      <c r="G341" s="38"/>
      <c r="H341" s="38"/>
      <c r="I341" s="109"/>
      <c r="J341" s="38"/>
      <c r="K341" s="38"/>
      <c r="L341" s="41"/>
      <c r="M341" s="202"/>
      <c r="N341" s="203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157</v>
      </c>
      <c r="AU341" s="19" t="s">
        <v>86</v>
      </c>
    </row>
    <row r="342" spans="2:51" s="13" customFormat="1" ht="10.2">
      <c r="B342" s="204"/>
      <c r="C342" s="205"/>
      <c r="D342" s="200" t="s">
        <v>159</v>
      </c>
      <c r="E342" s="206" t="s">
        <v>19</v>
      </c>
      <c r="F342" s="207" t="s">
        <v>345</v>
      </c>
      <c r="G342" s="205"/>
      <c r="H342" s="206" t="s">
        <v>19</v>
      </c>
      <c r="I342" s="208"/>
      <c r="J342" s="205"/>
      <c r="K342" s="205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159</v>
      </c>
      <c r="AU342" s="213" t="s">
        <v>86</v>
      </c>
      <c r="AV342" s="13" t="s">
        <v>21</v>
      </c>
      <c r="AW342" s="13" t="s">
        <v>35</v>
      </c>
      <c r="AX342" s="13" t="s">
        <v>77</v>
      </c>
      <c r="AY342" s="213" t="s">
        <v>148</v>
      </c>
    </row>
    <row r="343" spans="2:51" s="14" customFormat="1" ht="10.2">
      <c r="B343" s="214"/>
      <c r="C343" s="215"/>
      <c r="D343" s="200" t="s">
        <v>159</v>
      </c>
      <c r="E343" s="216" t="s">
        <v>19</v>
      </c>
      <c r="F343" s="217" t="s">
        <v>469</v>
      </c>
      <c r="G343" s="215"/>
      <c r="H343" s="218">
        <v>1.848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159</v>
      </c>
      <c r="AU343" s="224" t="s">
        <v>86</v>
      </c>
      <c r="AV343" s="14" t="s">
        <v>86</v>
      </c>
      <c r="AW343" s="14" t="s">
        <v>35</v>
      </c>
      <c r="AX343" s="14" t="s">
        <v>21</v>
      </c>
      <c r="AY343" s="224" t="s">
        <v>148</v>
      </c>
    </row>
    <row r="344" spans="1:65" s="2" customFormat="1" ht="16.5" customHeight="1">
      <c r="A344" s="36"/>
      <c r="B344" s="37"/>
      <c r="C344" s="188" t="s">
        <v>470</v>
      </c>
      <c r="D344" s="188" t="s">
        <v>150</v>
      </c>
      <c r="E344" s="189" t="s">
        <v>471</v>
      </c>
      <c r="F344" s="190" t="s">
        <v>472</v>
      </c>
      <c r="G344" s="191" t="s">
        <v>153</v>
      </c>
      <c r="H344" s="192">
        <v>16.8</v>
      </c>
      <c r="I344" s="193"/>
      <c r="J344" s="192">
        <f>ROUND(I344*H344,2)</f>
        <v>0</v>
      </c>
      <c r="K344" s="190" t="s">
        <v>154</v>
      </c>
      <c r="L344" s="41"/>
      <c r="M344" s="194" t="s">
        <v>19</v>
      </c>
      <c r="N344" s="195" t="s">
        <v>48</v>
      </c>
      <c r="O344" s="66"/>
      <c r="P344" s="196">
        <f>O344*H344</f>
        <v>0</v>
      </c>
      <c r="Q344" s="196">
        <v>0.00346</v>
      </c>
      <c r="R344" s="196">
        <f>Q344*H344</f>
        <v>0.058128</v>
      </c>
      <c r="S344" s="196">
        <v>0</v>
      </c>
      <c r="T344" s="197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8" t="s">
        <v>155</v>
      </c>
      <c r="AT344" s="198" t="s">
        <v>150</v>
      </c>
      <c r="AU344" s="198" t="s">
        <v>86</v>
      </c>
      <c r="AY344" s="19" t="s">
        <v>148</v>
      </c>
      <c r="BE344" s="199">
        <f>IF(N344="základní",J344,0)</f>
        <v>0</v>
      </c>
      <c r="BF344" s="199">
        <f>IF(N344="snížená",J344,0)</f>
        <v>0</v>
      </c>
      <c r="BG344" s="199">
        <f>IF(N344="zákl. přenesená",J344,0)</f>
        <v>0</v>
      </c>
      <c r="BH344" s="199">
        <f>IF(N344="sníž. přenesená",J344,0)</f>
        <v>0</v>
      </c>
      <c r="BI344" s="199">
        <f>IF(N344="nulová",J344,0)</f>
        <v>0</v>
      </c>
      <c r="BJ344" s="19" t="s">
        <v>21</v>
      </c>
      <c r="BK344" s="199">
        <f>ROUND(I344*H344,2)</f>
        <v>0</v>
      </c>
      <c r="BL344" s="19" t="s">
        <v>155</v>
      </c>
      <c r="BM344" s="198" t="s">
        <v>473</v>
      </c>
    </row>
    <row r="345" spans="1:47" s="2" customFormat="1" ht="10.2">
      <c r="A345" s="36"/>
      <c r="B345" s="37"/>
      <c r="C345" s="38"/>
      <c r="D345" s="200" t="s">
        <v>157</v>
      </c>
      <c r="E345" s="38"/>
      <c r="F345" s="201" t="s">
        <v>474</v>
      </c>
      <c r="G345" s="38"/>
      <c r="H345" s="38"/>
      <c r="I345" s="109"/>
      <c r="J345" s="38"/>
      <c r="K345" s="38"/>
      <c r="L345" s="41"/>
      <c r="M345" s="202"/>
      <c r="N345" s="203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157</v>
      </c>
      <c r="AU345" s="19" t="s">
        <v>86</v>
      </c>
    </row>
    <row r="346" spans="2:51" s="13" customFormat="1" ht="10.2">
      <c r="B346" s="204"/>
      <c r="C346" s="205"/>
      <c r="D346" s="200" t="s">
        <v>159</v>
      </c>
      <c r="E346" s="206" t="s">
        <v>19</v>
      </c>
      <c r="F346" s="207" t="s">
        <v>345</v>
      </c>
      <c r="G346" s="205"/>
      <c r="H346" s="206" t="s">
        <v>19</v>
      </c>
      <c r="I346" s="208"/>
      <c r="J346" s="205"/>
      <c r="K346" s="205"/>
      <c r="L346" s="209"/>
      <c r="M346" s="210"/>
      <c r="N346" s="211"/>
      <c r="O346" s="211"/>
      <c r="P346" s="211"/>
      <c r="Q346" s="211"/>
      <c r="R346" s="211"/>
      <c r="S346" s="211"/>
      <c r="T346" s="212"/>
      <c r="AT346" s="213" t="s">
        <v>159</v>
      </c>
      <c r="AU346" s="213" t="s">
        <v>86</v>
      </c>
      <c r="AV346" s="13" t="s">
        <v>21</v>
      </c>
      <c r="AW346" s="13" t="s">
        <v>35</v>
      </c>
      <c r="AX346" s="13" t="s">
        <v>77</v>
      </c>
      <c r="AY346" s="213" t="s">
        <v>148</v>
      </c>
    </row>
    <row r="347" spans="2:51" s="14" customFormat="1" ht="10.2">
      <c r="B347" s="214"/>
      <c r="C347" s="215"/>
      <c r="D347" s="200" t="s">
        <v>159</v>
      </c>
      <c r="E347" s="216" t="s">
        <v>19</v>
      </c>
      <c r="F347" s="217" t="s">
        <v>475</v>
      </c>
      <c r="G347" s="215"/>
      <c r="H347" s="218">
        <v>16.8</v>
      </c>
      <c r="I347" s="219"/>
      <c r="J347" s="215"/>
      <c r="K347" s="215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159</v>
      </c>
      <c r="AU347" s="224" t="s">
        <v>86</v>
      </c>
      <c r="AV347" s="14" t="s">
        <v>86</v>
      </c>
      <c r="AW347" s="14" t="s">
        <v>35</v>
      </c>
      <c r="AX347" s="14" t="s">
        <v>21</v>
      </c>
      <c r="AY347" s="224" t="s">
        <v>148</v>
      </c>
    </row>
    <row r="348" spans="1:65" s="2" customFormat="1" ht="16.5" customHeight="1">
      <c r="A348" s="36"/>
      <c r="B348" s="37"/>
      <c r="C348" s="188" t="s">
        <v>476</v>
      </c>
      <c r="D348" s="188" t="s">
        <v>150</v>
      </c>
      <c r="E348" s="189" t="s">
        <v>477</v>
      </c>
      <c r="F348" s="190" t="s">
        <v>478</v>
      </c>
      <c r="G348" s="191" t="s">
        <v>153</v>
      </c>
      <c r="H348" s="192">
        <v>16.8</v>
      </c>
      <c r="I348" s="193"/>
      <c r="J348" s="192">
        <f>ROUND(I348*H348,2)</f>
        <v>0</v>
      </c>
      <c r="K348" s="190" t="s">
        <v>154</v>
      </c>
      <c r="L348" s="41"/>
      <c r="M348" s="194" t="s">
        <v>19</v>
      </c>
      <c r="N348" s="195" t="s">
        <v>48</v>
      </c>
      <c r="O348" s="66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8" t="s">
        <v>155</v>
      </c>
      <c r="AT348" s="198" t="s">
        <v>150</v>
      </c>
      <c r="AU348" s="198" t="s">
        <v>86</v>
      </c>
      <c r="AY348" s="19" t="s">
        <v>148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9" t="s">
        <v>21</v>
      </c>
      <c r="BK348" s="199">
        <f>ROUND(I348*H348,2)</f>
        <v>0</v>
      </c>
      <c r="BL348" s="19" t="s">
        <v>155</v>
      </c>
      <c r="BM348" s="198" t="s">
        <v>479</v>
      </c>
    </row>
    <row r="349" spans="1:47" s="2" customFormat="1" ht="19.2">
      <c r="A349" s="36"/>
      <c r="B349" s="37"/>
      <c r="C349" s="38"/>
      <c r="D349" s="200" t="s">
        <v>157</v>
      </c>
      <c r="E349" s="38"/>
      <c r="F349" s="201" t="s">
        <v>480</v>
      </c>
      <c r="G349" s="38"/>
      <c r="H349" s="38"/>
      <c r="I349" s="109"/>
      <c r="J349" s="38"/>
      <c r="K349" s="38"/>
      <c r="L349" s="41"/>
      <c r="M349" s="202"/>
      <c r="N349" s="203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157</v>
      </c>
      <c r="AU349" s="19" t="s">
        <v>86</v>
      </c>
    </row>
    <row r="350" spans="1:65" s="2" customFormat="1" ht="16.5" customHeight="1">
      <c r="A350" s="36"/>
      <c r="B350" s="37"/>
      <c r="C350" s="188" t="s">
        <v>481</v>
      </c>
      <c r="D350" s="188" t="s">
        <v>150</v>
      </c>
      <c r="E350" s="189" t="s">
        <v>482</v>
      </c>
      <c r="F350" s="190" t="s">
        <v>483</v>
      </c>
      <c r="G350" s="191" t="s">
        <v>246</v>
      </c>
      <c r="H350" s="192">
        <v>0.22</v>
      </c>
      <c r="I350" s="193"/>
      <c r="J350" s="192">
        <f>ROUND(I350*H350,2)</f>
        <v>0</v>
      </c>
      <c r="K350" s="190" t="s">
        <v>154</v>
      </c>
      <c r="L350" s="41"/>
      <c r="M350" s="194" t="s">
        <v>19</v>
      </c>
      <c r="N350" s="195" t="s">
        <v>48</v>
      </c>
      <c r="O350" s="66"/>
      <c r="P350" s="196">
        <f>O350*H350</f>
        <v>0</v>
      </c>
      <c r="Q350" s="196">
        <v>1.04614</v>
      </c>
      <c r="R350" s="196">
        <f>Q350*H350</f>
        <v>0.23015080000000002</v>
      </c>
      <c r="S350" s="196">
        <v>0</v>
      </c>
      <c r="T350" s="197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8" t="s">
        <v>155</v>
      </c>
      <c r="AT350" s="198" t="s">
        <v>150</v>
      </c>
      <c r="AU350" s="198" t="s">
        <v>86</v>
      </c>
      <c r="AY350" s="19" t="s">
        <v>148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9" t="s">
        <v>21</v>
      </c>
      <c r="BK350" s="199">
        <f>ROUND(I350*H350,2)</f>
        <v>0</v>
      </c>
      <c r="BL350" s="19" t="s">
        <v>155</v>
      </c>
      <c r="BM350" s="198" t="s">
        <v>484</v>
      </c>
    </row>
    <row r="351" spans="1:47" s="2" customFormat="1" ht="19.2">
      <c r="A351" s="36"/>
      <c r="B351" s="37"/>
      <c r="C351" s="38"/>
      <c r="D351" s="200" t="s">
        <v>157</v>
      </c>
      <c r="E351" s="38"/>
      <c r="F351" s="201" t="s">
        <v>485</v>
      </c>
      <c r="G351" s="38"/>
      <c r="H351" s="38"/>
      <c r="I351" s="109"/>
      <c r="J351" s="38"/>
      <c r="K351" s="38"/>
      <c r="L351" s="41"/>
      <c r="M351" s="202"/>
      <c r="N351" s="203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157</v>
      </c>
      <c r="AU351" s="19" t="s">
        <v>86</v>
      </c>
    </row>
    <row r="352" spans="2:51" s="14" customFormat="1" ht="10.2">
      <c r="B352" s="214"/>
      <c r="C352" s="215"/>
      <c r="D352" s="200" t="s">
        <v>159</v>
      </c>
      <c r="E352" s="216" t="s">
        <v>19</v>
      </c>
      <c r="F352" s="217" t="s">
        <v>486</v>
      </c>
      <c r="G352" s="215"/>
      <c r="H352" s="218">
        <v>0.22176</v>
      </c>
      <c r="I352" s="219"/>
      <c r="J352" s="215"/>
      <c r="K352" s="215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159</v>
      </c>
      <c r="AU352" s="224" t="s">
        <v>86</v>
      </c>
      <c r="AV352" s="14" t="s">
        <v>86</v>
      </c>
      <c r="AW352" s="14" t="s">
        <v>35</v>
      </c>
      <c r="AX352" s="14" t="s">
        <v>21</v>
      </c>
      <c r="AY352" s="224" t="s">
        <v>148</v>
      </c>
    </row>
    <row r="353" spans="1:65" s="2" customFormat="1" ht="16.5" customHeight="1">
      <c r="A353" s="36"/>
      <c r="B353" s="37"/>
      <c r="C353" s="188" t="s">
        <v>487</v>
      </c>
      <c r="D353" s="188" t="s">
        <v>150</v>
      </c>
      <c r="E353" s="189" t="s">
        <v>488</v>
      </c>
      <c r="F353" s="190" t="s">
        <v>489</v>
      </c>
      <c r="G353" s="191" t="s">
        <v>153</v>
      </c>
      <c r="H353" s="192">
        <v>2</v>
      </c>
      <c r="I353" s="193"/>
      <c r="J353" s="192">
        <f>ROUND(I353*H353,2)</f>
        <v>0</v>
      </c>
      <c r="K353" s="190" t="s">
        <v>154</v>
      </c>
      <c r="L353" s="41"/>
      <c r="M353" s="194" t="s">
        <v>19</v>
      </c>
      <c r="N353" s="195" t="s">
        <v>48</v>
      </c>
      <c r="O353" s="66"/>
      <c r="P353" s="196">
        <f>O353*H353</f>
        <v>0</v>
      </c>
      <c r="Q353" s="196">
        <v>0.26723</v>
      </c>
      <c r="R353" s="196">
        <f>Q353*H353</f>
        <v>0.53446</v>
      </c>
      <c r="S353" s="196">
        <v>0</v>
      </c>
      <c r="T353" s="197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8" t="s">
        <v>155</v>
      </c>
      <c r="AT353" s="198" t="s">
        <v>150</v>
      </c>
      <c r="AU353" s="198" t="s">
        <v>86</v>
      </c>
      <c r="AY353" s="19" t="s">
        <v>148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9" t="s">
        <v>21</v>
      </c>
      <c r="BK353" s="199">
        <f>ROUND(I353*H353,2)</f>
        <v>0</v>
      </c>
      <c r="BL353" s="19" t="s">
        <v>155</v>
      </c>
      <c r="BM353" s="198" t="s">
        <v>490</v>
      </c>
    </row>
    <row r="354" spans="1:47" s="2" customFormat="1" ht="19.2">
      <c r="A354" s="36"/>
      <c r="B354" s="37"/>
      <c r="C354" s="38"/>
      <c r="D354" s="200" t="s">
        <v>157</v>
      </c>
      <c r="E354" s="38"/>
      <c r="F354" s="201" t="s">
        <v>491</v>
      </c>
      <c r="G354" s="38"/>
      <c r="H354" s="38"/>
      <c r="I354" s="109"/>
      <c r="J354" s="38"/>
      <c r="K354" s="38"/>
      <c r="L354" s="41"/>
      <c r="M354" s="202"/>
      <c r="N354" s="203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157</v>
      </c>
      <c r="AU354" s="19" t="s">
        <v>86</v>
      </c>
    </row>
    <row r="355" spans="2:51" s="13" customFormat="1" ht="10.2">
      <c r="B355" s="204"/>
      <c r="C355" s="205"/>
      <c r="D355" s="200" t="s">
        <v>159</v>
      </c>
      <c r="E355" s="206" t="s">
        <v>19</v>
      </c>
      <c r="F355" s="207" t="s">
        <v>345</v>
      </c>
      <c r="G355" s="205"/>
      <c r="H355" s="206" t="s">
        <v>19</v>
      </c>
      <c r="I355" s="208"/>
      <c r="J355" s="205"/>
      <c r="K355" s="205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159</v>
      </c>
      <c r="AU355" s="213" t="s">
        <v>86</v>
      </c>
      <c r="AV355" s="13" t="s">
        <v>21</v>
      </c>
      <c r="AW355" s="13" t="s">
        <v>35</v>
      </c>
      <c r="AX355" s="13" t="s">
        <v>77</v>
      </c>
      <c r="AY355" s="213" t="s">
        <v>148</v>
      </c>
    </row>
    <row r="356" spans="2:51" s="14" customFormat="1" ht="10.2">
      <c r="B356" s="214"/>
      <c r="C356" s="215"/>
      <c r="D356" s="200" t="s">
        <v>159</v>
      </c>
      <c r="E356" s="216" t="s">
        <v>19</v>
      </c>
      <c r="F356" s="217" t="s">
        <v>492</v>
      </c>
      <c r="G356" s="215"/>
      <c r="H356" s="218">
        <v>2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159</v>
      </c>
      <c r="AU356" s="224" t="s">
        <v>86</v>
      </c>
      <c r="AV356" s="14" t="s">
        <v>86</v>
      </c>
      <c r="AW356" s="14" t="s">
        <v>35</v>
      </c>
      <c r="AX356" s="14" t="s">
        <v>21</v>
      </c>
      <c r="AY356" s="224" t="s">
        <v>148</v>
      </c>
    </row>
    <row r="357" spans="1:65" s="2" customFormat="1" ht="16.5" customHeight="1">
      <c r="A357" s="36"/>
      <c r="B357" s="37"/>
      <c r="C357" s="188" t="s">
        <v>493</v>
      </c>
      <c r="D357" s="188" t="s">
        <v>150</v>
      </c>
      <c r="E357" s="189" t="s">
        <v>494</v>
      </c>
      <c r="F357" s="190" t="s">
        <v>495</v>
      </c>
      <c r="G357" s="191" t="s">
        <v>153</v>
      </c>
      <c r="H357" s="192">
        <v>5.88</v>
      </c>
      <c r="I357" s="193"/>
      <c r="J357" s="192">
        <f>ROUND(I357*H357,2)</f>
        <v>0</v>
      </c>
      <c r="K357" s="190" t="s">
        <v>154</v>
      </c>
      <c r="L357" s="41"/>
      <c r="M357" s="194" t="s">
        <v>19</v>
      </c>
      <c r="N357" s="195" t="s">
        <v>48</v>
      </c>
      <c r="O357" s="66"/>
      <c r="P357" s="196">
        <f>O357*H357</f>
        <v>0</v>
      </c>
      <c r="Q357" s="196">
        <v>0.45432</v>
      </c>
      <c r="R357" s="196">
        <f>Q357*H357</f>
        <v>2.6714016</v>
      </c>
      <c r="S357" s="196">
        <v>0</v>
      </c>
      <c r="T357" s="197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8" t="s">
        <v>155</v>
      </c>
      <c r="AT357" s="198" t="s">
        <v>150</v>
      </c>
      <c r="AU357" s="198" t="s">
        <v>86</v>
      </c>
      <c r="AY357" s="19" t="s">
        <v>148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9" t="s">
        <v>21</v>
      </c>
      <c r="BK357" s="199">
        <f>ROUND(I357*H357,2)</f>
        <v>0</v>
      </c>
      <c r="BL357" s="19" t="s">
        <v>155</v>
      </c>
      <c r="BM357" s="198" t="s">
        <v>496</v>
      </c>
    </row>
    <row r="358" spans="1:47" s="2" customFormat="1" ht="19.2">
      <c r="A358" s="36"/>
      <c r="B358" s="37"/>
      <c r="C358" s="38"/>
      <c r="D358" s="200" t="s">
        <v>157</v>
      </c>
      <c r="E358" s="38"/>
      <c r="F358" s="201" t="s">
        <v>497</v>
      </c>
      <c r="G358" s="38"/>
      <c r="H358" s="38"/>
      <c r="I358" s="109"/>
      <c r="J358" s="38"/>
      <c r="K358" s="38"/>
      <c r="L358" s="41"/>
      <c r="M358" s="202"/>
      <c r="N358" s="203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157</v>
      </c>
      <c r="AU358" s="19" t="s">
        <v>86</v>
      </c>
    </row>
    <row r="359" spans="2:51" s="13" customFormat="1" ht="10.2">
      <c r="B359" s="204"/>
      <c r="C359" s="205"/>
      <c r="D359" s="200" t="s">
        <v>159</v>
      </c>
      <c r="E359" s="206" t="s">
        <v>19</v>
      </c>
      <c r="F359" s="207" t="s">
        <v>345</v>
      </c>
      <c r="G359" s="205"/>
      <c r="H359" s="206" t="s">
        <v>19</v>
      </c>
      <c r="I359" s="208"/>
      <c r="J359" s="205"/>
      <c r="K359" s="205"/>
      <c r="L359" s="209"/>
      <c r="M359" s="210"/>
      <c r="N359" s="211"/>
      <c r="O359" s="211"/>
      <c r="P359" s="211"/>
      <c r="Q359" s="211"/>
      <c r="R359" s="211"/>
      <c r="S359" s="211"/>
      <c r="T359" s="212"/>
      <c r="AT359" s="213" t="s">
        <v>159</v>
      </c>
      <c r="AU359" s="213" t="s">
        <v>86</v>
      </c>
      <c r="AV359" s="13" t="s">
        <v>21</v>
      </c>
      <c r="AW359" s="13" t="s">
        <v>35</v>
      </c>
      <c r="AX359" s="13" t="s">
        <v>77</v>
      </c>
      <c r="AY359" s="213" t="s">
        <v>148</v>
      </c>
    </row>
    <row r="360" spans="2:51" s="14" customFormat="1" ht="10.2">
      <c r="B360" s="214"/>
      <c r="C360" s="215"/>
      <c r="D360" s="200" t="s">
        <v>159</v>
      </c>
      <c r="E360" s="216" t="s">
        <v>19</v>
      </c>
      <c r="F360" s="217" t="s">
        <v>498</v>
      </c>
      <c r="G360" s="215"/>
      <c r="H360" s="218">
        <v>1.89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159</v>
      </c>
      <c r="AU360" s="224" t="s">
        <v>86</v>
      </c>
      <c r="AV360" s="14" t="s">
        <v>86</v>
      </c>
      <c r="AW360" s="14" t="s">
        <v>35</v>
      </c>
      <c r="AX360" s="14" t="s">
        <v>77</v>
      </c>
      <c r="AY360" s="224" t="s">
        <v>148</v>
      </c>
    </row>
    <row r="361" spans="2:51" s="14" customFormat="1" ht="10.2">
      <c r="B361" s="214"/>
      <c r="C361" s="215"/>
      <c r="D361" s="200" t="s">
        <v>159</v>
      </c>
      <c r="E361" s="216" t="s">
        <v>19</v>
      </c>
      <c r="F361" s="217" t="s">
        <v>499</v>
      </c>
      <c r="G361" s="215"/>
      <c r="H361" s="218">
        <v>2.73</v>
      </c>
      <c r="I361" s="219"/>
      <c r="J361" s="215"/>
      <c r="K361" s="215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159</v>
      </c>
      <c r="AU361" s="224" t="s">
        <v>86</v>
      </c>
      <c r="AV361" s="14" t="s">
        <v>86</v>
      </c>
      <c r="AW361" s="14" t="s">
        <v>35</v>
      </c>
      <c r="AX361" s="14" t="s">
        <v>77</v>
      </c>
      <c r="AY361" s="224" t="s">
        <v>148</v>
      </c>
    </row>
    <row r="362" spans="2:51" s="14" customFormat="1" ht="10.2">
      <c r="B362" s="214"/>
      <c r="C362" s="215"/>
      <c r="D362" s="200" t="s">
        <v>159</v>
      </c>
      <c r="E362" s="216" t="s">
        <v>19</v>
      </c>
      <c r="F362" s="217" t="s">
        <v>500</v>
      </c>
      <c r="G362" s="215"/>
      <c r="H362" s="218">
        <v>1.26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159</v>
      </c>
      <c r="AU362" s="224" t="s">
        <v>86</v>
      </c>
      <c r="AV362" s="14" t="s">
        <v>86</v>
      </c>
      <c r="AW362" s="14" t="s">
        <v>35</v>
      </c>
      <c r="AX362" s="14" t="s">
        <v>77</v>
      </c>
      <c r="AY362" s="224" t="s">
        <v>148</v>
      </c>
    </row>
    <row r="363" spans="2:51" s="16" customFormat="1" ht="10.2">
      <c r="B363" s="236"/>
      <c r="C363" s="237"/>
      <c r="D363" s="200" t="s">
        <v>159</v>
      </c>
      <c r="E363" s="238" t="s">
        <v>19</v>
      </c>
      <c r="F363" s="239" t="s">
        <v>206</v>
      </c>
      <c r="G363" s="237"/>
      <c r="H363" s="240">
        <v>5.88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AT363" s="246" t="s">
        <v>159</v>
      </c>
      <c r="AU363" s="246" t="s">
        <v>86</v>
      </c>
      <c r="AV363" s="16" t="s">
        <v>155</v>
      </c>
      <c r="AW363" s="16" t="s">
        <v>35</v>
      </c>
      <c r="AX363" s="16" t="s">
        <v>21</v>
      </c>
      <c r="AY363" s="246" t="s">
        <v>148</v>
      </c>
    </row>
    <row r="364" spans="2:63" s="12" customFormat="1" ht="22.8" customHeight="1">
      <c r="B364" s="172"/>
      <c r="C364" s="173"/>
      <c r="D364" s="174" t="s">
        <v>76</v>
      </c>
      <c r="E364" s="186" t="s">
        <v>155</v>
      </c>
      <c r="F364" s="186" t="s">
        <v>501</v>
      </c>
      <c r="G364" s="173"/>
      <c r="H364" s="173"/>
      <c r="I364" s="176"/>
      <c r="J364" s="187">
        <f>BK364</f>
        <v>0</v>
      </c>
      <c r="K364" s="173"/>
      <c r="L364" s="178"/>
      <c r="M364" s="179"/>
      <c r="N364" s="180"/>
      <c r="O364" s="180"/>
      <c r="P364" s="181">
        <f>SUM(P365:P391)</f>
        <v>0</v>
      </c>
      <c r="Q364" s="180"/>
      <c r="R364" s="181">
        <f>SUM(R365:R391)</f>
        <v>7.7462868</v>
      </c>
      <c r="S364" s="180"/>
      <c r="T364" s="182">
        <f>SUM(T365:T391)</f>
        <v>0</v>
      </c>
      <c r="AR364" s="183" t="s">
        <v>21</v>
      </c>
      <c r="AT364" s="184" t="s">
        <v>76</v>
      </c>
      <c r="AU364" s="184" t="s">
        <v>21</v>
      </c>
      <c r="AY364" s="183" t="s">
        <v>148</v>
      </c>
      <c r="BK364" s="185">
        <f>SUM(BK365:BK391)</f>
        <v>0</v>
      </c>
    </row>
    <row r="365" spans="1:65" s="2" customFormat="1" ht="21.75" customHeight="1">
      <c r="A365" s="36"/>
      <c r="B365" s="37"/>
      <c r="C365" s="188" t="s">
        <v>502</v>
      </c>
      <c r="D365" s="188" t="s">
        <v>150</v>
      </c>
      <c r="E365" s="189" t="s">
        <v>503</v>
      </c>
      <c r="F365" s="190" t="s">
        <v>504</v>
      </c>
      <c r="G365" s="191" t="s">
        <v>188</v>
      </c>
      <c r="H365" s="192">
        <v>2.04</v>
      </c>
      <c r="I365" s="193"/>
      <c r="J365" s="192">
        <f>ROUND(I365*H365,2)</f>
        <v>0</v>
      </c>
      <c r="K365" s="190" t="s">
        <v>154</v>
      </c>
      <c r="L365" s="41"/>
      <c r="M365" s="194" t="s">
        <v>19</v>
      </c>
      <c r="N365" s="195" t="s">
        <v>48</v>
      </c>
      <c r="O365" s="66"/>
      <c r="P365" s="196">
        <f>O365*H365</f>
        <v>0</v>
      </c>
      <c r="Q365" s="196">
        <v>1.89077</v>
      </c>
      <c r="R365" s="196">
        <f>Q365*H365</f>
        <v>3.8571708</v>
      </c>
      <c r="S365" s="196">
        <v>0</v>
      </c>
      <c r="T365" s="197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8" t="s">
        <v>155</v>
      </c>
      <c r="AT365" s="198" t="s">
        <v>150</v>
      </c>
      <c r="AU365" s="198" t="s">
        <v>86</v>
      </c>
      <c r="AY365" s="19" t="s">
        <v>148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9" t="s">
        <v>21</v>
      </c>
      <c r="BK365" s="199">
        <f>ROUND(I365*H365,2)</f>
        <v>0</v>
      </c>
      <c r="BL365" s="19" t="s">
        <v>155</v>
      </c>
      <c r="BM365" s="198" t="s">
        <v>505</v>
      </c>
    </row>
    <row r="366" spans="1:47" s="2" customFormat="1" ht="19.2">
      <c r="A366" s="36"/>
      <c r="B366" s="37"/>
      <c r="C366" s="38"/>
      <c r="D366" s="200" t="s">
        <v>157</v>
      </c>
      <c r="E366" s="38"/>
      <c r="F366" s="201" t="s">
        <v>506</v>
      </c>
      <c r="G366" s="38"/>
      <c r="H366" s="38"/>
      <c r="I366" s="109"/>
      <c r="J366" s="38"/>
      <c r="K366" s="38"/>
      <c r="L366" s="41"/>
      <c r="M366" s="202"/>
      <c r="N366" s="203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157</v>
      </c>
      <c r="AU366" s="19" t="s">
        <v>86</v>
      </c>
    </row>
    <row r="367" spans="2:51" s="13" customFormat="1" ht="20.4">
      <c r="B367" s="204"/>
      <c r="C367" s="205"/>
      <c r="D367" s="200" t="s">
        <v>159</v>
      </c>
      <c r="E367" s="206" t="s">
        <v>19</v>
      </c>
      <c r="F367" s="207" t="s">
        <v>191</v>
      </c>
      <c r="G367" s="205"/>
      <c r="H367" s="206" t="s">
        <v>19</v>
      </c>
      <c r="I367" s="208"/>
      <c r="J367" s="205"/>
      <c r="K367" s="205"/>
      <c r="L367" s="209"/>
      <c r="M367" s="210"/>
      <c r="N367" s="211"/>
      <c r="O367" s="211"/>
      <c r="P367" s="211"/>
      <c r="Q367" s="211"/>
      <c r="R367" s="211"/>
      <c r="S367" s="211"/>
      <c r="T367" s="212"/>
      <c r="AT367" s="213" t="s">
        <v>159</v>
      </c>
      <c r="AU367" s="213" t="s">
        <v>86</v>
      </c>
      <c r="AV367" s="13" t="s">
        <v>21</v>
      </c>
      <c r="AW367" s="13" t="s">
        <v>35</v>
      </c>
      <c r="AX367" s="13" t="s">
        <v>77</v>
      </c>
      <c r="AY367" s="213" t="s">
        <v>148</v>
      </c>
    </row>
    <row r="368" spans="2:51" s="13" customFormat="1" ht="10.2">
      <c r="B368" s="204"/>
      <c r="C368" s="205"/>
      <c r="D368" s="200" t="s">
        <v>159</v>
      </c>
      <c r="E368" s="206" t="s">
        <v>19</v>
      </c>
      <c r="F368" s="207" t="s">
        <v>192</v>
      </c>
      <c r="G368" s="205"/>
      <c r="H368" s="206" t="s">
        <v>19</v>
      </c>
      <c r="I368" s="208"/>
      <c r="J368" s="205"/>
      <c r="K368" s="205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159</v>
      </c>
      <c r="AU368" s="213" t="s">
        <v>86</v>
      </c>
      <c r="AV368" s="13" t="s">
        <v>21</v>
      </c>
      <c r="AW368" s="13" t="s">
        <v>35</v>
      </c>
      <c r="AX368" s="13" t="s">
        <v>77</v>
      </c>
      <c r="AY368" s="213" t="s">
        <v>148</v>
      </c>
    </row>
    <row r="369" spans="2:51" s="14" customFormat="1" ht="10.2">
      <c r="B369" s="214"/>
      <c r="C369" s="215"/>
      <c r="D369" s="200" t="s">
        <v>159</v>
      </c>
      <c r="E369" s="216" t="s">
        <v>19</v>
      </c>
      <c r="F369" s="217" t="s">
        <v>507</v>
      </c>
      <c r="G369" s="215"/>
      <c r="H369" s="218">
        <v>0.2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159</v>
      </c>
      <c r="AU369" s="224" t="s">
        <v>86</v>
      </c>
      <c r="AV369" s="14" t="s">
        <v>86</v>
      </c>
      <c r="AW369" s="14" t="s">
        <v>35</v>
      </c>
      <c r="AX369" s="14" t="s">
        <v>77</v>
      </c>
      <c r="AY369" s="224" t="s">
        <v>148</v>
      </c>
    </row>
    <row r="370" spans="2:51" s="14" customFormat="1" ht="10.2">
      <c r="B370" s="214"/>
      <c r="C370" s="215"/>
      <c r="D370" s="200" t="s">
        <v>159</v>
      </c>
      <c r="E370" s="216" t="s">
        <v>19</v>
      </c>
      <c r="F370" s="217" t="s">
        <v>508</v>
      </c>
      <c r="G370" s="215"/>
      <c r="H370" s="218">
        <v>0.07</v>
      </c>
      <c r="I370" s="219"/>
      <c r="J370" s="215"/>
      <c r="K370" s="215"/>
      <c r="L370" s="220"/>
      <c r="M370" s="221"/>
      <c r="N370" s="222"/>
      <c r="O370" s="222"/>
      <c r="P370" s="222"/>
      <c r="Q370" s="222"/>
      <c r="R370" s="222"/>
      <c r="S370" s="222"/>
      <c r="T370" s="223"/>
      <c r="AT370" s="224" t="s">
        <v>159</v>
      </c>
      <c r="AU370" s="224" t="s">
        <v>86</v>
      </c>
      <c r="AV370" s="14" t="s">
        <v>86</v>
      </c>
      <c r="AW370" s="14" t="s">
        <v>35</v>
      </c>
      <c r="AX370" s="14" t="s">
        <v>77</v>
      </c>
      <c r="AY370" s="224" t="s">
        <v>148</v>
      </c>
    </row>
    <row r="371" spans="2:51" s="14" customFormat="1" ht="10.2">
      <c r="B371" s="214"/>
      <c r="C371" s="215"/>
      <c r="D371" s="200" t="s">
        <v>159</v>
      </c>
      <c r="E371" s="216" t="s">
        <v>19</v>
      </c>
      <c r="F371" s="217" t="s">
        <v>509</v>
      </c>
      <c r="G371" s="215"/>
      <c r="H371" s="218">
        <v>0.08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159</v>
      </c>
      <c r="AU371" s="224" t="s">
        <v>86</v>
      </c>
      <c r="AV371" s="14" t="s">
        <v>86</v>
      </c>
      <c r="AW371" s="14" t="s">
        <v>35</v>
      </c>
      <c r="AX371" s="14" t="s">
        <v>77</v>
      </c>
      <c r="AY371" s="224" t="s">
        <v>148</v>
      </c>
    </row>
    <row r="372" spans="2:51" s="14" customFormat="1" ht="10.2">
      <c r="B372" s="214"/>
      <c r="C372" s="215"/>
      <c r="D372" s="200" t="s">
        <v>159</v>
      </c>
      <c r="E372" s="216" t="s">
        <v>19</v>
      </c>
      <c r="F372" s="217" t="s">
        <v>510</v>
      </c>
      <c r="G372" s="215"/>
      <c r="H372" s="218">
        <v>0.02</v>
      </c>
      <c r="I372" s="219"/>
      <c r="J372" s="215"/>
      <c r="K372" s="215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159</v>
      </c>
      <c r="AU372" s="224" t="s">
        <v>86</v>
      </c>
      <c r="AV372" s="14" t="s">
        <v>86</v>
      </c>
      <c r="AW372" s="14" t="s">
        <v>35</v>
      </c>
      <c r="AX372" s="14" t="s">
        <v>77</v>
      </c>
      <c r="AY372" s="224" t="s">
        <v>148</v>
      </c>
    </row>
    <row r="373" spans="2:51" s="14" customFormat="1" ht="10.2">
      <c r="B373" s="214"/>
      <c r="C373" s="215"/>
      <c r="D373" s="200" t="s">
        <v>159</v>
      </c>
      <c r="E373" s="216" t="s">
        <v>19</v>
      </c>
      <c r="F373" s="217" t="s">
        <v>511</v>
      </c>
      <c r="G373" s="215"/>
      <c r="H373" s="218">
        <v>0.03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159</v>
      </c>
      <c r="AU373" s="224" t="s">
        <v>86</v>
      </c>
      <c r="AV373" s="14" t="s">
        <v>86</v>
      </c>
      <c r="AW373" s="14" t="s">
        <v>35</v>
      </c>
      <c r="AX373" s="14" t="s">
        <v>77</v>
      </c>
      <c r="AY373" s="224" t="s">
        <v>148</v>
      </c>
    </row>
    <row r="374" spans="2:51" s="14" customFormat="1" ht="10.2">
      <c r="B374" s="214"/>
      <c r="C374" s="215"/>
      <c r="D374" s="200" t="s">
        <v>159</v>
      </c>
      <c r="E374" s="216" t="s">
        <v>19</v>
      </c>
      <c r="F374" s="217" t="s">
        <v>512</v>
      </c>
      <c r="G374" s="215"/>
      <c r="H374" s="218">
        <v>0.13</v>
      </c>
      <c r="I374" s="219"/>
      <c r="J374" s="215"/>
      <c r="K374" s="215"/>
      <c r="L374" s="220"/>
      <c r="M374" s="221"/>
      <c r="N374" s="222"/>
      <c r="O374" s="222"/>
      <c r="P374" s="222"/>
      <c r="Q374" s="222"/>
      <c r="R374" s="222"/>
      <c r="S374" s="222"/>
      <c r="T374" s="223"/>
      <c r="AT374" s="224" t="s">
        <v>159</v>
      </c>
      <c r="AU374" s="224" t="s">
        <v>86</v>
      </c>
      <c r="AV374" s="14" t="s">
        <v>86</v>
      </c>
      <c r="AW374" s="14" t="s">
        <v>35</v>
      </c>
      <c r="AX374" s="14" t="s">
        <v>77</v>
      </c>
      <c r="AY374" s="224" t="s">
        <v>148</v>
      </c>
    </row>
    <row r="375" spans="2:51" s="14" customFormat="1" ht="10.2">
      <c r="B375" s="214"/>
      <c r="C375" s="215"/>
      <c r="D375" s="200" t="s">
        <v>159</v>
      </c>
      <c r="E375" s="216" t="s">
        <v>19</v>
      </c>
      <c r="F375" s="217" t="s">
        <v>513</v>
      </c>
      <c r="G375" s="215"/>
      <c r="H375" s="218">
        <v>0.036</v>
      </c>
      <c r="I375" s="219"/>
      <c r="J375" s="215"/>
      <c r="K375" s="215"/>
      <c r="L375" s="220"/>
      <c r="M375" s="221"/>
      <c r="N375" s="222"/>
      <c r="O375" s="222"/>
      <c r="P375" s="222"/>
      <c r="Q375" s="222"/>
      <c r="R375" s="222"/>
      <c r="S375" s="222"/>
      <c r="T375" s="223"/>
      <c r="AT375" s="224" t="s">
        <v>159</v>
      </c>
      <c r="AU375" s="224" t="s">
        <v>86</v>
      </c>
      <c r="AV375" s="14" t="s">
        <v>86</v>
      </c>
      <c r="AW375" s="14" t="s">
        <v>35</v>
      </c>
      <c r="AX375" s="14" t="s">
        <v>77</v>
      </c>
      <c r="AY375" s="224" t="s">
        <v>148</v>
      </c>
    </row>
    <row r="376" spans="2:51" s="14" customFormat="1" ht="10.2">
      <c r="B376" s="214"/>
      <c r="C376" s="215"/>
      <c r="D376" s="200" t="s">
        <v>159</v>
      </c>
      <c r="E376" s="216" t="s">
        <v>19</v>
      </c>
      <c r="F376" s="217" t="s">
        <v>514</v>
      </c>
      <c r="G376" s="215"/>
      <c r="H376" s="218">
        <v>0.084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159</v>
      </c>
      <c r="AU376" s="224" t="s">
        <v>86</v>
      </c>
      <c r="AV376" s="14" t="s">
        <v>86</v>
      </c>
      <c r="AW376" s="14" t="s">
        <v>35</v>
      </c>
      <c r="AX376" s="14" t="s">
        <v>77</v>
      </c>
      <c r="AY376" s="224" t="s">
        <v>148</v>
      </c>
    </row>
    <row r="377" spans="2:51" s="14" customFormat="1" ht="10.2">
      <c r="B377" s="214"/>
      <c r="C377" s="215"/>
      <c r="D377" s="200" t="s">
        <v>159</v>
      </c>
      <c r="E377" s="216" t="s">
        <v>19</v>
      </c>
      <c r="F377" s="217" t="s">
        <v>515</v>
      </c>
      <c r="G377" s="215"/>
      <c r="H377" s="218">
        <v>0.04</v>
      </c>
      <c r="I377" s="219"/>
      <c r="J377" s="215"/>
      <c r="K377" s="215"/>
      <c r="L377" s="220"/>
      <c r="M377" s="221"/>
      <c r="N377" s="222"/>
      <c r="O377" s="222"/>
      <c r="P377" s="222"/>
      <c r="Q377" s="222"/>
      <c r="R377" s="222"/>
      <c r="S377" s="222"/>
      <c r="T377" s="223"/>
      <c r="AT377" s="224" t="s">
        <v>159</v>
      </c>
      <c r="AU377" s="224" t="s">
        <v>86</v>
      </c>
      <c r="AV377" s="14" t="s">
        <v>86</v>
      </c>
      <c r="AW377" s="14" t="s">
        <v>35</v>
      </c>
      <c r="AX377" s="14" t="s">
        <v>77</v>
      </c>
      <c r="AY377" s="224" t="s">
        <v>148</v>
      </c>
    </row>
    <row r="378" spans="2:51" s="14" customFormat="1" ht="10.2">
      <c r="B378" s="214"/>
      <c r="C378" s="215"/>
      <c r="D378" s="200" t="s">
        <v>159</v>
      </c>
      <c r="E378" s="216" t="s">
        <v>19</v>
      </c>
      <c r="F378" s="217" t="s">
        <v>516</v>
      </c>
      <c r="G378" s="215"/>
      <c r="H378" s="218">
        <v>0.04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159</v>
      </c>
      <c r="AU378" s="224" t="s">
        <v>86</v>
      </c>
      <c r="AV378" s="14" t="s">
        <v>86</v>
      </c>
      <c r="AW378" s="14" t="s">
        <v>35</v>
      </c>
      <c r="AX378" s="14" t="s">
        <v>77</v>
      </c>
      <c r="AY378" s="224" t="s">
        <v>148</v>
      </c>
    </row>
    <row r="379" spans="2:51" s="14" customFormat="1" ht="10.2">
      <c r="B379" s="214"/>
      <c r="C379" s="215"/>
      <c r="D379" s="200" t="s">
        <v>159</v>
      </c>
      <c r="E379" s="216" t="s">
        <v>19</v>
      </c>
      <c r="F379" s="217" t="s">
        <v>517</v>
      </c>
      <c r="G379" s="215"/>
      <c r="H379" s="218">
        <v>0.03</v>
      </c>
      <c r="I379" s="219"/>
      <c r="J379" s="215"/>
      <c r="K379" s="215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159</v>
      </c>
      <c r="AU379" s="224" t="s">
        <v>86</v>
      </c>
      <c r="AV379" s="14" t="s">
        <v>86</v>
      </c>
      <c r="AW379" s="14" t="s">
        <v>35</v>
      </c>
      <c r="AX379" s="14" t="s">
        <v>77</v>
      </c>
      <c r="AY379" s="224" t="s">
        <v>148</v>
      </c>
    </row>
    <row r="380" spans="2:51" s="14" customFormat="1" ht="10.2">
      <c r="B380" s="214"/>
      <c r="C380" s="215"/>
      <c r="D380" s="200" t="s">
        <v>159</v>
      </c>
      <c r="E380" s="216" t="s">
        <v>19</v>
      </c>
      <c r="F380" s="217" t="s">
        <v>518</v>
      </c>
      <c r="G380" s="215"/>
      <c r="H380" s="218">
        <v>0.08</v>
      </c>
      <c r="I380" s="219"/>
      <c r="J380" s="215"/>
      <c r="K380" s="215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159</v>
      </c>
      <c r="AU380" s="224" t="s">
        <v>86</v>
      </c>
      <c r="AV380" s="14" t="s">
        <v>86</v>
      </c>
      <c r="AW380" s="14" t="s">
        <v>35</v>
      </c>
      <c r="AX380" s="14" t="s">
        <v>77</v>
      </c>
      <c r="AY380" s="224" t="s">
        <v>148</v>
      </c>
    </row>
    <row r="381" spans="2:51" s="15" customFormat="1" ht="10.2">
      <c r="B381" s="225"/>
      <c r="C381" s="226"/>
      <c r="D381" s="200" t="s">
        <v>159</v>
      </c>
      <c r="E381" s="227" t="s">
        <v>19</v>
      </c>
      <c r="F381" s="228" t="s">
        <v>205</v>
      </c>
      <c r="G381" s="226"/>
      <c r="H381" s="229">
        <v>0.84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159</v>
      </c>
      <c r="AU381" s="235" t="s">
        <v>86</v>
      </c>
      <c r="AV381" s="15" t="s">
        <v>181</v>
      </c>
      <c r="AW381" s="15" t="s">
        <v>35</v>
      </c>
      <c r="AX381" s="15" t="s">
        <v>77</v>
      </c>
      <c r="AY381" s="235" t="s">
        <v>148</v>
      </c>
    </row>
    <row r="382" spans="2:51" s="13" customFormat="1" ht="10.2">
      <c r="B382" s="204"/>
      <c r="C382" s="205"/>
      <c r="D382" s="200" t="s">
        <v>159</v>
      </c>
      <c r="E382" s="206" t="s">
        <v>19</v>
      </c>
      <c r="F382" s="207" t="s">
        <v>300</v>
      </c>
      <c r="G382" s="205"/>
      <c r="H382" s="206" t="s">
        <v>19</v>
      </c>
      <c r="I382" s="208"/>
      <c r="J382" s="205"/>
      <c r="K382" s="205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159</v>
      </c>
      <c r="AU382" s="213" t="s">
        <v>86</v>
      </c>
      <c r="AV382" s="13" t="s">
        <v>21</v>
      </c>
      <c r="AW382" s="13" t="s">
        <v>35</v>
      </c>
      <c r="AX382" s="13" t="s">
        <v>77</v>
      </c>
      <c r="AY382" s="213" t="s">
        <v>148</v>
      </c>
    </row>
    <row r="383" spans="2:51" s="14" customFormat="1" ht="10.2">
      <c r="B383" s="214"/>
      <c r="C383" s="215"/>
      <c r="D383" s="200" t="s">
        <v>159</v>
      </c>
      <c r="E383" s="216" t="s">
        <v>19</v>
      </c>
      <c r="F383" s="217" t="s">
        <v>519</v>
      </c>
      <c r="G383" s="215"/>
      <c r="H383" s="218">
        <v>1.2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159</v>
      </c>
      <c r="AU383" s="224" t="s">
        <v>86</v>
      </c>
      <c r="AV383" s="14" t="s">
        <v>86</v>
      </c>
      <c r="AW383" s="14" t="s">
        <v>35</v>
      </c>
      <c r="AX383" s="14" t="s">
        <v>77</v>
      </c>
      <c r="AY383" s="224" t="s">
        <v>148</v>
      </c>
    </row>
    <row r="384" spans="2:51" s="15" customFormat="1" ht="10.2">
      <c r="B384" s="225"/>
      <c r="C384" s="226"/>
      <c r="D384" s="200" t="s">
        <v>159</v>
      </c>
      <c r="E384" s="227" t="s">
        <v>19</v>
      </c>
      <c r="F384" s="228" t="s">
        <v>225</v>
      </c>
      <c r="G384" s="226"/>
      <c r="H384" s="229">
        <v>1.2</v>
      </c>
      <c r="I384" s="230"/>
      <c r="J384" s="226"/>
      <c r="K384" s="226"/>
      <c r="L384" s="231"/>
      <c r="M384" s="232"/>
      <c r="N384" s="233"/>
      <c r="O384" s="233"/>
      <c r="P384" s="233"/>
      <c r="Q384" s="233"/>
      <c r="R384" s="233"/>
      <c r="S384" s="233"/>
      <c r="T384" s="234"/>
      <c r="AT384" s="235" t="s">
        <v>159</v>
      </c>
      <c r="AU384" s="235" t="s">
        <v>86</v>
      </c>
      <c r="AV384" s="15" t="s">
        <v>181</v>
      </c>
      <c r="AW384" s="15" t="s">
        <v>35</v>
      </c>
      <c r="AX384" s="15" t="s">
        <v>77</v>
      </c>
      <c r="AY384" s="235" t="s">
        <v>148</v>
      </c>
    </row>
    <row r="385" spans="2:51" s="16" customFormat="1" ht="10.2">
      <c r="B385" s="236"/>
      <c r="C385" s="237"/>
      <c r="D385" s="200" t="s">
        <v>159</v>
      </c>
      <c r="E385" s="238" t="s">
        <v>19</v>
      </c>
      <c r="F385" s="239" t="s">
        <v>206</v>
      </c>
      <c r="G385" s="237"/>
      <c r="H385" s="240">
        <v>2.04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AT385" s="246" t="s">
        <v>159</v>
      </c>
      <c r="AU385" s="246" t="s">
        <v>86</v>
      </c>
      <c r="AV385" s="16" t="s">
        <v>155</v>
      </c>
      <c r="AW385" s="16" t="s">
        <v>35</v>
      </c>
      <c r="AX385" s="16" t="s">
        <v>21</v>
      </c>
      <c r="AY385" s="246" t="s">
        <v>148</v>
      </c>
    </row>
    <row r="386" spans="1:65" s="2" customFormat="1" ht="44.25" customHeight="1">
      <c r="A386" s="36"/>
      <c r="B386" s="37"/>
      <c r="C386" s="188" t="s">
        <v>520</v>
      </c>
      <c r="D386" s="188" t="s">
        <v>150</v>
      </c>
      <c r="E386" s="189" t="s">
        <v>521</v>
      </c>
      <c r="F386" s="190" t="s">
        <v>522</v>
      </c>
      <c r="G386" s="191" t="s">
        <v>153</v>
      </c>
      <c r="H386" s="192">
        <v>21.35</v>
      </c>
      <c r="I386" s="193"/>
      <c r="J386" s="192">
        <f>ROUND(I386*H386,2)</f>
        <v>0</v>
      </c>
      <c r="K386" s="190" t="s">
        <v>154</v>
      </c>
      <c r="L386" s="41"/>
      <c r="M386" s="194" t="s">
        <v>19</v>
      </c>
      <c r="N386" s="195" t="s">
        <v>48</v>
      </c>
      <c r="O386" s="66"/>
      <c r="P386" s="196">
        <f>O386*H386</f>
        <v>0</v>
      </c>
      <c r="Q386" s="196">
        <v>0.16192</v>
      </c>
      <c r="R386" s="196">
        <f>Q386*H386</f>
        <v>3.4569920000000005</v>
      </c>
      <c r="S386" s="196">
        <v>0</v>
      </c>
      <c r="T386" s="197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8" t="s">
        <v>155</v>
      </c>
      <c r="AT386" s="198" t="s">
        <v>150</v>
      </c>
      <c r="AU386" s="198" t="s">
        <v>86</v>
      </c>
      <c r="AY386" s="19" t="s">
        <v>148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9" t="s">
        <v>21</v>
      </c>
      <c r="BK386" s="199">
        <f>ROUND(I386*H386,2)</f>
        <v>0</v>
      </c>
      <c r="BL386" s="19" t="s">
        <v>155</v>
      </c>
      <c r="BM386" s="198" t="s">
        <v>523</v>
      </c>
    </row>
    <row r="387" spans="1:47" s="2" customFormat="1" ht="38.4">
      <c r="A387" s="36"/>
      <c r="B387" s="37"/>
      <c r="C387" s="38"/>
      <c r="D387" s="200" t="s">
        <v>157</v>
      </c>
      <c r="E387" s="38"/>
      <c r="F387" s="201" t="s">
        <v>524</v>
      </c>
      <c r="G387" s="38"/>
      <c r="H387" s="38"/>
      <c r="I387" s="109"/>
      <c r="J387" s="38"/>
      <c r="K387" s="38"/>
      <c r="L387" s="41"/>
      <c r="M387" s="202"/>
      <c r="N387" s="203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157</v>
      </c>
      <c r="AU387" s="19" t="s">
        <v>86</v>
      </c>
    </row>
    <row r="388" spans="2:51" s="13" customFormat="1" ht="10.2">
      <c r="B388" s="204"/>
      <c r="C388" s="205"/>
      <c r="D388" s="200" t="s">
        <v>159</v>
      </c>
      <c r="E388" s="206" t="s">
        <v>19</v>
      </c>
      <c r="F388" s="207" t="s">
        <v>525</v>
      </c>
      <c r="G388" s="205"/>
      <c r="H388" s="206" t="s">
        <v>19</v>
      </c>
      <c r="I388" s="208"/>
      <c r="J388" s="205"/>
      <c r="K388" s="205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159</v>
      </c>
      <c r="AU388" s="213" t="s">
        <v>86</v>
      </c>
      <c r="AV388" s="13" t="s">
        <v>21</v>
      </c>
      <c r="AW388" s="13" t="s">
        <v>35</v>
      </c>
      <c r="AX388" s="13" t="s">
        <v>77</v>
      </c>
      <c r="AY388" s="213" t="s">
        <v>148</v>
      </c>
    </row>
    <row r="389" spans="2:51" s="14" customFormat="1" ht="10.2">
      <c r="B389" s="214"/>
      <c r="C389" s="215"/>
      <c r="D389" s="200" t="s">
        <v>159</v>
      </c>
      <c r="E389" s="216" t="s">
        <v>19</v>
      </c>
      <c r="F389" s="217" t="s">
        <v>162</v>
      </c>
      <c r="G389" s="215"/>
      <c r="H389" s="218">
        <v>21.35</v>
      </c>
      <c r="I389" s="219"/>
      <c r="J389" s="215"/>
      <c r="K389" s="215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159</v>
      </c>
      <c r="AU389" s="224" t="s">
        <v>86</v>
      </c>
      <c r="AV389" s="14" t="s">
        <v>86</v>
      </c>
      <c r="AW389" s="14" t="s">
        <v>35</v>
      </c>
      <c r="AX389" s="14" t="s">
        <v>21</v>
      </c>
      <c r="AY389" s="224" t="s">
        <v>148</v>
      </c>
    </row>
    <row r="390" spans="1:65" s="2" customFormat="1" ht="21.75" customHeight="1">
      <c r="A390" s="36"/>
      <c r="B390" s="37"/>
      <c r="C390" s="188" t="s">
        <v>526</v>
      </c>
      <c r="D390" s="188" t="s">
        <v>150</v>
      </c>
      <c r="E390" s="189" t="s">
        <v>527</v>
      </c>
      <c r="F390" s="190" t="s">
        <v>528</v>
      </c>
      <c r="G390" s="191" t="s">
        <v>153</v>
      </c>
      <c r="H390" s="192">
        <v>21.35</v>
      </c>
      <c r="I390" s="193"/>
      <c r="J390" s="192">
        <f>ROUND(I390*H390,2)</f>
        <v>0</v>
      </c>
      <c r="K390" s="190" t="s">
        <v>154</v>
      </c>
      <c r="L390" s="41"/>
      <c r="M390" s="194" t="s">
        <v>19</v>
      </c>
      <c r="N390" s="195" t="s">
        <v>48</v>
      </c>
      <c r="O390" s="66"/>
      <c r="P390" s="196">
        <f>O390*H390</f>
        <v>0</v>
      </c>
      <c r="Q390" s="196">
        <v>0.02024</v>
      </c>
      <c r="R390" s="196">
        <f>Q390*H390</f>
        <v>0.43212400000000006</v>
      </c>
      <c r="S390" s="196">
        <v>0</v>
      </c>
      <c r="T390" s="197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8" t="s">
        <v>155</v>
      </c>
      <c r="AT390" s="198" t="s">
        <v>150</v>
      </c>
      <c r="AU390" s="198" t="s">
        <v>86</v>
      </c>
      <c r="AY390" s="19" t="s">
        <v>148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9" t="s">
        <v>21</v>
      </c>
      <c r="BK390" s="199">
        <f>ROUND(I390*H390,2)</f>
        <v>0</v>
      </c>
      <c r="BL390" s="19" t="s">
        <v>155</v>
      </c>
      <c r="BM390" s="198" t="s">
        <v>529</v>
      </c>
    </row>
    <row r="391" spans="1:47" s="2" customFormat="1" ht="28.8">
      <c r="A391" s="36"/>
      <c r="B391" s="37"/>
      <c r="C391" s="38"/>
      <c r="D391" s="200" t="s">
        <v>157</v>
      </c>
      <c r="E391" s="38"/>
      <c r="F391" s="201" t="s">
        <v>530</v>
      </c>
      <c r="G391" s="38"/>
      <c r="H391" s="38"/>
      <c r="I391" s="109"/>
      <c r="J391" s="38"/>
      <c r="K391" s="38"/>
      <c r="L391" s="41"/>
      <c r="M391" s="202"/>
      <c r="N391" s="203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157</v>
      </c>
      <c r="AU391" s="19" t="s">
        <v>86</v>
      </c>
    </row>
    <row r="392" spans="2:63" s="12" customFormat="1" ht="22.8" customHeight="1">
      <c r="B392" s="172"/>
      <c r="C392" s="173"/>
      <c r="D392" s="174" t="s">
        <v>76</v>
      </c>
      <c r="E392" s="186" t="s">
        <v>207</v>
      </c>
      <c r="F392" s="186" t="s">
        <v>531</v>
      </c>
      <c r="G392" s="173"/>
      <c r="H392" s="173"/>
      <c r="I392" s="176"/>
      <c r="J392" s="187">
        <f>BK392</f>
        <v>0</v>
      </c>
      <c r="K392" s="173"/>
      <c r="L392" s="178"/>
      <c r="M392" s="179"/>
      <c r="N392" s="180"/>
      <c r="O392" s="180"/>
      <c r="P392" s="181">
        <f>SUM(P393:P398)</f>
        <v>0</v>
      </c>
      <c r="Q392" s="180"/>
      <c r="R392" s="181">
        <f>SUM(R393:R398)</f>
        <v>4.595587500000001</v>
      </c>
      <c r="S392" s="180"/>
      <c r="T392" s="182">
        <f>SUM(T393:T398)</f>
        <v>0</v>
      </c>
      <c r="AR392" s="183" t="s">
        <v>21</v>
      </c>
      <c r="AT392" s="184" t="s">
        <v>76</v>
      </c>
      <c r="AU392" s="184" t="s">
        <v>21</v>
      </c>
      <c r="AY392" s="183" t="s">
        <v>148</v>
      </c>
      <c r="BK392" s="185">
        <f>SUM(BK393:BK398)</f>
        <v>0</v>
      </c>
    </row>
    <row r="393" spans="1:65" s="2" customFormat="1" ht="44.25" customHeight="1">
      <c r="A393" s="36"/>
      <c r="B393" s="37"/>
      <c r="C393" s="188" t="s">
        <v>532</v>
      </c>
      <c r="D393" s="188" t="s">
        <v>150</v>
      </c>
      <c r="E393" s="189" t="s">
        <v>533</v>
      </c>
      <c r="F393" s="190" t="s">
        <v>534</v>
      </c>
      <c r="G393" s="191" t="s">
        <v>153</v>
      </c>
      <c r="H393" s="192">
        <v>21.35</v>
      </c>
      <c r="I393" s="193"/>
      <c r="J393" s="192">
        <f>ROUND(I393*H393,2)</f>
        <v>0</v>
      </c>
      <c r="K393" s="190" t="s">
        <v>154</v>
      </c>
      <c r="L393" s="41"/>
      <c r="M393" s="194" t="s">
        <v>19</v>
      </c>
      <c r="N393" s="195" t="s">
        <v>48</v>
      </c>
      <c r="O393" s="66"/>
      <c r="P393" s="196">
        <f>O393*H393</f>
        <v>0</v>
      </c>
      <c r="Q393" s="196">
        <v>0.08425</v>
      </c>
      <c r="R393" s="196">
        <f>Q393*H393</f>
        <v>1.7987375000000003</v>
      </c>
      <c r="S393" s="196">
        <v>0</v>
      </c>
      <c r="T393" s="197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8" t="s">
        <v>155</v>
      </c>
      <c r="AT393" s="198" t="s">
        <v>150</v>
      </c>
      <c r="AU393" s="198" t="s">
        <v>86</v>
      </c>
      <c r="AY393" s="19" t="s">
        <v>148</v>
      </c>
      <c r="BE393" s="199">
        <f>IF(N393="základní",J393,0)</f>
        <v>0</v>
      </c>
      <c r="BF393" s="199">
        <f>IF(N393="snížená",J393,0)</f>
        <v>0</v>
      </c>
      <c r="BG393" s="199">
        <f>IF(N393="zákl. přenesená",J393,0)</f>
        <v>0</v>
      </c>
      <c r="BH393" s="199">
        <f>IF(N393="sníž. přenesená",J393,0)</f>
        <v>0</v>
      </c>
      <c r="BI393" s="199">
        <f>IF(N393="nulová",J393,0)</f>
        <v>0</v>
      </c>
      <c r="BJ393" s="19" t="s">
        <v>21</v>
      </c>
      <c r="BK393" s="199">
        <f>ROUND(I393*H393,2)</f>
        <v>0</v>
      </c>
      <c r="BL393" s="19" t="s">
        <v>155</v>
      </c>
      <c r="BM393" s="198" t="s">
        <v>535</v>
      </c>
    </row>
    <row r="394" spans="1:47" s="2" customFormat="1" ht="57.6">
      <c r="A394" s="36"/>
      <c r="B394" s="37"/>
      <c r="C394" s="38"/>
      <c r="D394" s="200" t="s">
        <v>157</v>
      </c>
      <c r="E394" s="38"/>
      <c r="F394" s="201" t="s">
        <v>536</v>
      </c>
      <c r="G394" s="38"/>
      <c r="H394" s="38"/>
      <c r="I394" s="109"/>
      <c r="J394" s="38"/>
      <c r="K394" s="38"/>
      <c r="L394" s="41"/>
      <c r="M394" s="202"/>
      <c r="N394" s="203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157</v>
      </c>
      <c r="AU394" s="19" t="s">
        <v>86</v>
      </c>
    </row>
    <row r="395" spans="2:51" s="13" customFormat="1" ht="10.2">
      <c r="B395" s="204"/>
      <c r="C395" s="205"/>
      <c r="D395" s="200" t="s">
        <v>159</v>
      </c>
      <c r="E395" s="206" t="s">
        <v>19</v>
      </c>
      <c r="F395" s="207" t="s">
        <v>525</v>
      </c>
      <c r="G395" s="205"/>
      <c r="H395" s="206" t="s">
        <v>19</v>
      </c>
      <c r="I395" s="208"/>
      <c r="J395" s="205"/>
      <c r="K395" s="205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159</v>
      </c>
      <c r="AU395" s="213" t="s">
        <v>86</v>
      </c>
      <c r="AV395" s="13" t="s">
        <v>21</v>
      </c>
      <c r="AW395" s="13" t="s">
        <v>35</v>
      </c>
      <c r="AX395" s="13" t="s">
        <v>77</v>
      </c>
      <c r="AY395" s="213" t="s">
        <v>148</v>
      </c>
    </row>
    <row r="396" spans="2:51" s="14" customFormat="1" ht="10.2">
      <c r="B396" s="214"/>
      <c r="C396" s="215"/>
      <c r="D396" s="200" t="s">
        <v>159</v>
      </c>
      <c r="E396" s="216" t="s">
        <v>19</v>
      </c>
      <c r="F396" s="217" t="s">
        <v>162</v>
      </c>
      <c r="G396" s="215"/>
      <c r="H396" s="218">
        <v>21.35</v>
      </c>
      <c r="I396" s="219"/>
      <c r="J396" s="215"/>
      <c r="K396" s="215"/>
      <c r="L396" s="220"/>
      <c r="M396" s="221"/>
      <c r="N396" s="222"/>
      <c r="O396" s="222"/>
      <c r="P396" s="222"/>
      <c r="Q396" s="222"/>
      <c r="R396" s="222"/>
      <c r="S396" s="222"/>
      <c r="T396" s="223"/>
      <c r="AT396" s="224" t="s">
        <v>159</v>
      </c>
      <c r="AU396" s="224" t="s">
        <v>86</v>
      </c>
      <c r="AV396" s="14" t="s">
        <v>86</v>
      </c>
      <c r="AW396" s="14" t="s">
        <v>35</v>
      </c>
      <c r="AX396" s="14" t="s">
        <v>21</v>
      </c>
      <c r="AY396" s="224" t="s">
        <v>148</v>
      </c>
    </row>
    <row r="397" spans="1:65" s="2" customFormat="1" ht="21.75" customHeight="1">
      <c r="A397" s="36"/>
      <c r="B397" s="37"/>
      <c r="C397" s="247" t="s">
        <v>537</v>
      </c>
      <c r="D397" s="247" t="s">
        <v>243</v>
      </c>
      <c r="E397" s="248" t="s">
        <v>538</v>
      </c>
      <c r="F397" s="249" t="s">
        <v>539</v>
      </c>
      <c r="G397" s="250" t="s">
        <v>153</v>
      </c>
      <c r="H397" s="251">
        <v>21.35</v>
      </c>
      <c r="I397" s="252"/>
      <c r="J397" s="251">
        <f>ROUND(I397*H397,2)</f>
        <v>0</v>
      </c>
      <c r="K397" s="249" t="s">
        <v>372</v>
      </c>
      <c r="L397" s="253"/>
      <c r="M397" s="254" t="s">
        <v>19</v>
      </c>
      <c r="N397" s="255" t="s">
        <v>48</v>
      </c>
      <c r="O397" s="66"/>
      <c r="P397" s="196">
        <f>O397*H397</f>
        <v>0</v>
      </c>
      <c r="Q397" s="196">
        <v>0.131</v>
      </c>
      <c r="R397" s="196">
        <f>Q397*H397</f>
        <v>2.7968500000000005</v>
      </c>
      <c r="S397" s="196">
        <v>0</v>
      </c>
      <c r="T397" s="197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8" t="s">
        <v>226</v>
      </c>
      <c r="AT397" s="198" t="s">
        <v>243</v>
      </c>
      <c r="AU397" s="198" t="s">
        <v>86</v>
      </c>
      <c r="AY397" s="19" t="s">
        <v>148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9" t="s">
        <v>21</v>
      </c>
      <c r="BK397" s="199">
        <f>ROUND(I397*H397,2)</f>
        <v>0</v>
      </c>
      <c r="BL397" s="19" t="s">
        <v>155</v>
      </c>
      <c r="BM397" s="198" t="s">
        <v>540</v>
      </c>
    </row>
    <row r="398" spans="1:47" s="2" customFormat="1" ht="19.2">
      <c r="A398" s="36"/>
      <c r="B398" s="37"/>
      <c r="C398" s="38"/>
      <c r="D398" s="200" t="s">
        <v>157</v>
      </c>
      <c r="E398" s="38"/>
      <c r="F398" s="201" t="s">
        <v>539</v>
      </c>
      <c r="G398" s="38"/>
      <c r="H398" s="38"/>
      <c r="I398" s="109"/>
      <c r="J398" s="38"/>
      <c r="K398" s="38"/>
      <c r="L398" s="41"/>
      <c r="M398" s="202"/>
      <c r="N398" s="203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157</v>
      </c>
      <c r="AU398" s="19" t="s">
        <v>86</v>
      </c>
    </row>
    <row r="399" spans="2:63" s="12" customFormat="1" ht="22.8" customHeight="1">
      <c r="B399" s="172"/>
      <c r="C399" s="173"/>
      <c r="D399" s="174" t="s">
        <v>76</v>
      </c>
      <c r="E399" s="186" t="s">
        <v>212</v>
      </c>
      <c r="F399" s="186" t="s">
        <v>541</v>
      </c>
      <c r="G399" s="173"/>
      <c r="H399" s="173"/>
      <c r="I399" s="176"/>
      <c r="J399" s="187">
        <f>BK399</f>
        <v>0</v>
      </c>
      <c r="K399" s="173"/>
      <c r="L399" s="178"/>
      <c r="M399" s="179"/>
      <c r="N399" s="180"/>
      <c r="O399" s="180"/>
      <c r="P399" s="181">
        <f>SUM(P400:P604)</f>
        <v>0</v>
      </c>
      <c r="Q399" s="180"/>
      <c r="R399" s="181">
        <f>SUM(R400:R604)</f>
        <v>64.7019416</v>
      </c>
      <c r="S399" s="180"/>
      <c r="T399" s="182">
        <f>SUM(T400:T604)</f>
        <v>0</v>
      </c>
      <c r="AR399" s="183" t="s">
        <v>21</v>
      </c>
      <c r="AT399" s="184" t="s">
        <v>76</v>
      </c>
      <c r="AU399" s="184" t="s">
        <v>21</v>
      </c>
      <c r="AY399" s="183" t="s">
        <v>148</v>
      </c>
      <c r="BK399" s="185">
        <f>SUM(BK400:BK604)</f>
        <v>0</v>
      </c>
    </row>
    <row r="400" spans="1:65" s="2" customFormat="1" ht="21.75" customHeight="1">
      <c r="A400" s="36"/>
      <c r="B400" s="37"/>
      <c r="C400" s="188" t="s">
        <v>542</v>
      </c>
      <c r="D400" s="188" t="s">
        <v>150</v>
      </c>
      <c r="E400" s="189" t="s">
        <v>543</v>
      </c>
      <c r="F400" s="190" t="s">
        <v>544</v>
      </c>
      <c r="G400" s="191" t="s">
        <v>153</v>
      </c>
      <c r="H400" s="192">
        <v>42.66</v>
      </c>
      <c r="I400" s="193"/>
      <c r="J400" s="192">
        <f>ROUND(I400*H400,2)</f>
        <v>0</v>
      </c>
      <c r="K400" s="190" t="s">
        <v>154</v>
      </c>
      <c r="L400" s="41"/>
      <c r="M400" s="194" t="s">
        <v>19</v>
      </c>
      <c r="N400" s="195" t="s">
        <v>48</v>
      </c>
      <c r="O400" s="66"/>
      <c r="P400" s="196">
        <f>O400*H400</f>
        <v>0</v>
      </c>
      <c r="Q400" s="196">
        <v>0.01733</v>
      </c>
      <c r="R400" s="196">
        <f>Q400*H400</f>
        <v>0.7392978</v>
      </c>
      <c r="S400" s="196">
        <v>0</v>
      </c>
      <c r="T400" s="197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8" t="s">
        <v>155</v>
      </c>
      <c r="AT400" s="198" t="s">
        <v>150</v>
      </c>
      <c r="AU400" s="198" t="s">
        <v>86</v>
      </c>
      <c r="AY400" s="19" t="s">
        <v>148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9" t="s">
        <v>21</v>
      </c>
      <c r="BK400" s="199">
        <f>ROUND(I400*H400,2)</f>
        <v>0</v>
      </c>
      <c r="BL400" s="19" t="s">
        <v>155</v>
      </c>
      <c r="BM400" s="198" t="s">
        <v>545</v>
      </c>
    </row>
    <row r="401" spans="1:47" s="2" customFormat="1" ht="28.8">
      <c r="A401" s="36"/>
      <c r="B401" s="37"/>
      <c r="C401" s="38"/>
      <c r="D401" s="200" t="s">
        <v>157</v>
      </c>
      <c r="E401" s="38"/>
      <c r="F401" s="201" t="s">
        <v>546</v>
      </c>
      <c r="G401" s="38"/>
      <c r="H401" s="38"/>
      <c r="I401" s="109"/>
      <c r="J401" s="38"/>
      <c r="K401" s="38"/>
      <c r="L401" s="41"/>
      <c r="M401" s="202"/>
      <c r="N401" s="203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157</v>
      </c>
      <c r="AU401" s="19" t="s">
        <v>86</v>
      </c>
    </row>
    <row r="402" spans="2:51" s="13" customFormat="1" ht="10.2">
      <c r="B402" s="204"/>
      <c r="C402" s="205"/>
      <c r="D402" s="200" t="s">
        <v>159</v>
      </c>
      <c r="E402" s="206" t="s">
        <v>19</v>
      </c>
      <c r="F402" s="207" t="s">
        <v>345</v>
      </c>
      <c r="G402" s="205"/>
      <c r="H402" s="206" t="s">
        <v>19</v>
      </c>
      <c r="I402" s="208"/>
      <c r="J402" s="205"/>
      <c r="K402" s="205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159</v>
      </c>
      <c r="AU402" s="213" t="s">
        <v>86</v>
      </c>
      <c r="AV402" s="13" t="s">
        <v>21</v>
      </c>
      <c r="AW402" s="13" t="s">
        <v>35</v>
      </c>
      <c r="AX402" s="13" t="s">
        <v>77</v>
      </c>
      <c r="AY402" s="213" t="s">
        <v>148</v>
      </c>
    </row>
    <row r="403" spans="2:51" s="13" customFormat="1" ht="10.2">
      <c r="B403" s="204"/>
      <c r="C403" s="205"/>
      <c r="D403" s="200" t="s">
        <v>159</v>
      </c>
      <c r="E403" s="206" t="s">
        <v>19</v>
      </c>
      <c r="F403" s="207" t="s">
        <v>346</v>
      </c>
      <c r="G403" s="205"/>
      <c r="H403" s="206" t="s">
        <v>19</v>
      </c>
      <c r="I403" s="208"/>
      <c r="J403" s="205"/>
      <c r="K403" s="205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159</v>
      </c>
      <c r="AU403" s="213" t="s">
        <v>86</v>
      </c>
      <c r="AV403" s="13" t="s">
        <v>21</v>
      </c>
      <c r="AW403" s="13" t="s">
        <v>35</v>
      </c>
      <c r="AX403" s="13" t="s">
        <v>77</v>
      </c>
      <c r="AY403" s="213" t="s">
        <v>148</v>
      </c>
    </row>
    <row r="404" spans="2:51" s="14" customFormat="1" ht="20.4">
      <c r="B404" s="214"/>
      <c r="C404" s="215"/>
      <c r="D404" s="200" t="s">
        <v>159</v>
      </c>
      <c r="E404" s="216" t="s">
        <v>19</v>
      </c>
      <c r="F404" s="217" t="s">
        <v>547</v>
      </c>
      <c r="G404" s="215"/>
      <c r="H404" s="218">
        <v>30.1025</v>
      </c>
      <c r="I404" s="219"/>
      <c r="J404" s="215"/>
      <c r="K404" s="215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159</v>
      </c>
      <c r="AU404" s="224" t="s">
        <v>86</v>
      </c>
      <c r="AV404" s="14" t="s">
        <v>86</v>
      </c>
      <c r="AW404" s="14" t="s">
        <v>35</v>
      </c>
      <c r="AX404" s="14" t="s">
        <v>77</v>
      </c>
      <c r="AY404" s="224" t="s">
        <v>148</v>
      </c>
    </row>
    <row r="405" spans="2:51" s="14" customFormat="1" ht="10.2">
      <c r="B405" s="214"/>
      <c r="C405" s="215"/>
      <c r="D405" s="200" t="s">
        <v>159</v>
      </c>
      <c r="E405" s="216" t="s">
        <v>19</v>
      </c>
      <c r="F405" s="217" t="s">
        <v>548</v>
      </c>
      <c r="G405" s="215"/>
      <c r="H405" s="218">
        <v>4.02705</v>
      </c>
      <c r="I405" s="219"/>
      <c r="J405" s="215"/>
      <c r="K405" s="215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159</v>
      </c>
      <c r="AU405" s="224" t="s">
        <v>86</v>
      </c>
      <c r="AV405" s="14" t="s">
        <v>86</v>
      </c>
      <c r="AW405" s="14" t="s">
        <v>35</v>
      </c>
      <c r="AX405" s="14" t="s">
        <v>77</v>
      </c>
      <c r="AY405" s="224" t="s">
        <v>148</v>
      </c>
    </row>
    <row r="406" spans="2:51" s="15" customFormat="1" ht="10.2">
      <c r="B406" s="225"/>
      <c r="C406" s="226"/>
      <c r="D406" s="200" t="s">
        <v>159</v>
      </c>
      <c r="E406" s="227" t="s">
        <v>19</v>
      </c>
      <c r="F406" s="228" t="s">
        <v>438</v>
      </c>
      <c r="G406" s="226"/>
      <c r="H406" s="229">
        <v>34.12955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AT406" s="235" t="s">
        <v>159</v>
      </c>
      <c r="AU406" s="235" t="s">
        <v>86</v>
      </c>
      <c r="AV406" s="15" t="s">
        <v>181</v>
      </c>
      <c r="AW406" s="15" t="s">
        <v>35</v>
      </c>
      <c r="AX406" s="15" t="s">
        <v>77</v>
      </c>
      <c r="AY406" s="235" t="s">
        <v>148</v>
      </c>
    </row>
    <row r="407" spans="2:51" s="14" customFormat="1" ht="10.2">
      <c r="B407" s="214"/>
      <c r="C407" s="215"/>
      <c r="D407" s="200" t="s">
        <v>159</v>
      </c>
      <c r="E407" s="216" t="s">
        <v>19</v>
      </c>
      <c r="F407" s="217" t="s">
        <v>549</v>
      </c>
      <c r="G407" s="215"/>
      <c r="H407" s="218">
        <v>42.6625</v>
      </c>
      <c r="I407" s="219"/>
      <c r="J407" s="215"/>
      <c r="K407" s="215"/>
      <c r="L407" s="220"/>
      <c r="M407" s="221"/>
      <c r="N407" s="222"/>
      <c r="O407" s="222"/>
      <c r="P407" s="222"/>
      <c r="Q407" s="222"/>
      <c r="R407" s="222"/>
      <c r="S407" s="222"/>
      <c r="T407" s="223"/>
      <c r="AT407" s="224" t="s">
        <v>159</v>
      </c>
      <c r="AU407" s="224" t="s">
        <v>86</v>
      </c>
      <c r="AV407" s="14" t="s">
        <v>86</v>
      </c>
      <c r="AW407" s="14" t="s">
        <v>35</v>
      </c>
      <c r="AX407" s="14" t="s">
        <v>21</v>
      </c>
      <c r="AY407" s="224" t="s">
        <v>148</v>
      </c>
    </row>
    <row r="408" spans="1:65" s="2" customFormat="1" ht="21.75" customHeight="1">
      <c r="A408" s="36"/>
      <c r="B408" s="37"/>
      <c r="C408" s="188" t="s">
        <v>550</v>
      </c>
      <c r="D408" s="188" t="s">
        <v>150</v>
      </c>
      <c r="E408" s="189" t="s">
        <v>551</v>
      </c>
      <c r="F408" s="190" t="s">
        <v>552</v>
      </c>
      <c r="G408" s="191" t="s">
        <v>153</v>
      </c>
      <c r="H408" s="192">
        <v>94.44</v>
      </c>
      <c r="I408" s="193"/>
      <c r="J408" s="192">
        <f>ROUND(I408*H408,2)</f>
        <v>0</v>
      </c>
      <c r="K408" s="190" t="s">
        <v>19</v>
      </c>
      <c r="L408" s="41"/>
      <c r="M408" s="194" t="s">
        <v>19</v>
      </c>
      <c r="N408" s="195" t="s">
        <v>48</v>
      </c>
      <c r="O408" s="66"/>
      <c r="P408" s="196">
        <f>O408*H408</f>
        <v>0</v>
      </c>
      <c r="Q408" s="196">
        <v>0.0125</v>
      </c>
      <c r="R408" s="196">
        <f>Q408*H408</f>
        <v>1.1805</v>
      </c>
      <c r="S408" s="196">
        <v>0</v>
      </c>
      <c r="T408" s="197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8" t="s">
        <v>155</v>
      </c>
      <c r="AT408" s="198" t="s">
        <v>150</v>
      </c>
      <c r="AU408" s="198" t="s">
        <v>86</v>
      </c>
      <c r="AY408" s="19" t="s">
        <v>148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9" t="s">
        <v>21</v>
      </c>
      <c r="BK408" s="199">
        <f>ROUND(I408*H408,2)</f>
        <v>0</v>
      </c>
      <c r="BL408" s="19" t="s">
        <v>155</v>
      </c>
      <c r="BM408" s="198" t="s">
        <v>553</v>
      </c>
    </row>
    <row r="409" spans="1:47" s="2" customFormat="1" ht="19.2">
      <c r="A409" s="36"/>
      <c r="B409" s="37"/>
      <c r="C409" s="38"/>
      <c r="D409" s="200" t="s">
        <v>157</v>
      </c>
      <c r="E409" s="38"/>
      <c r="F409" s="201" t="s">
        <v>554</v>
      </c>
      <c r="G409" s="38"/>
      <c r="H409" s="38"/>
      <c r="I409" s="109"/>
      <c r="J409" s="38"/>
      <c r="K409" s="38"/>
      <c r="L409" s="41"/>
      <c r="M409" s="202"/>
      <c r="N409" s="203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157</v>
      </c>
      <c r="AU409" s="19" t="s">
        <v>86</v>
      </c>
    </row>
    <row r="410" spans="2:51" s="14" customFormat="1" ht="10.2">
      <c r="B410" s="214"/>
      <c r="C410" s="215"/>
      <c r="D410" s="200" t="s">
        <v>159</v>
      </c>
      <c r="E410" s="216" t="s">
        <v>19</v>
      </c>
      <c r="F410" s="217" t="s">
        <v>555</v>
      </c>
      <c r="G410" s="215"/>
      <c r="H410" s="218">
        <v>52.967999999999996</v>
      </c>
      <c r="I410" s="219"/>
      <c r="J410" s="215"/>
      <c r="K410" s="215"/>
      <c r="L410" s="220"/>
      <c r="M410" s="221"/>
      <c r="N410" s="222"/>
      <c r="O410" s="222"/>
      <c r="P410" s="222"/>
      <c r="Q410" s="222"/>
      <c r="R410" s="222"/>
      <c r="S410" s="222"/>
      <c r="T410" s="223"/>
      <c r="AT410" s="224" t="s">
        <v>159</v>
      </c>
      <c r="AU410" s="224" t="s">
        <v>86</v>
      </c>
      <c r="AV410" s="14" t="s">
        <v>86</v>
      </c>
      <c r="AW410" s="14" t="s">
        <v>35</v>
      </c>
      <c r="AX410" s="14" t="s">
        <v>77</v>
      </c>
      <c r="AY410" s="224" t="s">
        <v>148</v>
      </c>
    </row>
    <row r="411" spans="2:51" s="14" customFormat="1" ht="10.2">
      <c r="B411" s="214"/>
      <c r="C411" s="215"/>
      <c r="D411" s="200" t="s">
        <v>159</v>
      </c>
      <c r="E411" s="216" t="s">
        <v>19</v>
      </c>
      <c r="F411" s="217" t="s">
        <v>556</v>
      </c>
      <c r="G411" s="215"/>
      <c r="H411" s="218">
        <v>19.899</v>
      </c>
      <c r="I411" s="219"/>
      <c r="J411" s="215"/>
      <c r="K411" s="215"/>
      <c r="L411" s="220"/>
      <c r="M411" s="221"/>
      <c r="N411" s="222"/>
      <c r="O411" s="222"/>
      <c r="P411" s="222"/>
      <c r="Q411" s="222"/>
      <c r="R411" s="222"/>
      <c r="S411" s="222"/>
      <c r="T411" s="223"/>
      <c r="AT411" s="224" t="s">
        <v>159</v>
      </c>
      <c r="AU411" s="224" t="s">
        <v>86</v>
      </c>
      <c r="AV411" s="14" t="s">
        <v>86</v>
      </c>
      <c r="AW411" s="14" t="s">
        <v>35</v>
      </c>
      <c r="AX411" s="14" t="s">
        <v>77</v>
      </c>
      <c r="AY411" s="224" t="s">
        <v>148</v>
      </c>
    </row>
    <row r="412" spans="2:51" s="14" customFormat="1" ht="10.2">
      <c r="B412" s="214"/>
      <c r="C412" s="215"/>
      <c r="D412" s="200" t="s">
        <v>159</v>
      </c>
      <c r="E412" s="216" t="s">
        <v>19</v>
      </c>
      <c r="F412" s="217" t="s">
        <v>557</v>
      </c>
      <c r="G412" s="215"/>
      <c r="H412" s="218">
        <v>4.5600000000000005</v>
      </c>
      <c r="I412" s="219"/>
      <c r="J412" s="215"/>
      <c r="K412" s="215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159</v>
      </c>
      <c r="AU412" s="224" t="s">
        <v>86</v>
      </c>
      <c r="AV412" s="14" t="s">
        <v>86</v>
      </c>
      <c r="AW412" s="14" t="s">
        <v>35</v>
      </c>
      <c r="AX412" s="14" t="s">
        <v>77</v>
      </c>
      <c r="AY412" s="224" t="s">
        <v>148</v>
      </c>
    </row>
    <row r="413" spans="2:51" s="14" customFormat="1" ht="10.2">
      <c r="B413" s="214"/>
      <c r="C413" s="215"/>
      <c r="D413" s="200" t="s">
        <v>159</v>
      </c>
      <c r="E413" s="216" t="s">
        <v>19</v>
      </c>
      <c r="F413" s="217" t="s">
        <v>558</v>
      </c>
      <c r="G413" s="215"/>
      <c r="H413" s="218">
        <v>17.0091</v>
      </c>
      <c r="I413" s="219"/>
      <c r="J413" s="215"/>
      <c r="K413" s="215"/>
      <c r="L413" s="220"/>
      <c r="M413" s="221"/>
      <c r="N413" s="222"/>
      <c r="O413" s="222"/>
      <c r="P413" s="222"/>
      <c r="Q413" s="222"/>
      <c r="R413" s="222"/>
      <c r="S413" s="222"/>
      <c r="T413" s="223"/>
      <c r="AT413" s="224" t="s">
        <v>159</v>
      </c>
      <c r="AU413" s="224" t="s">
        <v>86</v>
      </c>
      <c r="AV413" s="14" t="s">
        <v>86</v>
      </c>
      <c r="AW413" s="14" t="s">
        <v>35</v>
      </c>
      <c r="AX413" s="14" t="s">
        <v>77</v>
      </c>
      <c r="AY413" s="224" t="s">
        <v>148</v>
      </c>
    </row>
    <row r="414" spans="2:51" s="16" customFormat="1" ht="10.2">
      <c r="B414" s="236"/>
      <c r="C414" s="237"/>
      <c r="D414" s="200" t="s">
        <v>159</v>
      </c>
      <c r="E414" s="238" t="s">
        <v>19</v>
      </c>
      <c r="F414" s="239" t="s">
        <v>206</v>
      </c>
      <c r="G414" s="237"/>
      <c r="H414" s="240">
        <v>94.4361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AT414" s="246" t="s">
        <v>159</v>
      </c>
      <c r="AU414" s="246" t="s">
        <v>86</v>
      </c>
      <c r="AV414" s="16" t="s">
        <v>155</v>
      </c>
      <c r="AW414" s="16" t="s">
        <v>35</v>
      </c>
      <c r="AX414" s="16" t="s">
        <v>21</v>
      </c>
      <c r="AY414" s="246" t="s">
        <v>148</v>
      </c>
    </row>
    <row r="415" spans="1:65" s="2" customFormat="1" ht="33" customHeight="1">
      <c r="A415" s="36"/>
      <c r="B415" s="37"/>
      <c r="C415" s="188" t="s">
        <v>559</v>
      </c>
      <c r="D415" s="188" t="s">
        <v>150</v>
      </c>
      <c r="E415" s="189" t="s">
        <v>560</v>
      </c>
      <c r="F415" s="190" t="s">
        <v>561</v>
      </c>
      <c r="G415" s="191" t="s">
        <v>153</v>
      </c>
      <c r="H415" s="192">
        <v>209.86</v>
      </c>
      <c r="I415" s="193"/>
      <c r="J415" s="192">
        <f>ROUND(I415*H415,2)</f>
        <v>0</v>
      </c>
      <c r="K415" s="190" t="s">
        <v>19</v>
      </c>
      <c r="L415" s="41"/>
      <c r="M415" s="194" t="s">
        <v>19</v>
      </c>
      <c r="N415" s="195" t="s">
        <v>48</v>
      </c>
      <c r="O415" s="66"/>
      <c r="P415" s="196">
        <f>O415*H415</f>
        <v>0</v>
      </c>
      <c r="Q415" s="196">
        <v>0.03</v>
      </c>
      <c r="R415" s="196">
        <f>Q415*H415</f>
        <v>6.2958</v>
      </c>
      <c r="S415" s="196">
        <v>0</v>
      </c>
      <c r="T415" s="197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8" t="s">
        <v>155</v>
      </c>
      <c r="AT415" s="198" t="s">
        <v>150</v>
      </c>
      <c r="AU415" s="198" t="s">
        <v>86</v>
      </c>
      <c r="AY415" s="19" t="s">
        <v>148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9" t="s">
        <v>21</v>
      </c>
      <c r="BK415" s="199">
        <f>ROUND(I415*H415,2)</f>
        <v>0</v>
      </c>
      <c r="BL415" s="19" t="s">
        <v>155</v>
      </c>
      <c r="BM415" s="198" t="s">
        <v>562</v>
      </c>
    </row>
    <row r="416" spans="1:47" s="2" customFormat="1" ht="19.2">
      <c r="A416" s="36"/>
      <c r="B416" s="37"/>
      <c r="C416" s="38"/>
      <c r="D416" s="200" t="s">
        <v>157</v>
      </c>
      <c r="E416" s="38"/>
      <c r="F416" s="201" t="s">
        <v>561</v>
      </c>
      <c r="G416" s="38"/>
      <c r="H416" s="38"/>
      <c r="I416" s="109"/>
      <c r="J416" s="38"/>
      <c r="K416" s="38"/>
      <c r="L416" s="41"/>
      <c r="M416" s="202"/>
      <c r="N416" s="203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157</v>
      </c>
      <c r="AU416" s="19" t="s">
        <v>86</v>
      </c>
    </row>
    <row r="417" spans="2:51" s="14" customFormat="1" ht="20.4">
      <c r="B417" s="214"/>
      <c r="C417" s="215"/>
      <c r="D417" s="200" t="s">
        <v>159</v>
      </c>
      <c r="E417" s="216" t="s">
        <v>19</v>
      </c>
      <c r="F417" s="217" t="s">
        <v>563</v>
      </c>
      <c r="G417" s="215"/>
      <c r="H417" s="218">
        <v>182.33800000000002</v>
      </c>
      <c r="I417" s="219"/>
      <c r="J417" s="215"/>
      <c r="K417" s="215"/>
      <c r="L417" s="220"/>
      <c r="M417" s="221"/>
      <c r="N417" s="222"/>
      <c r="O417" s="222"/>
      <c r="P417" s="222"/>
      <c r="Q417" s="222"/>
      <c r="R417" s="222"/>
      <c r="S417" s="222"/>
      <c r="T417" s="223"/>
      <c r="AT417" s="224" t="s">
        <v>159</v>
      </c>
      <c r="AU417" s="224" t="s">
        <v>86</v>
      </c>
      <c r="AV417" s="14" t="s">
        <v>86</v>
      </c>
      <c r="AW417" s="14" t="s">
        <v>35</v>
      </c>
      <c r="AX417" s="14" t="s">
        <v>77</v>
      </c>
      <c r="AY417" s="224" t="s">
        <v>148</v>
      </c>
    </row>
    <row r="418" spans="2:51" s="14" customFormat="1" ht="10.2">
      <c r="B418" s="214"/>
      <c r="C418" s="215"/>
      <c r="D418" s="200" t="s">
        <v>159</v>
      </c>
      <c r="E418" s="216" t="s">
        <v>19</v>
      </c>
      <c r="F418" s="217" t="s">
        <v>564</v>
      </c>
      <c r="G418" s="215"/>
      <c r="H418" s="218">
        <v>6.633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159</v>
      </c>
      <c r="AU418" s="224" t="s">
        <v>86</v>
      </c>
      <c r="AV418" s="14" t="s">
        <v>86</v>
      </c>
      <c r="AW418" s="14" t="s">
        <v>35</v>
      </c>
      <c r="AX418" s="14" t="s">
        <v>77</v>
      </c>
      <c r="AY418" s="224" t="s">
        <v>148</v>
      </c>
    </row>
    <row r="419" spans="2:51" s="14" customFormat="1" ht="10.2">
      <c r="B419" s="214"/>
      <c r="C419" s="215"/>
      <c r="D419" s="200" t="s">
        <v>159</v>
      </c>
      <c r="E419" s="216" t="s">
        <v>19</v>
      </c>
      <c r="F419" s="217" t="s">
        <v>565</v>
      </c>
      <c r="G419" s="215"/>
      <c r="H419" s="218">
        <v>11.44</v>
      </c>
      <c r="I419" s="219"/>
      <c r="J419" s="215"/>
      <c r="K419" s="215"/>
      <c r="L419" s="220"/>
      <c r="M419" s="221"/>
      <c r="N419" s="222"/>
      <c r="O419" s="222"/>
      <c r="P419" s="222"/>
      <c r="Q419" s="222"/>
      <c r="R419" s="222"/>
      <c r="S419" s="222"/>
      <c r="T419" s="223"/>
      <c r="AT419" s="224" t="s">
        <v>159</v>
      </c>
      <c r="AU419" s="224" t="s">
        <v>86</v>
      </c>
      <c r="AV419" s="14" t="s">
        <v>86</v>
      </c>
      <c r="AW419" s="14" t="s">
        <v>35</v>
      </c>
      <c r="AX419" s="14" t="s">
        <v>77</v>
      </c>
      <c r="AY419" s="224" t="s">
        <v>148</v>
      </c>
    </row>
    <row r="420" spans="2:51" s="14" customFormat="1" ht="10.2">
      <c r="B420" s="214"/>
      <c r="C420" s="215"/>
      <c r="D420" s="200" t="s">
        <v>159</v>
      </c>
      <c r="E420" s="216" t="s">
        <v>19</v>
      </c>
      <c r="F420" s="217" t="s">
        <v>566</v>
      </c>
      <c r="G420" s="215"/>
      <c r="H420" s="218">
        <v>9.4495</v>
      </c>
      <c r="I420" s="219"/>
      <c r="J420" s="215"/>
      <c r="K420" s="215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159</v>
      </c>
      <c r="AU420" s="224" t="s">
        <v>86</v>
      </c>
      <c r="AV420" s="14" t="s">
        <v>86</v>
      </c>
      <c r="AW420" s="14" t="s">
        <v>35</v>
      </c>
      <c r="AX420" s="14" t="s">
        <v>77</v>
      </c>
      <c r="AY420" s="224" t="s">
        <v>148</v>
      </c>
    </row>
    <row r="421" spans="2:51" s="16" customFormat="1" ht="10.2">
      <c r="B421" s="236"/>
      <c r="C421" s="237"/>
      <c r="D421" s="200" t="s">
        <v>159</v>
      </c>
      <c r="E421" s="238" t="s">
        <v>19</v>
      </c>
      <c r="F421" s="239" t="s">
        <v>206</v>
      </c>
      <c r="G421" s="237"/>
      <c r="H421" s="240">
        <v>209.86050000000003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AT421" s="246" t="s">
        <v>159</v>
      </c>
      <c r="AU421" s="246" t="s">
        <v>86</v>
      </c>
      <c r="AV421" s="16" t="s">
        <v>155</v>
      </c>
      <c r="AW421" s="16" t="s">
        <v>35</v>
      </c>
      <c r="AX421" s="16" t="s">
        <v>21</v>
      </c>
      <c r="AY421" s="246" t="s">
        <v>148</v>
      </c>
    </row>
    <row r="422" spans="1:65" s="2" customFormat="1" ht="21.75" customHeight="1">
      <c r="A422" s="36"/>
      <c r="B422" s="37"/>
      <c r="C422" s="188" t="s">
        <v>567</v>
      </c>
      <c r="D422" s="188" t="s">
        <v>150</v>
      </c>
      <c r="E422" s="189" t="s">
        <v>568</v>
      </c>
      <c r="F422" s="190" t="s">
        <v>569</v>
      </c>
      <c r="G422" s="191" t="s">
        <v>153</v>
      </c>
      <c r="H422" s="192">
        <v>79.97</v>
      </c>
      <c r="I422" s="193"/>
      <c r="J422" s="192">
        <f>ROUND(I422*H422,2)</f>
        <v>0</v>
      </c>
      <c r="K422" s="190" t="s">
        <v>407</v>
      </c>
      <c r="L422" s="41"/>
      <c r="M422" s="194" t="s">
        <v>19</v>
      </c>
      <c r="N422" s="195" t="s">
        <v>48</v>
      </c>
      <c r="O422" s="66"/>
      <c r="P422" s="196">
        <f>O422*H422</f>
        <v>0</v>
      </c>
      <c r="Q422" s="196">
        <v>0.01</v>
      </c>
      <c r="R422" s="196">
        <f>Q422*H422</f>
        <v>0.7997</v>
      </c>
      <c r="S422" s="196">
        <v>0</v>
      </c>
      <c r="T422" s="197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8" t="s">
        <v>155</v>
      </c>
      <c r="AT422" s="198" t="s">
        <v>150</v>
      </c>
      <c r="AU422" s="198" t="s">
        <v>86</v>
      </c>
      <c r="AY422" s="19" t="s">
        <v>148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9" t="s">
        <v>21</v>
      </c>
      <c r="BK422" s="199">
        <f>ROUND(I422*H422,2)</f>
        <v>0</v>
      </c>
      <c r="BL422" s="19" t="s">
        <v>155</v>
      </c>
      <c r="BM422" s="198" t="s">
        <v>570</v>
      </c>
    </row>
    <row r="423" spans="1:47" s="2" customFormat="1" ht="28.8">
      <c r="A423" s="36"/>
      <c r="B423" s="37"/>
      <c r="C423" s="38"/>
      <c r="D423" s="200" t="s">
        <v>157</v>
      </c>
      <c r="E423" s="38"/>
      <c r="F423" s="201" t="s">
        <v>571</v>
      </c>
      <c r="G423" s="38"/>
      <c r="H423" s="38"/>
      <c r="I423" s="109"/>
      <c r="J423" s="38"/>
      <c r="K423" s="38"/>
      <c r="L423" s="41"/>
      <c r="M423" s="202"/>
      <c r="N423" s="203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157</v>
      </c>
      <c r="AU423" s="19" t="s">
        <v>86</v>
      </c>
    </row>
    <row r="424" spans="2:51" s="14" customFormat="1" ht="10.2">
      <c r="B424" s="214"/>
      <c r="C424" s="215"/>
      <c r="D424" s="200" t="s">
        <v>159</v>
      </c>
      <c r="E424" s="216" t="s">
        <v>19</v>
      </c>
      <c r="F424" s="217" t="s">
        <v>572</v>
      </c>
      <c r="G424" s="215"/>
      <c r="H424" s="218">
        <v>43.1145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159</v>
      </c>
      <c r="AU424" s="224" t="s">
        <v>86</v>
      </c>
      <c r="AV424" s="14" t="s">
        <v>86</v>
      </c>
      <c r="AW424" s="14" t="s">
        <v>35</v>
      </c>
      <c r="AX424" s="14" t="s">
        <v>77</v>
      </c>
      <c r="AY424" s="224" t="s">
        <v>148</v>
      </c>
    </row>
    <row r="425" spans="2:51" s="14" customFormat="1" ht="10.2">
      <c r="B425" s="214"/>
      <c r="C425" s="215"/>
      <c r="D425" s="200" t="s">
        <v>159</v>
      </c>
      <c r="E425" s="216" t="s">
        <v>19</v>
      </c>
      <c r="F425" s="217" t="s">
        <v>573</v>
      </c>
      <c r="G425" s="215"/>
      <c r="H425" s="218">
        <v>36.85305</v>
      </c>
      <c r="I425" s="219"/>
      <c r="J425" s="215"/>
      <c r="K425" s="215"/>
      <c r="L425" s="220"/>
      <c r="M425" s="221"/>
      <c r="N425" s="222"/>
      <c r="O425" s="222"/>
      <c r="P425" s="222"/>
      <c r="Q425" s="222"/>
      <c r="R425" s="222"/>
      <c r="S425" s="222"/>
      <c r="T425" s="223"/>
      <c r="AT425" s="224" t="s">
        <v>159</v>
      </c>
      <c r="AU425" s="224" t="s">
        <v>86</v>
      </c>
      <c r="AV425" s="14" t="s">
        <v>86</v>
      </c>
      <c r="AW425" s="14" t="s">
        <v>35</v>
      </c>
      <c r="AX425" s="14" t="s">
        <v>77</v>
      </c>
      <c r="AY425" s="224" t="s">
        <v>148</v>
      </c>
    </row>
    <row r="426" spans="2:51" s="16" customFormat="1" ht="10.2">
      <c r="B426" s="236"/>
      <c r="C426" s="237"/>
      <c r="D426" s="200" t="s">
        <v>159</v>
      </c>
      <c r="E426" s="238" t="s">
        <v>19</v>
      </c>
      <c r="F426" s="239" t="s">
        <v>206</v>
      </c>
      <c r="G426" s="237"/>
      <c r="H426" s="240">
        <v>79.96755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AT426" s="246" t="s">
        <v>159</v>
      </c>
      <c r="AU426" s="246" t="s">
        <v>86</v>
      </c>
      <c r="AV426" s="16" t="s">
        <v>155</v>
      </c>
      <c r="AW426" s="16" t="s">
        <v>35</v>
      </c>
      <c r="AX426" s="16" t="s">
        <v>21</v>
      </c>
      <c r="AY426" s="246" t="s">
        <v>148</v>
      </c>
    </row>
    <row r="427" spans="1:65" s="2" customFormat="1" ht="21.75" customHeight="1">
      <c r="A427" s="36"/>
      <c r="B427" s="37"/>
      <c r="C427" s="188" t="s">
        <v>574</v>
      </c>
      <c r="D427" s="188" t="s">
        <v>150</v>
      </c>
      <c r="E427" s="189" t="s">
        <v>575</v>
      </c>
      <c r="F427" s="190" t="s">
        <v>576</v>
      </c>
      <c r="G427" s="191" t="s">
        <v>153</v>
      </c>
      <c r="H427" s="192">
        <v>103.71</v>
      </c>
      <c r="I427" s="193"/>
      <c r="J427" s="192">
        <f>ROUND(I427*H427,2)</f>
        <v>0</v>
      </c>
      <c r="K427" s="190" t="s">
        <v>19</v>
      </c>
      <c r="L427" s="41"/>
      <c r="M427" s="194" t="s">
        <v>19</v>
      </c>
      <c r="N427" s="195" t="s">
        <v>48</v>
      </c>
      <c r="O427" s="66"/>
      <c r="P427" s="196">
        <f>O427*H427</f>
        <v>0</v>
      </c>
      <c r="Q427" s="196">
        <v>2E-05</v>
      </c>
      <c r="R427" s="196">
        <f>Q427*H427</f>
        <v>0.0020742</v>
      </c>
      <c r="S427" s="196">
        <v>0</v>
      </c>
      <c r="T427" s="197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8" t="s">
        <v>155</v>
      </c>
      <c r="AT427" s="198" t="s">
        <v>150</v>
      </c>
      <c r="AU427" s="198" t="s">
        <v>86</v>
      </c>
      <c r="AY427" s="19" t="s">
        <v>148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9" t="s">
        <v>21</v>
      </c>
      <c r="BK427" s="199">
        <f>ROUND(I427*H427,2)</f>
        <v>0</v>
      </c>
      <c r="BL427" s="19" t="s">
        <v>155</v>
      </c>
      <c r="BM427" s="198" t="s">
        <v>577</v>
      </c>
    </row>
    <row r="428" spans="1:47" s="2" customFormat="1" ht="19.2">
      <c r="A428" s="36"/>
      <c r="B428" s="37"/>
      <c r="C428" s="38"/>
      <c r="D428" s="200" t="s">
        <v>157</v>
      </c>
      <c r="E428" s="38"/>
      <c r="F428" s="201" t="s">
        <v>576</v>
      </c>
      <c r="G428" s="38"/>
      <c r="H428" s="38"/>
      <c r="I428" s="109"/>
      <c r="J428" s="38"/>
      <c r="K428" s="38"/>
      <c r="L428" s="41"/>
      <c r="M428" s="202"/>
      <c r="N428" s="203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157</v>
      </c>
      <c r="AU428" s="19" t="s">
        <v>86</v>
      </c>
    </row>
    <row r="429" spans="2:51" s="14" customFormat="1" ht="10.2">
      <c r="B429" s="214"/>
      <c r="C429" s="215"/>
      <c r="D429" s="200" t="s">
        <v>159</v>
      </c>
      <c r="E429" s="216" t="s">
        <v>19</v>
      </c>
      <c r="F429" s="217" t="s">
        <v>578</v>
      </c>
      <c r="G429" s="215"/>
      <c r="H429" s="218">
        <v>49.7475</v>
      </c>
      <c r="I429" s="219"/>
      <c r="J429" s="215"/>
      <c r="K429" s="215"/>
      <c r="L429" s="220"/>
      <c r="M429" s="221"/>
      <c r="N429" s="222"/>
      <c r="O429" s="222"/>
      <c r="P429" s="222"/>
      <c r="Q429" s="222"/>
      <c r="R429" s="222"/>
      <c r="S429" s="222"/>
      <c r="T429" s="223"/>
      <c r="AT429" s="224" t="s">
        <v>159</v>
      </c>
      <c r="AU429" s="224" t="s">
        <v>86</v>
      </c>
      <c r="AV429" s="14" t="s">
        <v>86</v>
      </c>
      <c r="AW429" s="14" t="s">
        <v>35</v>
      </c>
      <c r="AX429" s="14" t="s">
        <v>77</v>
      </c>
      <c r="AY429" s="224" t="s">
        <v>148</v>
      </c>
    </row>
    <row r="430" spans="2:51" s="14" customFormat="1" ht="10.2">
      <c r="B430" s="214"/>
      <c r="C430" s="215"/>
      <c r="D430" s="200" t="s">
        <v>159</v>
      </c>
      <c r="E430" s="216" t="s">
        <v>19</v>
      </c>
      <c r="F430" s="217" t="s">
        <v>579</v>
      </c>
      <c r="G430" s="215"/>
      <c r="H430" s="218">
        <v>11.44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159</v>
      </c>
      <c r="AU430" s="224" t="s">
        <v>86</v>
      </c>
      <c r="AV430" s="14" t="s">
        <v>86</v>
      </c>
      <c r="AW430" s="14" t="s">
        <v>35</v>
      </c>
      <c r="AX430" s="14" t="s">
        <v>77</v>
      </c>
      <c r="AY430" s="224" t="s">
        <v>148</v>
      </c>
    </row>
    <row r="431" spans="2:51" s="14" customFormat="1" ht="10.2">
      <c r="B431" s="214"/>
      <c r="C431" s="215"/>
      <c r="D431" s="200" t="s">
        <v>159</v>
      </c>
      <c r="E431" s="216" t="s">
        <v>19</v>
      </c>
      <c r="F431" s="217" t="s">
        <v>580</v>
      </c>
      <c r="G431" s="215"/>
      <c r="H431" s="218">
        <v>42.52275</v>
      </c>
      <c r="I431" s="219"/>
      <c r="J431" s="215"/>
      <c r="K431" s="215"/>
      <c r="L431" s="220"/>
      <c r="M431" s="221"/>
      <c r="N431" s="222"/>
      <c r="O431" s="222"/>
      <c r="P431" s="222"/>
      <c r="Q431" s="222"/>
      <c r="R431" s="222"/>
      <c r="S431" s="222"/>
      <c r="T431" s="223"/>
      <c r="AT431" s="224" t="s">
        <v>159</v>
      </c>
      <c r="AU431" s="224" t="s">
        <v>86</v>
      </c>
      <c r="AV431" s="14" t="s">
        <v>86</v>
      </c>
      <c r="AW431" s="14" t="s">
        <v>35</v>
      </c>
      <c r="AX431" s="14" t="s">
        <v>77</v>
      </c>
      <c r="AY431" s="224" t="s">
        <v>148</v>
      </c>
    </row>
    <row r="432" spans="2:51" s="16" customFormat="1" ht="10.2">
      <c r="B432" s="236"/>
      <c r="C432" s="237"/>
      <c r="D432" s="200" t="s">
        <v>159</v>
      </c>
      <c r="E432" s="238" t="s">
        <v>19</v>
      </c>
      <c r="F432" s="239" t="s">
        <v>206</v>
      </c>
      <c r="G432" s="237"/>
      <c r="H432" s="240">
        <v>103.71025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AT432" s="246" t="s">
        <v>159</v>
      </c>
      <c r="AU432" s="246" t="s">
        <v>86</v>
      </c>
      <c r="AV432" s="16" t="s">
        <v>155</v>
      </c>
      <c r="AW432" s="16" t="s">
        <v>35</v>
      </c>
      <c r="AX432" s="16" t="s">
        <v>21</v>
      </c>
      <c r="AY432" s="246" t="s">
        <v>148</v>
      </c>
    </row>
    <row r="433" spans="1:65" s="2" customFormat="1" ht="21.75" customHeight="1">
      <c r="A433" s="36"/>
      <c r="B433" s="37"/>
      <c r="C433" s="188" t="s">
        <v>581</v>
      </c>
      <c r="D433" s="188" t="s">
        <v>150</v>
      </c>
      <c r="E433" s="189" t="s">
        <v>582</v>
      </c>
      <c r="F433" s="190" t="s">
        <v>576</v>
      </c>
      <c r="G433" s="191" t="s">
        <v>153</v>
      </c>
      <c r="H433" s="192">
        <v>16.4</v>
      </c>
      <c r="I433" s="193"/>
      <c r="J433" s="192">
        <f>ROUND(I433*H433,2)</f>
        <v>0</v>
      </c>
      <c r="K433" s="190" t="s">
        <v>19</v>
      </c>
      <c r="L433" s="41"/>
      <c r="M433" s="194" t="s">
        <v>19</v>
      </c>
      <c r="N433" s="195" t="s">
        <v>48</v>
      </c>
      <c r="O433" s="66"/>
      <c r="P433" s="196">
        <f>O433*H433</f>
        <v>0</v>
      </c>
      <c r="Q433" s="196">
        <v>2E-05</v>
      </c>
      <c r="R433" s="196">
        <f>Q433*H433</f>
        <v>0.000328</v>
      </c>
      <c r="S433" s="196">
        <v>0</v>
      </c>
      <c r="T433" s="197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8" t="s">
        <v>155</v>
      </c>
      <c r="AT433" s="198" t="s">
        <v>150</v>
      </c>
      <c r="AU433" s="198" t="s">
        <v>86</v>
      </c>
      <c r="AY433" s="19" t="s">
        <v>148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9" t="s">
        <v>21</v>
      </c>
      <c r="BK433" s="199">
        <f>ROUND(I433*H433,2)</f>
        <v>0</v>
      </c>
      <c r="BL433" s="19" t="s">
        <v>155</v>
      </c>
      <c r="BM433" s="198" t="s">
        <v>583</v>
      </c>
    </row>
    <row r="434" spans="1:47" s="2" customFormat="1" ht="10.2">
      <c r="A434" s="36"/>
      <c r="B434" s="37"/>
      <c r="C434" s="38"/>
      <c r="D434" s="200" t="s">
        <v>157</v>
      </c>
      <c r="E434" s="38"/>
      <c r="F434" s="201" t="s">
        <v>584</v>
      </c>
      <c r="G434" s="38"/>
      <c r="H434" s="38"/>
      <c r="I434" s="109"/>
      <c r="J434" s="38"/>
      <c r="K434" s="38"/>
      <c r="L434" s="41"/>
      <c r="M434" s="202"/>
      <c r="N434" s="203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157</v>
      </c>
      <c r="AU434" s="19" t="s">
        <v>86</v>
      </c>
    </row>
    <row r="435" spans="2:51" s="14" customFormat="1" ht="10.2">
      <c r="B435" s="214"/>
      <c r="C435" s="215"/>
      <c r="D435" s="200" t="s">
        <v>159</v>
      </c>
      <c r="E435" s="216" t="s">
        <v>19</v>
      </c>
      <c r="F435" s="217" t="s">
        <v>585</v>
      </c>
      <c r="G435" s="215"/>
      <c r="H435" s="218">
        <v>8.844</v>
      </c>
      <c r="I435" s="219"/>
      <c r="J435" s="215"/>
      <c r="K435" s="215"/>
      <c r="L435" s="220"/>
      <c r="M435" s="221"/>
      <c r="N435" s="222"/>
      <c r="O435" s="222"/>
      <c r="P435" s="222"/>
      <c r="Q435" s="222"/>
      <c r="R435" s="222"/>
      <c r="S435" s="222"/>
      <c r="T435" s="223"/>
      <c r="AT435" s="224" t="s">
        <v>159</v>
      </c>
      <c r="AU435" s="224" t="s">
        <v>86</v>
      </c>
      <c r="AV435" s="14" t="s">
        <v>86</v>
      </c>
      <c r="AW435" s="14" t="s">
        <v>35</v>
      </c>
      <c r="AX435" s="14" t="s">
        <v>77</v>
      </c>
      <c r="AY435" s="224" t="s">
        <v>148</v>
      </c>
    </row>
    <row r="436" spans="2:51" s="14" customFormat="1" ht="10.2">
      <c r="B436" s="214"/>
      <c r="C436" s="215"/>
      <c r="D436" s="200" t="s">
        <v>159</v>
      </c>
      <c r="E436" s="216" t="s">
        <v>19</v>
      </c>
      <c r="F436" s="217" t="s">
        <v>586</v>
      </c>
      <c r="G436" s="215"/>
      <c r="H436" s="218">
        <v>7.5596</v>
      </c>
      <c r="I436" s="219"/>
      <c r="J436" s="215"/>
      <c r="K436" s="215"/>
      <c r="L436" s="220"/>
      <c r="M436" s="221"/>
      <c r="N436" s="222"/>
      <c r="O436" s="222"/>
      <c r="P436" s="222"/>
      <c r="Q436" s="222"/>
      <c r="R436" s="222"/>
      <c r="S436" s="222"/>
      <c r="T436" s="223"/>
      <c r="AT436" s="224" t="s">
        <v>159</v>
      </c>
      <c r="AU436" s="224" t="s">
        <v>86</v>
      </c>
      <c r="AV436" s="14" t="s">
        <v>86</v>
      </c>
      <c r="AW436" s="14" t="s">
        <v>35</v>
      </c>
      <c r="AX436" s="14" t="s">
        <v>77</v>
      </c>
      <c r="AY436" s="224" t="s">
        <v>148</v>
      </c>
    </row>
    <row r="437" spans="2:51" s="16" customFormat="1" ht="10.2">
      <c r="B437" s="236"/>
      <c r="C437" s="237"/>
      <c r="D437" s="200" t="s">
        <v>159</v>
      </c>
      <c r="E437" s="238" t="s">
        <v>19</v>
      </c>
      <c r="F437" s="239" t="s">
        <v>206</v>
      </c>
      <c r="G437" s="237"/>
      <c r="H437" s="240">
        <v>16.4036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AT437" s="246" t="s">
        <v>159</v>
      </c>
      <c r="AU437" s="246" t="s">
        <v>86</v>
      </c>
      <c r="AV437" s="16" t="s">
        <v>155</v>
      </c>
      <c r="AW437" s="16" t="s">
        <v>35</v>
      </c>
      <c r="AX437" s="16" t="s">
        <v>21</v>
      </c>
      <c r="AY437" s="246" t="s">
        <v>148</v>
      </c>
    </row>
    <row r="438" spans="1:65" s="2" customFormat="1" ht="21.75" customHeight="1">
      <c r="A438" s="36"/>
      <c r="B438" s="37"/>
      <c r="C438" s="188" t="s">
        <v>587</v>
      </c>
      <c r="D438" s="188" t="s">
        <v>150</v>
      </c>
      <c r="E438" s="189" t="s">
        <v>588</v>
      </c>
      <c r="F438" s="190" t="s">
        <v>589</v>
      </c>
      <c r="G438" s="191" t="s">
        <v>153</v>
      </c>
      <c r="H438" s="192">
        <v>569.23</v>
      </c>
      <c r="I438" s="193"/>
      <c r="J438" s="192">
        <f>ROUND(I438*H438,2)</f>
        <v>0</v>
      </c>
      <c r="K438" s="190" t="s">
        <v>154</v>
      </c>
      <c r="L438" s="41"/>
      <c r="M438" s="194" t="s">
        <v>19</v>
      </c>
      <c r="N438" s="195" t="s">
        <v>48</v>
      </c>
      <c r="O438" s="66"/>
      <c r="P438" s="196">
        <f>O438*H438</f>
        <v>0</v>
      </c>
      <c r="Q438" s="196">
        <v>0</v>
      </c>
      <c r="R438" s="196">
        <f>Q438*H438</f>
        <v>0</v>
      </c>
      <c r="S438" s="196">
        <v>0</v>
      </c>
      <c r="T438" s="197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8" t="s">
        <v>155</v>
      </c>
      <c r="AT438" s="198" t="s">
        <v>150</v>
      </c>
      <c r="AU438" s="198" t="s">
        <v>86</v>
      </c>
      <c r="AY438" s="19" t="s">
        <v>148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9" t="s">
        <v>21</v>
      </c>
      <c r="BK438" s="199">
        <f>ROUND(I438*H438,2)</f>
        <v>0</v>
      </c>
      <c r="BL438" s="19" t="s">
        <v>155</v>
      </c>
      <c r="BM438" s="198" t="s">
        <v>590</v>
      </c>
    </row>
    <row r="439" spans="1:47" s="2" customFormat="1" ht="19.2">
      <c r="A439" s="36"/>
      <c r="B439" s="37"/>
      <c r="C439" s="38"/>
      <c r="D439" s="200" t="s">
        <v>157</v>
      </c>
      <c r="E439" s="38"/>
      <c r="F439" s="201" t="s">
        <v>589</v>
      </c>
      <c r="G439" s="38"/>
      <c r="H439" s="38"/>
      <c r="I439" s="109"/>
      <c r="J439" s="38"/>
      <c r="K439" s="38"/>
      <c r="L439" s="41"/>
      <c r="M439" s="202"/>
      <c r="N439" s="203"/>
      <c r="O439" s="66"/>
      <c r="P439" s="66"/>
      <c r="Q439" s="66"/>
      <c r="R439" s="66"/>
      <c r="S439" s="66"/>
      <c r="T439" s="67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157</v>
      </c>
      <c r="AU439" s="19" t="s">
        <v>86</v>
      </c>
    </row>
    <row r="440" spans="2:51" s="13" customFormat="1" ht="20.4">
      <c r="B440" s="204"/>
      <c r="C440" s="205"/>
      <c r="D440" s="200" t="s">
        <v>159</v>
      </c>
      <c r="E440" s="206" t="s">
        <v>19</v>
      </c>
      <c r="F440" s="207" t="s">
        <v>591</v>
      </c>
      <c r="G440" s="205"/>
      <c r="H440" s="206" t="s">
        <v>19</v>
      </c>
      <c r="I440" s="208"/>
      <c r="J440" s="205"/>
      <c r="K440" s="205"/>
      <c r="L440" s="209"/>
      <c r="M440" s="210"/>
      <c r="N440" s="211"/>
      <c r="O440" s="211"/>
      <c r="P440" s="211"/>
      <c r="Q440" s="211"/>
      <c r="R440" s="211"/>
      <c r="S440" s="211"/>
      <c r="T440" s="212"/>
      <c r="AT440" s="213" t="s">
        <v>159</v>
      </c>
      <c r="AU440" s="213" t="s">
        <v>86</v>
      </c>
      <c r="AV440" s="13" t="s">
        <v>21</v>
      </c>
      <c r="AW440" s="13" t="s">
        <v>35</v>
      </c>
      <c r="AX440" s="13" t="s">
        <v>77</v>
      </c>
      <c r="AY440" s="213" t="s">
        <v>148</v>
      </c>
    </row>
    <row r="441" spans="2:51" s="13" customFormat="1" ht="10.2">
      <c r="B441" s="204"/>
      <c r="C441" s="205"/>
      <c r="D441" s="200" t="s">
        <v>159</v>
      </c>
      <c r="E441" s="206" t="s">
        <v>19</v>
      </c>
      <c r="F441" s="207" t="s">
        <v>592</v>
      </c>
      <c r="G441" s="205"/>
      <c r="H441" s="206" t="s">
        <v>19</v>
      </c>
      <c r="I441" s="208"/>
      <c r="J441" s="205"/>
      <c r="K441" s="205"/>
      <c r="L441" s="209"/>
      <c r="M441" s="210"/>
      <c r="N441" s="211"/>
      <c r="O441" s="211"/>
      <c r="P441" s="211"/>
      <c r="Q441" s="211"/>
      <c r="R441" s="211"/>
      <c r="S441" s="211"/>
      <c r="T441" s="212"/>
      <c r="AT441" s="213" t="s">
        <v>159</v>
      </c>
      <c r="AU441" s="213" t="s">
        <v>86</v>
      </c>
      <c r="AV441" s="13" t="s">
        <v>21</v>
      </c>
      <c r="AW441" s="13" t="s">
        <v>35</v>
      </c>
      <c r="AX441" s="13" t="s">
        <v>77</v>
      </c>
      <c r="AY441" s="213" t="s">
        <v>148</v>
      </c>
    </row>
    <row r="442" spans="2:51" s="14" customFormat="1" ht="20.4">
      <c r="B442" s="214"/>
      <c r="C442" s="215"/>
      <c r="D442" s="200" t="s">
        <v>159</v>
      </c>
      <c r="E442" s="216" t="s">
        <v>19</v>
      </c>
      <c r="F442" s="217" t="s">
        <v>593</v>
      </c>
      <c r="G442" s="215"/>
      <c r="H442" s="218">
        <v>108.885</v>
      </c>
      <c r="I442" s="219"/>
      <c r="J442" s="215"/>
      <c r="K442" s="215"/>
      <c r="L442" s="220"/>
      <c r="M442" s="221"/>
      <c r="N442" s="222"/>
      <c r="O442" s="222"/>
      <c r="P442" s="222"/>
      <c r="Q442" s="222"/>
      <c r="R442" s="222"/>
      <c r="S442" s="222"/>
      <c r="T442" s="223"/>
      <c r="AT442" s="224" t="s">
        <v>159</v>
      </c>
      <c r="AU442" s="224" t="s">
        <v>86</v>
      </c>
      <c r="AV442" s="14" t="s">
        <v>86</v>
      </c>
      <c r="AW442" s="14" t="s">
        <v>35</v>
      </c>
      <c r="AX442" s="14" t="s">
        <v>77</v>
      </c>
      <c r="AY442" s="224" t="s">
        <v>148</v>
      </c>
    </row>
    <row r="443" spans="2:51" s="14" customFormat="1" ht="10.2">
      <c r="B443" s="214"/>
      <c r="C443" s="215"/>
      <c r="D443" s="200" t="s">
        <v>159</v>
      </c>
      <c r="E443" s="216" t="s">
        <v>19</v>
      </c>
      <c r="F443" s="217" t="s">
        <v>594</v>
      </c>
      <c r="G443" s="215"/>
      <c r="H443" s="218">
        <v>-10.41</v>
      </c>
      <c r="I443" s="219"/>
      <c r="J443" s="215"/>
      <c r="K443" s="215"/>
      <c r="L443" s="220"/>
      <c r="M443" s="221"/>
      <c r="N443" s="222"/>
      <c r="O443" s="222"/>
      <c r="P443" s="222"/>
      <c r="Q443" s="222"/>
      <c r="R443" s="222"/>
      <c r="S443" s="222"/>
      <c r="T443" s="223"/>
      <c r="AT443" s="224" t="s">
        <v>159</v>
      </c>
      <c r="AU443" s="224" t="s">
        <v>86</v>
      </c>
      <c r="AV443" s="14" t="s">
        <v>86</v>
      </c>
      <c r="AW443" s="14" t="s">
        <v>35</v>
      </c>
      <c r="AX443" s="14" t="s">
        <v>77</v>
      </c>
      <c r="AY443" s="224" t="s">
        <v>148</v>
      </c>
    </row>
    <row r="444" spans="2:51" s="14" customFormat="1" ht="20.4">
      <c r="B444" s="214"/>
      <c r="C444" s="215"/>
      <c r="D444" s="200" t="s">
        <v>159</v>
      </c>
      <c r="E444" s="216" t="s">
        <v>19</v>
      </c>
      <c r="F444" s="217" t="s">
        <v>595</v>
      </c>
      <c r="G444" s="215"/>
      <c r="H444" s="218">
        <v>134.0325</v>
      </c>
      <c r="I444" s="219"/>
      <c r="J444" s="215"/>
      <c r="K444" s="215"/>
      <c r="L444" s="220"/>
      <c r="M444" s="221"/>
      <c r="N444" s="222"/>
      <c r="O444" s="222"/>
      <c r="P444" s="222"/>
      <c r="Q444" s="222"/>
      <c r="R444" s="222"/>
      <c r="S444" s="222"/>
      <c r="T444" s="223"/>
      <c r="AT444" s="224" t="s">
        <v>159</v>
      </c>
      <c r="AU444" s="224" t="s">
        <v>86</v>
      </c>
      <c r="AV444" s="14" t="s">
        <v>86</v>
      </c>
      <c r="AW444" s="14" t="s">
        <v>35</v>
      </c>
      <c r="AX444" s="14" t="s">
        <v>77</v>
      </c>
      <c r="AY444" s="224" t="s">
        <v>148</v>
      </c>
    </row>
    <row r="445" spans="2:51" s="14" customFormat="1" ht="10.2">
      <c r="B445" s="214"/>
      <c r="C445" s="215"/>
      <c r="D445" s="200" t="s">
        <v>159</v>
      </c>
      <c r="E445" s="216" t="s">
        <v>19</v>
      </c>
      <c r="F445" s="217" t="s">
        <v>596</v>
      </c>
      <c r="G445" s="215"/>
      <c r="H445" s="218">
        <v>-15.35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159</v>
      </c>
      <c r="AU445" s="224" t="s">
        <v>86</v>
      </c>
      <c r="AV445" s="14" t="s">
        <v>86</v>
      </c>
      <c r="AW445" s="14" t="s">
        <v>35</v>
      </c>
      <c r="AX445" s="14" t="s">
        <v>77</v>
      </c>
      <c r="AY445" s="224" t="s">
        <v>148</v>
      </c>
    </row>
    <row r="446" spans="2:51" s="14" customFormat="1" ht="20.4">
      <c r="B446" s="214"/>
      <c r="C446" s="215"/>
      <c r="D446" s="200" t="s">
        <v>159</v>
      </c>
      <c r="E446" s="216" t="s">
        <v>19</v>
      </c>
      <c r="F446" s="217" t="s">
        <v>597</v>
      </c>
      <c r="G446" s="215"/>
      <c r="H446" s="218">
        <v>181.95</v>
      </c>
      <c r="I446" s="219"/>
      <c r="J446" s="215"/>
      <c r="K446" s="215"/>
      <c r="L446" s="220"/>
      <c r="M446" s="221"/>
      <c r="N446" s="222"/>
      <c r="O446" s="222"/>
      <c r="P446" s="222"/>
      <c r="Q446" s="222"/>
      <c r="R446" s="222"/>
      <c r="S446" s="222"/>
      <c r="T446" s="223"/>
      <c r="AT446" s="224" t="s">
        <v>159</v>
      </c>
      <c r="AU446" s="224" t="s">
        <v>86</v>
      </c>
      <c r="AV446" s="14" t="s">
        <v>86</v>
      </c>
      <c r="AW446" s="14" t="s">
        <v>35</v>
      </c>
      <c r="AX446" s="14" t="s">
        <v>77</v>
      </c>
      <c r="AY446" s="224" t="s">
        <v>148</v>
      </c>
    </row>
    <row r="447" spans="2:51" s="14" customFormat="1" ht="10.2">
      <c r="B447" s="214"/>
      <c r="C447" s="215"/>
      <c r="D447" s="200" t="s">
        <v>159</v>
      </c>
      <c r="E447" s="216" t="s">
        <v>19</v>
      </c>
      <c r="F447" s="217" t="s">
        <v>598</v>
      </c>
      <c r="G447" s="215"/>
      <c r="H447" s="218">
        <v>-11.01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159</v>
      </c>
      <c r="AU447" s="224" t="s">
        <v>86</v>
      </c>
      <c r="AV447" s="14" t="s">
        <v>86</v>
      </c>
      <c r="AW447" s="14" t="s">
        <v>35</v>
      </c>
      <c r="AX447" s="14" t="s">
        <v>77</v>
      </c>
      <c r="AY447" s="224" t="s">
        <v>148</v>
      </c>
    </row>
    <row r="448" spans="2:51" s="14" customFormat="1" ht="30.6">
      <c r="B448" s="214"/>
      <c r="C448" s="215"/>
      <c r="D448" s="200" t="s">
        <v>159</v>
      </c>
      <c r="E448" s="216" t="s">
        <v>19</v>
      </c>
      <c r="F448" s="217" t="s">
        <v>599</v>
      </c>
      <c r="G448" s="215"/>
      <c r="H448" s="218">
        <v>146.7209</v>
      </c>
      <c r="I448" s="219"/>
      <c r="J448" s="215"/>
      <c r="K448" s="215"/>
      <c r="L448" s="220"/>
      <c r="M448" s="221"/>
      <c r="N448" s="222"/>
      <c r="O448" s="222"/>
      <c r="P448" s="222"/>
      <c r="Q448" s="222"/>
      <c r="R448" s="222"/>
      <c r="S448" s="222"/>
      <c r="T448" s="223"/>
      <c r="AT448" s="224" t="s">
        <v>159</v>
      </c>
      <c r="AU448" s="224" t="s">
        <v>86</v>
      </c>
      <c r="AV448" s="14" t="s">
        <v>86</v>
      </c>
      <c r="AW448" s="14" t="s">
        <v>35</v>
      </c>
      <c r="AX448" s="14" t="s">
        <v>77</v>
      </c>
      <c r="AY448" s="224" t="s">
        <v>148</v>
      </c>
    </row>
    <row r="449" spans="2:51" s="14" customFormat="1" ht="10.2">
      <c r="B449" s="214"/>
      <c r="C449" s="215"/>
      <c r="D449" s="200" t="s">
        <v>159</v>
      </c>
      <c r="E449" s="216" t="s">
        <v>19</v>
      </c>
      <c r="F449" s="217" t="s">
        <v>600</v>
      </c>
      <c r="G449" s="215"/>
      <c r="H449" s="218">
        <v>-11.445</v>
      </c>
      <c r="I449" s="219"/>
      <c r="J449" s="215"/>
      <c r="K449" s="215"/>
      <c r="L449" s="220"/>
      <c r="M449" s="221"/>
      <c r="N449" s="222"/>
      <c r="O449" s="222"/>
      <c r="P449" s="222"/>
      <c r="Q449" s="222"/>
      <c r="R449" s="222"/>
      <c r="S449" s="222"/>
      <c r="T449" s="223"/>
      <c r="AT449" s="224" t="s">
        <v>159</v>
      </c>
      <c r="AU449" s="224" t="s">
        <v>86</v>
      </c>
      <c r="AV449" s="14" t="s">
        <v>86</v>
      </c>
      <c r="AW449" s="14" t="s">
        <v>35</v>
      </c>
      <c r="AX449" s="14" t="s">
        <v>77</v>
      </c>
      <c r="AY449" s="224" t="s">
        <v>148</v>
      </c>
    </row>
    <row r="450" spans="2:51" s="14" customFormat="1" ht="20.4">
      <c r="B450" s="214"/>
      <c r="C450" s="215"/>
      <c r="D450" s="200" t="s">
        <v>159</v>
      </c>
      <c r="E450" s="216" t="s">
        <v>19</v>
      </c>
      <c r="F450" s="217" t="s">
        <v>601</v>
      </c>
      <c r="G450" s="215"/>
      <c r="H450" s="218">
        <v>27.15</v>
      </c>
      <c r="I450" s="219"/>
      <c r="J450" s="215"/>
      <c r="K450" s="215"/>
      <c r="L450" s="220"/>
      <c r="M450" s="221"/>
      <c r="N450" s="222"/>
      <c r="O450" s="222"/>
      <c r="P450" s="222"/>
      <c r="Q450" s="222"/>
      <c r="R450" s="222"/>
      <c r="S450" s="222"/>
      <c r="T450" s="223"/>
      <c r="AT450" s="224" t="s">
        <v>159</v>
      </c>
      <c r="AU450" s="224" t="s">
        <v>86</v>
      </c>
      <c r="AV450" s="14" t="s">
        <v>86</v>
      </c>
      <c r="AW450" s="14" t="s">
        <v>35</v>
      </c>
      <c r="AX450" s="14" t="s">
        <v>77</v>
      </c>
      <c r="AY450" s="224" t="s">
        <v>148</v>
      </c>
    </row>
    <row r="451" spans="2:51" s="14" customFormat="1" ht="10.2">
      <c r="B451" s="214"/>
      <c r="C451" s="215"/>
      <c r="D451" s="200" t="s">
        <v>159</v>
      </c>
      <c r="E451" s="216" t="s">
        <v>19</v>
      </c>
      <c r="F451" s="217" t="s">
        <v>602</v>
      </c>
      <c r="G451" s="215"/>
      <c r="H451" s="218">
        <v>32.793</v>
      </c>
      <c r="I451" s="219"/>
      <c r="J451" s="215"/>
      <c r="K451" s="215"/>
      <c r="L451" s="220"/>
      <c r="M451" s="221"/>
      <c r="N451" s="222"/>
      <c r="O451" s="222"/>
      <c r="P451" s="222"/>
      <c r="Q451" s="222"/>
      <c r="R451" s="222"/>
      <c r="S451" s="222"/>
      <c r="T451" s="223"/>
      <c r="AT451" s="224" t="s">
        <v>159</v>
      </c>
      <c r="AU451" s="224" t="s">
        <v>86</v>
      </c>
      <c r="AV451" s="14" t="s">
        <v>86</v>
      </c>
      <c r="AW451" s="14" t="s">
        <v>35</v>
      </c>
      <c r="AX451" s="14" t="s">
        <v>77</v>
      </c>
      <c r="AY451" s="224" t="s">
        <v>148</v>
      </c>
    </row>
    <row r="452" spans="2:51" s="14" customFormat="1" ht="20.4">
      <c r="B452" s="214"/>
      <c r="C452" s="215"/>
      <c r="D452" s="200" t="s">
        <v>159</v>
      </c>
      <c r="E452" s="216" t="s">
        <v>19</v>
      </c>
      <c r="F452" s="217" t="s">
        <v>603</v>
      </c>
      <c r="G452" s="215"/>
      <c r="H452" s="218">
        <v>87.2305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159</v>
      </c>
      <c r="AU452" s="224" t="s">
        <v>86</v>
      </c>
      <c r="AV452" s="14" t="s">
        <v>86</v>
      </c>
      <c r="AW452" s="14" t="s">
        <v>35</v>
      </c>
      <c r="AX452" s="14" t="s">
        <v>77</v>
      </c>
      <c r="AY452" s="224" t="s">
        <v>148</v>
      </c>
    </row>
    <row r="453" spans="2:51" s="14" customFormat="1" ht="20.4">
      <c r="B453" s="214"/>
      <c r="C453" s="215"/>
      <c r="D453" s="200" t="s">
        <v>159</v>
      </c>
      <c r="E453" s="216" t="s">
        <v>19</v>
      </c>
      <c r="F453" s="217" t="s">
        <v>604</v>
      </c>
      <c r="G453" s="215"/>
      <c r="H453" s="218">
        <v>49.87</v>
      </c>
      <c r="I453" s="219"/>
      <c r="J453" s="215"/>
      <c r="K453" s="215"/>
      <c r="L453" s="220"/>
      <c r="M453" s="221"/>
      <c r="N453" s="222"/>
      <c r="O453" s="222"/>
      <c r="P453" s="222"/>
      <c r="Q453" s="222"/>
      <c r="R453" s="222"/>
      <c r="S453" s="222"/>
      <c r="T453" s="223"/>
      <c r="AT453" s="224" t="s">
        <v>159</v>
      </c>
      <c r="AU453" s="224" t="s">
        <v>86</v>
      </c>
      <c r="AV453" s="14" t="s">
        <v>86</v>
      </c>
      <c r="AW453" s="14" t="s">
        <v>35</v>
      </c>
      <c r="AX453" s="14" t="s">
        <v>77</v>
      </c>
      <c r="AY453" s="224" t="s">
        <v>148</v>
      </c>
    </row>
    <row r="454" spans="2:51" s="14" customFormat="1" ht="20.4">
      <c r="B454" s="214"/>
      <c r="C454" s="215"/>
      <c r="D454" s="200" t="s">
        <v>159</v>
      </c>
      <c r="E454" s="216" t="s">
        <v>19</v>
      </c>
      <c r="F454" s="217" t="s">
        <v>605</v>
      </c>
      <c r="G454" s="215"/>
      <c r="H454" s="218">
        <v>64.088</v>
      </c>
      <c r="I454" s="219"/>
      <c r="J454" s="215"/>
      <c r="K454" s="215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159</v>
      </c>
      <c r="AU454" s="224" t="s">
        <v>86</v>
      </c>
      <c r="AV454" s="14" t="s">
        <v>86</v>
      </c>
      <c r="AW454" s="14" t="s">
        <v>35</v>
      </c>
      <c r="AX454" s="14" t="s">
        <v>77</v>
      </c>
      <c r="AY454" s="224" t="s">
        <v>148</v>
      </c>
    </row>
    <row r="455" spans="2:51" s="13" customFormat="1" ht="10.2">
      <c r="B455" s="204"/>
      <c r="C455" s="205"/>
      <c r="D455" s="200" t="s">
        <v>159</v>
      </c>
      <c r="E455" s="206" t="s">
        <v>19</v>
      </c>
      <c r="F455" s="207" t="s">
        <v>606</v>
      </c>
      <c r="G455" s="205"/>
      <c r="H455" s="206" t="s">
        <v>19</v>
      </c>
      <c r="I455" s="208"/>
      <c r="J455" s="205"/>
      <c r="K455" s="205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159</v>
      </c>
      <c r="AU455" s="213" t="s">
        <v>86</v>
      </c>
      <c r="AV455" s="13" t="s">
        <v>21</v>
      </c>
      <c r="AW455" s="13" t="s">
        <v>35</v>
      </c>
      <c r="AX455" s="13" t="s">
        <v>77</v>
      </c>
      <c r="AY455" s="213" t="s">
        <v>148</v>
      </c>
    </row>
    <row r="456" spans="2:51" s="13" customFormat="1" ht="10.2">
      <c r="B456" s="204"/>
      <c r="C456" s="205"/>
      <c r="D456" s="200" t="s">
        <v>159</v>
      </c>
      <c r="E456" s="206" t="s">
        <v>19</v>
      </c>
      <c r="F456" s="207" t="s">
        <v>346</v>
      </c>
      <c r="G456" s="205"/>
      <c r="H456" s="206" t="s">
        <v>19</v>
      </c>
      <c r="I456" s="208"/>
      <c r="J456" s="205"/>
      <c r="K456" s="205"/>
      <c r="L456" s="209"/>
      <c r="M456" s="210"/>
      <c r="N456" s="211"/>
      <c r="O456" s="211"/>
      <c r="P456" s="211"/>
      <c r="Q456" s="211"/>
      <c r="R456" s="211"/>
      <c r="S456" s="211"/>
      <c r="T456" s="212"/>
      <c r="AT456" s="213" t="s">
        <v>159</v>
      </c>
      <c r="AU456" s="213" t="s">
        <v>86</v>
      </c>
      <c r="AV456" s="13" t="s">
        <v>21</v>
      </c>
      <c r="AW456" s="13" t="s">
        <v>35</v>
      </c>
      <c r="AX456" s="13" t="s">
        <v>77</v>
      </c>
      <c r="AY456" s="213" t="s">
        <v>148</v>
      </c>
    </row>
    <row r="457" spans="2:51" s="14" customFormat="1" ht="30.6">
      <c r="B457" s="214"/>
      <c r="C457" s="215"/>
      <c r="D457" s="200" t="s">
        <v>159</v>
      </c>
      <c r="E457" s="216" t="s">
        <v>19</v>
      </c>
      <c r="F457" s="217" t="s">
        <v>607</v>
      </c>
      <c r="G457" s="215"/>
      <c r="H457" s="218">
        <v>-206.2764</v>
      </c>
      <c r="I457" s="219"/>
      <c r="J457" s="215"/>
      <c r="K457" s="215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159</v>
      </c>
      <c r="AU457" s="224" t="s">
        <v>86</v>
      </c>
      <c r="AV457" s="14" t="s">
        <v>86</v>
      </c>
      <c r="AW457" s="14" t="s">
        <v>35</v>
      </c>
      <c r="AX457" s="14" t="s">
        <v>77</v>
      </c>
      <c r="AY457" s="224" t="s">
        <v>148</v>
      </c>
    </row>
    <row r="458" spans="2:51" s="14" customFormat="1" ht="10.2">
      <c r="B458" s="214"/>
      <c r="C458" s="215"/>
      <c r="D458" s="200" t="s">
        <v>159</v>
      </c>
      <c r="E458" s="216" t="s">
        <v>19</v>
      </c>
      <c r="F458" s="217" t="s">
        <v>608</v>
      </c>
      <c r="G458" s="215"/>
      <c r="H458" s="218">
        <v>-9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159</v>
      </c>
      <c r="AU458" s="224" t="s">
        <v>86</v>
      </c>
      <c r="AV458" s="14" t="s">
        <v>86</v>
      </c>
      <c r="AW458" s="14" t="s">
        <v>35</v>
      </c>
      <c r="AX458" s="14" t="s">
        <v>77</v>
      </c>
      <c r="AY458" s="224" t="s">
        <v>148</v>
      </c>
    </row>
    <row r="459" spans="2:51" s="15" customFormat="1" ht="10.2">
      <c r="B459" s="225"/>
      <c r="C459" s="226"/>
      <c r="D459" s="200" t="s">
        <v>159</v>
      </c>
      <c r="E459" s="227" t="s">
        <v>19</v>
      </c>
      <c r="F459" s="228" t="s">
        <v>438</v>
      </c>
      <c r="G459" s="226"/>
      <c r="H459" s="229">
        <v>569.2285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AT459" s="235" t="s">
        <v>159</v>
      </c>
      <c r="AU459" s="235" t="s">
        <v>86</v>
      </c>
      <c r="AV459" s="15" t="s">
        <v>181</v>
      </c>
      <c r="AW459" s="15" t="s">
        <v>35</v>
      </c>
      <c r="AX459" s="15" t="s">
        <v>77</v>
      </c>
      <c r="AY459" s="235" t="s">
        <v>148</v>
      </c>
    </row>
    <row r="460" spans="2:51" s="16" customFormat="1" ht="10.2">
      <c r="B460" s="236"/>
      <c r="C460" s="237"/>
      <c r="D460" s="200" t="s">
        <v>159</v>
      </c>
      <c r="E460" s="238" t="s">
        <v>19</v>
      </c>
      <c r="F460" s="239" t="s">
        <v>206</v>
      </c>
      <c r="G460" s="237"/>
      <c r="H460" s="240">
        <v>569.2285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AT460" s="246" t="s">
        <v>159</v>
      </c>
      <c r="AU460" s="246" t="s">
        <v>86</v>
      </c>
      <c r="AV460" s="16" t="s">
        <v>155</v>
      </c>
      <c r="AW460" s="16" t="s">
        <v>35</v>
      </c>
      <c r="AX460" s="16" t="s">
        <v>21</v>
      </c>
      <c r="AY460" s="246" t="s">
        <v>148</v>
      </c>
    </row>
    <row r="461" spans="1:65" s="2" customFormat="1" ht="21.75" customHeight="1">
      <c r="A461" s="36"/>
      <c r="B461" s="37"/>
      <c r="C461" s="188" t="s">
        <v>609</v>
      </c>
      <c r="D461" s="188" t="s">
        <v>150</v>
      </c>
      <c r="E461" s="189" t="s">
        <v>610</v>
      </c>
      <c r="F461" s="190" t="s">
        <v>611</v>
      </c>
      <c r="G461" s="191" t="s">
        <v>153</v>
      </c>
      <c r="H461" s="192">
        <v>354.58</v>
      </c>
      <c r="I461" s="193"/>
      <c r="J461" s="192">
        <f>ROUND(I461*H461,2)</f>
        <v>0</v>
      </c>
      <c r="K461" s="190" t="s">
        <v>154</v>
      </c>
      <c r="L461" s="41"/>
      <c r="M461" s="194" t="s">
        <v>19</v>
      </c>
      <c r="N461" s="195" t="s">
        <v>48</v>
      </c>
      <c r="O461" s="66"/>
      <c r="P461" s="196">
        <f>O461*H461</f>
        <v>0</v>
      </c>
      <c r="Q461" s="196">
        <v>0.01838</v>
      </c>
      <c r="R461" s="196">
        <f>Q461*H461</f>
        <v>6.5171804</v>
      </c>
      <c r="S461" s="196">
        <v>0</v>
      </c>
      <c r="T461" s="197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98" t="s">
        <v>155</v>
      </c>
      <c r="AT461" s="198" t="s">
        <v>150</v>
      </c>
      <c r="AU461" s="198" t="s">
        <v>86</v>
      </c>
      <c r="AY461" s="19" t="s">
        <v>148</v>
      </c>
      <c r="BE461" s="199">
        <f>IF(N461="základní",J461,0)</f>
        <v>0</v>
      </c>
      <c r="BF461" s="199">
        <f>IF(N461="snížená",J461,0)</f>
        <v>0</v>
      </c>
      <c r="BG461" s="199">
        <f>IF(N461="zákl. přenesená",J461,0)</f>
        <v>0</v>
      </c>
      <c r="BH461" s="199">
        <f>IF(N461="sníž. přenesená",J461,0)</f>
        <v>0</v>
      </c>
      <c r="BI461" s="199">
        <f>IF(N461="nulová",J461,0)</f>
        <v>0</v>
      </c>
      <c r="BJ461" s="19" t="s">
        <v>21</v>
      </c>
      <c r="BK461" s="199">
        <f>ROUND(I461*H461,2)</f>
        <v>0</v>
      </c>
      <c r="BL461" s="19" t="s">
        <v>155</v>
      </c>
      <c r="BM461" s="198" t="s">
        <v>612</v>
      </c>
    </row>
    <row r="462" spans="1:47" s="2" customFormat="1" ht="28.8">
      <c r="A462" s="36"/>
      <c r="B462" s="37"/>
      <c r="C462" s="38"/>
      <c r="D462" s="200" t="s">
        <v>157</v>
      </c>
      <c r="E462" s="38"/>
      <c r="F462" s="201" t="s">
        <v>613</v>
      </c>
      <c r="G462" s="38"/>
      <c r="H462" s="38"/>
      <c r="I462" s="109"/>
      <c r="J462" s="38"/>
      <c r="K462" s="38"/>
      <c r="L462" s="41"/>
      <c r="M462" s="202"/>
      <c r="N462" s="203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157</v>
      </c>
      <c r="AU462" s="19" t="s">
        <v>86</v>
      </c>
    </row>
    <row r="463" spans="2:51" s="13" customFormat="1" ht="10.2">
      <c r="B463" s="204"/>
      <c r="C463" s="205"/>
      <c r="D463" s="200" t="s">
        <v>159</v>
      </c>
      <c r="E463" s="206" t="s">
        <v>19</v>
      </c>
      <c r="F463" s="207" t="s">
        <v>614</v>
      </c>
      <c r="G463" s="205"/>
      <c r="H463" s="206" t="s">
        <v>19</v>
      </c>
      <c r="I463" s="208"/>
      <c r="J463" s="205"/>
      <c r="K463" s="205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159</v>
      </c>
      <c r="AU463" s="213" t="s">
        <v>86</v>
      </c>
      <c r="AV463" s="13" t="s">
        <v>21</v>
      </c>
      <c r="AW463" s="13" t="s">
        <v>35</v>
      </c>
      <c r="AX463" s="13" t="s">
        <v>77</v>
      </c>
      <c r="AY463" s="213" t="s">
        <v>148</v>
      </c>
    </row>
    <row r="464" spans="2:51" s="13" customFormat="1" ht="10.2">
      <c r="B464" s="204"/>
      <c r="C464" s="205"/>
      <c r="D464" s="200" t="s">
        <v>159</v>
      </c>
      <c r="E464" s="206" t="s">
        <v>19</v>
      </c>
      <c r="F464" s="207" t="s">
        <v>345</v>
      </c>
      <c r="G464" s="205"/>
      <c r="H464" s="206" t="s">
        <v>19</v>
      </c>
      <c r="I464" s="208"/>
      <c r="J464" s="205"/>
      <c r="K464" s="205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159</v>
      </c>
      <c r="AU464" s="213" t="s">
        <v>86</v>
      </c>
      <c r="AV464" s="13" t="s">
        <v>21</v>
      </c>
      <c r="AW464" s="13" t="s">
        <v>35</v>
      </c>
      <c r="AX464" s="13" t="s">
        <v>77</v>
      </c>
      <c r="AY464" s="213" t="s">
        <v>148</v>
      </c>
    </row>
    <row r="465" spans="2:51" s="14" customFormat="1" ht="30.6">
      <c r="B465" s="214"/>
      <c r="C465" s="215"/>
      <c r="D465" s="200" t="s">
        <v>159</v>
      </c>
      <c r="E465" s="216" t="s">
        <v>19</v>
      </c>
      <c r="F465" s="217" t="s">
        <v>615</v>
      </c>
      <c r="G465" s="215"/>
      <c r="H465" s="218">
        <v>191.52</v>
      </c>
      <c r="I465" s="219"/>
      <c r="J465" s="215"/>
      <c r="K465" s="215"/>
      <c r="L465" s="220"/>
      <c r="M465" s="221"/>
      <c r="N465" s="222"/>
      <c r="O465" s="222"/>
      <c r="P465" s="222"/>
      <c r="Q465" s="222"/>
      <c r="R465" s="222"/>
      <c r="S465" s="222"/>
      <c r="T465" s="223"/>
      <c r="AT465" s="224" t="s">
        <v>159</v>
      </c>
      <c r="AU465" s="224" t="s">
        <v>86</v>
      </c>
      <c r="AV465" s="14" t="s">
        <v>86</v>
      </c>
      <c r="AW465" s="14" t="s">
        <v>35</v>
      </c>
      <c r="AX465" s="14" t="s">
        <v>77</v>
      </c>
      <c r="AY465" s="224" t="s">
        <v>148</v>
      </c>
    </row>
    <row r="466" spans="2:51" s="14" customFormat="1" ht="30.6">
      <c r="B466" s="214"/>
      <c r="C466" s="215"/>
      <c r="D466" s="200" t="s">
        <v>159</v>
      </c>
      <c r="E466" s="216" t="s">
        <v>19</v>
      </c>
      <c r="F466" s="217" t="s">
        <v>616</v>
      </c>
      <c r="G466" s="215"/>
      <c r="H466" s="218">
        <v>-20.31</v>
      </c>
      <c r="I466" s="219"/>
      <c r="J466" s="215"/>
      <c r="K466" s="215"/>
      <c r="L466" s="220"/>
      <c r="M466" s="221"/>
      <c r="N466" s="222"/>
      <c r="O466" s="222"/>
      <c r="P466" s="222"/>
      <c r="Q466" s="222"/>
      <c r="R466" s="222"/>
      <c r="S466" s="222"/>
      <c r="T466" s="223"/>
      <c r="AT466" s="224" t="s">
        <v>159</v>
      </c>
      <c r="AU466" s="224" t="s">
        <v>86</v>
      </c>
      <c r="AV466" s="14" t="s">
        <v>86</v>
      </c>
      <c r="AW466" s="14" t="s">
        <v>35</v>
      </c>
      <c r="AX466" s="14" t="s">
        <v>77</v>
      </c>
      <c r="AY466" s="224" t="s">
        <v>148</v>
      </c>
    </row>
    <row r="467" spans="2:51" s="14" customFormat="1" ht="10.2">
      <c r="B467" s="214"/>
      <c r="C467" s="215"/>
      <c r="D467" s="200" t="s">
        <v>159</v>
      </c>
      <c r="E467" s="216" t="s">
        <v>19</v>
      </c>
      <c r="F467" s="217" t="s">
        <v>617</v>
      </c>
      <c r="G467" s="215"/>
      <c r="H467" s="218">
        <v>95.3505</v>
      </c>
      <c r="I467" s="219"/>
      <c r="J467" s="215"/>
      <c r="K467" s="215"/>
      <c r="L467" s="220"/>
      <c r="M467" s="221"/>
      <c r="N467" s="222"/>
      <c r="O467" s="222"/>
      <c r="P467" s="222"/>
      <c r="Q467" s="222"/>
      <c r="R467" s="222"/>
      <c r="S467" s="222"/>
      <c r="T467" s="223"/>
      <c r="AT467" s="224" t="s">
        <v>159</v>
      </c>
      <c r="AU467" s="224" t="s">
        <v>86</v>
      </c>
      <c r="AV467" s="14" t="s">
        <v>86</v>
      </c>
      <c r="AW467" s="14" t="s">
        <v>35</v>
      </c>
      <c r="AX467" s="14" t="s">
        <v>77</v>
      </c>
      <c r="AY467" s="224" t="s">
        <v>148</v>
      </c>
    </row>
    <row r="468" spans="2:51" s="14" customFormat="1" ht="10.2">
      <c r="B468" s="214"/>
      <c r="C468" s="215"/>
      <c r="D468" s="200" t="s">
        <v>159</v>
      </c>
      <c r="E468" s="216" t="s">
        <v>19</v>
      </c>
      <c r="F468" s="217" t="s">
        <v>618</v>
      </c>
      <c r="G468" s="215"/>
      <c r="H468" s="218">
        <v>-8.64</v>
      </c>
      <c r="I468" s="219"/>
      <c r="J468" s="215"/>
      <c r="K468" s="215"/>
      <c r="L468" s="220"/>
      <c r="M468" s="221"/>
      <c r="N468" s="222"/>
      <c r="O468" s="222"/>
      <c r="P468" s="222"/>
      <c r="Q468" s="222"/>
      <c r="R468" s="222"/>
      <c r="S468" s="222"/>
      <c r="T468" s="223"/>
      <c r="AT468" s="224" t="s">
        <v>159</v>
      </c>
      <c r="AU468" s="224" t="s">
        <v>86</v>
      </c>
      <c r="AV468" s="14" t="s">
        <v>86</v>
      </c>
      <c r="AW468" s="14" t="s">
        <v>35</v>
      </c>
      <c r="AX468" s="14" t="s">
        <v>77</v>
      </c>
      <c r="AY468" s="224" t="s">
        <v>148</v>
      </c>
    </row>
    <row r="469" spans="2:51" s="14" customFormat="1" ht="10.2">
      <c r="B469" s="214"/>
      <c r="C469" s="215"/>
      <c r="D469" s="200" t="s">
        <v>159</v>
      </c>
      <c r="E469" s="216" t="s">
        <v>19</v>
      </c>
      <c r="F469" s="217" t="s">
        <v>619</v>
      </c>
      <c r="G469" s="215"/>
      <c r="H469" s="218">
        <v>63.252</v>
      </c>
      <c r="I469" s="219"/>
      <c r="J469" s="215"/>
      <c r="K469" s="215"/>
      <c r="L469" s="220"/>
      <c r="M469" s="221"/>
      <c r="N469" s="222"/>
      <c r="O469" s="222"/>
      <c r="P469" s="222"/>
      <c r="Q469" s="222"/>
      <c r="R469" s="222"/>
      <c r="S469" s="222"/>
      <c r="T469" s="223"/>
      <c r="AT469" s="224" t="s">
        <v>159</v>
      </c>
      <c r="AU469" s="224" t="s">
        <v>86</v>
      </c>
      <c r="AV469" s="14" t="s">
        <v>86</v>
      </c>
      <c r="AW469" s="14" t="s">
        <v>35</v>
      </c>
      <c r="AX469" s="14" t="s">
        <v>77</v>
      </c>
      <c r="AY469" s="224" t="s">
        <v>148</v>
      </c>
    </row>
    <row r="470" spans="2:51" s="14" customFormat="1" ht="10.2">
      <c r="B470" s="214"/>
      <c r="C470" s="215"/>
      <c r="D470" s="200" t="s">
        <v>159</v>
      </c>
      <c r="E470" s="216" t="s">
        <v>19</v>
      </c>
      <c r="F470" s="217" t="s">
        <v>620</v>
      </c>
      <c r="G470" s="215"/>
      <c r="H470" s="218">
        <v>-1.92</v>
      </c>
      <c r="I470" s="219"/>
      <c r="J470" s="215"/>
      <c r="K470" s="215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159</v>
      </c>
      <c r="AU470" s="224" t="s">
        <v>86</v>
      </c>
      <c r="AV470" s="14" t="s">
        <v>86</v>
      </c>
      <c r="AW470" s="14" t="s">
        <v>35</v>
      </c>
      <c r="AX470" s="14" t="s">
        <v>77</v>
      </c>
      <c r="AY470" s="224" t="s">
        <v>148</v>
      </c>
    </row>
    <row r="471" spans="2:51" s="14" customFormat="1" ht="10.2">
      <c r="B471" s="214"/>
      <c r="C471" s="215"/>
      <c r="D471" s="200" t="s">
        <v>159</v>
      </c>
      <c r="E471" s="216" t="s">
        <v>19</v>
      </c>
      <c r="F471" s="217" t="s">
        <v>621</v>
      </c>
      <c r="G471" s="215"/>
      <c r="H471" s="218">
        <v>93.1455</v>
      </c>
      <c r="I471" s="219"/>
      <c r="J471" s="215"/>
      <c r="K471" s="215"/>
      <c r="L471" s="220"/>
      <c r="M471" s="221"/>
      <c r="N471" s="222"/>
      <c r="O471" s="222"/>
      <c r="P471" s="222"/>
      <c r="Q471" s="222"/>
      <c r="R471" s="222"/>
      <c r="S471" s="222"/>
      <c r="T471" s="223"/>
      <c r="AT471" s="224" t="s">
        <v>159</v>
      </c>
      <c r="AU471" s="224" t="s">
        <v>86</v>
      </c>
      <c r="AV471" s="14" t="s">
        <v>86</v>
      </c>
      <c r="AW471" s="14" t="s">
        <v>35</v>
      </c>
      <c r="AX471" s="14" t="s">
        <v>77</v>
      </c>
      <c r="AY471" s="224" t="s">
        <v>148</v>
      </c>
    </row>
    <row r="472" spans="2:51" s="14" customFormat="1" ht="10.2">
      <c r="B472" s="214"/>
      <c r="C472" s="215"/>
      <c r="D472" s="200" t="s">
        <v>159</v>
      </c>
      <c r="E472" s="216" t="s">
        <v>19</v>
      </c>
      <c r="F472" s="217" t="s">
        <v>618</v>
      </c>
      <c r="G472" s="215"/>
      <c r="H472" s="218">
        <v>-8.64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159</v>
      </c>
      <c r="AU472" s="224" t="s">
        <v>86</v>
      </c>
      <c r="AV472" s="14" t="s">
        <v>86</v>
      </c>
      <c r="AW472" s="14" t="s">
        <v>35</v>
      </c>
      <c r="AX472" s="14" t="s">
        <v>77</v>
      </c>
      <c r="AY472" s="224" t="s">
        <v>148</v>
      </c>
    </row>
    <row r="473" spans="2:51" s="14" customFormat="1" ht="10.2">
      <c r="B473" s="214"/>
      <c r="C473" s="215"/>
      <c r="D473" s="200" t="s">
        <v>159</v>
      </c>
      <c r="E473" s="216" t="s">
        <v>19</v>
      </c>
      <c r="F473" s="217" t="s">
        <v>622</v>
      </c>
      <c r="G473" s="215"/>
      <c r="H473" s="218">
        <v>38.5245</v>
      </c>
      <c r="I473" s="219"/>
      <c r="J473" s="215"/>
      <c r="K473" s="215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159</v>
      </c>
      <c r="AU473" s="224" t="s">
        <v>86</v>
      </c>
      <c r="AV473" s="14" t="s">
        <v>86</v>
      </c>
      <c r="AW473" s="14" t="s">
        <v>35</v>
      </c>
      <c r="AX473" s="14" t="s">
        <v>77</v>
      </c>
      <c r="AY473" s="224" t="s">
        <v>148</v>
      </c>
    </row>
    <row r="474" spans="2:51" s="14" customFormat="1" ht="10.2">
      <c r="B474" s="214"/>
      <c r="C474" s="215"/>
      <c r="D474" s="200" t="s">
        <v>159</v>
      </c>
      <c r="E474" s="216" t="s">
        <v>19</v>
      </c>
      <c r="F474" s="217" t="s">
        <v>623</v>
      </c>
      <c r="G474" s="215"/>
      <c r="H474" s="218">
        <v>-3.045</v>
      </c>
      <c r="I474" s="219"/>
      <c r="J474" s="215"/>
      <c r="K474" s="215"/>
      <c r="L474" s="220"/>
      <c r="M474" s="221"/>
      <c r="N474" s="222"/>
      <c r="O474" s="222"/>
      <c r="P474" s="222"/>
      <c r="Q474" s="222"/>
      <c r="R474" s="222"/>
      <c r="S474" s="222"/>
      <c r="T474" s="223"/>
      <c r="AT474" s="224" t="s">
        <v>159</v>
      </c>
      <c r="AU474" s="224" t="s">
        <v>86</v>
      </c>
      <c r="AV474" s="14" t="s">
        <v>86</v>
      </c>
      <c r="AW474" s="14" t="s">
        <v>35</v>
      </c>
      <c r="AX474" s="14" t="s">
        <v>77</v>
      </c>
      <c r="AY474" s="224" t="s">
        <v>148</v>
      </c>
    </row>
    <row r="475" spans="2:51" s="14" customFormat="1" ht="10.2">
      <c r="B475" s="214"/>
      <c r="C475" s="215"/>
      <c r="D475" s="200" t="s">
        <v>159</v>
      </c>
      <c r="E475" s="216" t="s">
        <v>19</v>
      </c>
      <c r="F475" s="217" t="s">
        <v>624</v>
      </c>
      <c r="G475" s="215"/>
      <c r="H475" s="218">
        <v>26.17</v>
      </c>
      <c r="I475" s="219"/>
      <c r="J475" s="215"/>
      <c r="K475" s="215"/>
      <c r="L475" s="220"/>
      <c r="M475" s="221"/>
      <c r="N475" s="222"/>
      <c r="O475" s="222"/>
      <c r="P475" s="222"/>
      <c r="Q475" s="222"/>
      <c r="R475" s="222"/>
      <c r="S475" s="222"/>
      <c r="T475" s="223"/>
      <c r="AT475" s="224" t="s">
        <v>159</v>
      </c>
      <c r="AU475" s="224" t="s">
        <v>86</v>
      </c>
      <c r="AV475" s="14" t="s">
        <v>86</v>
      </c>
      <c r="AW475" s="14" t="s">
        <v>35</v>
      </c>
      <c r="AX475" s="14" t="s">
        <v>77</v>
      </c>
      <c r="AY475" s="224" t="s">
        <v>148</v>
      </c>
    </row>
    <row r="476" spans="2:51" s="14" customFormat="1" ht="10.2">
      <c r="B476" s="214"/>
      <c r="C476" s="215"/>
      <c r="D476" s="200" t="s">
        <v>159</v>
      </c>
      <c r="E476" s="216" t="s">
        <v>19</v>
      </c>
      <c r="F476" s="217" t="s">
        <v>625</v>
      </c>
      <c r="G476" s="215"/>
      <c r="H476" s="218">
        <v>11.402</v>
      </c>
      <c r="I476" s="219"/>
      <c r="J476" s="215"/>
      <c r="K476" s="215"/>
      <c r="L476" s="220"/>
      <c r="M476" s="221"/>
      <c r="N476" s="222"/>
      <c r="O476" s="222"/>
      <c r="P476" s="222"/>
      <c r="Q476" s="222"/>
      <c r="R476" s="222"/>
      <c r="S476" s="222"/>
      <c r="T476" s="223"/>
      <c r="AT476" s="224" t="s">
        <v>159</v>
      </c>
      <c r="AU476" s="224" t="s">
        <v>86</v>
      </c>
      <c r="AV476" s="14" t="s">
        <v>86</v>
      </c>
      <c r="AW476" s="14" t="s">
        <v>35</v>
      </c>
      <c r="AX476" s="14" t="s">
        <v>77</v>
      </c>
      <c r="AY476" s="224" t="s">
        <v>148</v>
      </c>
    </row>
    <row r="477" spans="2:51" s="14" customFormat="1" ht="10.2">
      <c r="B477" s="214"/>
      <c r="C477" s="215"/>
      <c r="D477" s="200" t="s">
        <v>159</v>
      </c>
      <c r="E477" s="216" t="s">
        <v>19</v>
      </c>
      <c r="F477" s="217" t="s">
        <v>626</v>
      </c>
      <c r="G477" s="215"/>
      <c r="H477" s="218">
        <v>25.515</v>
      </c>
      <c r="I477" s="219"/>
      <c r="J477" s="215"/>
      <c r="K477" s="215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159</v>
      </c>
      <c r="AU477" s="224" t="s">
        <v>86</v>
      </c>
      <c r="AV477" s="14" t="s">
        <v>86</v>
      </c>
      <c r="AW477" s="14" t="s">
        <v>35</v>
      </c>
      <c r="AX477" s="14" t="s">
        <v>77</v>
      </c>
      <c r="AY477" s="224" t="s">
        <v>148</v>
      </c>
    </row>
    <row r="478" spans="2:51" s="14" customFormat="1" ht="10.2">
      <c r="B478" s="214"/>
      <c r="C478" s="215"/>
      <c r="D478" s="200" t="s">
        <v>159</v>
      </c>
      <c r="E478" s="216" t="s">
        <v>19</v>
      </c>
      <c r="F478" s="217" t="s">
        <v>627</v>
      </c>
      <c r="G478" s="215"/>
      <c r="H478" s="218">
        <v>-2.926</v>
      </c>
      <c r="I478" s="219"/>
      <c r="J478" s="215"/>
      <c r="K478" s="215"/>
      <c r="L478" s="220"/>
      <c r="M478" s="221"/>
      <c r="N478" s="222"/>
      <c r="O478" s="222"/>
      <c r="P478" s="222"/>
      <c r="Q478" s="222"/>
      <c r="R478" s="222"/>
      <c r="S478" s="222"/>
      <c r="T478" s="223"/>
      <c r="AT478" s="224" t="s">
        <v>159</v>
      </c>
      <c r="AU478" s="224" t="s">
        <v>86</v>
      </c>
      <c r="AV478" s="14" t="s">
        <v>86</v>
      </c>
      <c r="AW478" s="14" t="s">
        <v>35</v>
      </c>
      <c r="AX478" s="14" t="s">
        <v>77</v>
      </c>
      <c r="AY478" s="224" t="s">
        <v>148</v>
      </c>
    </row>
    <row r="479" spans="2:51" s="14" customFormat="1" ht="10.2">
      <c r="B479" s="214"/>
      <c r="C479" s="215"/>
      <c r="D479" s="200" t="s">
        <v>159</v>
      </c>
      <c r="E479" s="216" t="s">
        <v>19</v>
      </c>
      <c r="F479" s="217" t="s">
        <v>628</v>
      </c>
      <c r="G479" s="215"/>
      <c r="H479" s="218">
        <v>27.405</v>
      </c>
      <c r="I479" s="219"/>
      <c r="J479" s="215"/>
      <c r="K479" s="215"/>
      <c r="L479" s="220"/>
      <c r="M479" s="221"/>
      <c r="N479" s="222"/>
      <c r="O479" s="222"/>
      <c r="P479" s="222"/>
      <c r="Q479" s="222"/>
      <c r="R479" s="222"/>
      <c r="S479" s="222"/>
      <c r="T479" s="223"/>
      <c r="AT479" s="224" t="s">
        <v>159</v>
      </c>
      <c r="AU479" s="224" t="s">
        <v>86</v>
      </c>
      <c r="AV479" s="14" t="s">
        <v>86</v>
      </c>
      <c r="AW479" s="14" t="s">
        <v>35</v>
      </c>
      <c r="AX479" s="14" t="s">
        <v>77</v>
      </c>
      <c r="AY479" s="224" t="s">
        <v>148</v>
      </c>
    </row>
    <row r="480" spans="2:51" s="14" customFormat="1" ht="10.2">
      <c r="B480" s="214"/>
      <c r="C480" s="215"/>
      <c r="D480" s="200" t="s">
        <v>159</v>
      </c>
      <c r="E480" s="216" t="s">
        <v>19</v>
      </c>
      <c r="F480" s="217" t="s">
        <v>629</v>
      </c>
      <c r="G480" s="215"/>
      <c r="H480" s="218">
        <v>-1.576</v>
      </c>
      <c r="I480" s="219"/>
      <c r="J480" s="215"/>
      <c r="K480" s="215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159</v>
      </c>
      <c r="AU480" s="224" t="s">
        <v>86</v>
      </c>
      <c r="AV480" s="14" t="s">
        <v>86</v>
      </c>
      <c r="AW480" s="14" t="s">
        <v>35</v>
      </c>
      <c r="AX480" s="14" t="s">
        <v>77</v>
      </c>
      <c r="AY480" s="224" t="s">
        <v>148</v>
      </c>
    </row>
    <row r="481" spans="2:51" s="14" customFormat="1" ht="10.2">
      <c r="B481" s="214"/>
      <c r="C481" s="215"/>
      <c r="D481" s="200" t="s">
        <v>159</v>
      </c>
      <c r="E481" s="216" t="s">
        <v>19</v>
      </c>
      <c r="F481" s="217" t="s">
        <v>630</v>
      </c>
      <c r="G481" s="215"/>
      <c r="H481" s="218">
        <v>40.95</v>
      </c>
      <c r="I481" s="219"/>
      <c r="J481" s="215"/>
      <c r="K481" s="215"/>
      <c r="L481" s="220"/>
      <c r="M481" s="221"/>
      <c r="N481" s="222"/>
      <c r="O481" s="222"/>
      <c r="P481" s="222"/>
      <c r="Q481" s="222"/>
      <c r="R481" s="222"/>
      <c r="S481" s="222"/>
      <c r="T481" s="223"/>
      <c r="AT481" s="224" t="s">
        <v>159</v>
      </c>
      <c r="AU481" s="224" t="s">
        <v>86</v>
      </c>
      <c r="AV481" s="14" t="s">
        <v>86</v>
      </c>
      <c r="AW481" s="14" t="s">
        <v>35</v>
      </c>
      <c r="AX481" s="14" t="s">
        <v>77</v>
      </c>
      <c r="AY481" s="224" t="s">
        <v>148</v>
      </c>
    </row>
    <row r="482" spans="2:51" s="14" customFormat="1" ht="10.2">
      <c r="B482" s="214"/>
      <c r="C482" s="215"/>
      <c r="D482" s="200" t="s">
        <v>159</v>
      </c>
      <c r="E482" s="216" t="s">
        <v>19</v>
      </c>
      <c r="F482" s="217" t="s">
        <v>631</v>
      </c>
      <c r="G482" s="215"/>
      <c r="H482" s="218">
        <v>-6.078</v>
      </c>
      <c r="I482" s="219"/>
      <c r="J482" s="215"/>
      <c r="K482" s="215"/>
      <c r="L482" s="220"/>
      <c r="M482" s="221"/>
      <c r="N482" s="222"/>
      <c r="O482" s="222"/>
      <c r="P482" s="222"/>
      <c r="Q482" s="222"/>
      <c r="R482" s="222"/>
      <c r="S482" s="222"/>
      <c r="T482" s="223"/>
      <c r="AT482" s="224" t="s">
        <v>159</v>
      </c>
      <c r="AU482" s="224" t="s">
        <v>86</v>
      </c>
      <c r="AV482" s="14" t="s">
        <v>86</v>
      </c>
      <c r="AW482" s="14" t="s">
        <v>35</v>
      </c>
      <c r="AX482" s="14" t="s">
        <v>77</v>
      </c>
      <c r="AY482" s="224" t="s">
        <v>148</v>
      </c>
    </row>
    <row r="483" spans="2:51" s="14" customFormat="1" ht="10.2">
      <c r="B483" s="214"/>
      <c r="C483" s="215"/>
      <c r="D483" s="200" t="s">
        <v>159</v>
      </c>
      <c r="E483" s="216" t="s">
        <v>19</v>
      </c>
      <c r="F483" s="217" t="s">
        <v>632</v>
      </c>
      <c r="G483" s="215"/>
      <c r="H483" s="218">
        <v>46.998</v>
      </c>
      <c r="I483" s="219"/>
      <c r="J483" s="215"/>
      <c r="K483" s="215"/>
      <c r="L483" s="220"/>
      <c r="M483" s="221"/>
      <c r="N483" s="222"/>
      <c r="O483" s="222"/>
      <c r="P483" s="222"/>
      <c r="Q483" s="222"/>
      <c r="R483" s="222"/>
      <c r="S483" s="222"/>
      <c r="T483" s="223"/>
      <c r="AT483" s="224" t="s">
        <v>159</v>
      </c>
      <c r="AU483" s="224" t="s">
        <v>86</v>
      </c>
      <c r="AV483" s="14" t="s">
        <v>86</v>
      </c>
      <c r="AW483" s="14" t="s">
        <v>35</v>
      </c>
      <c r="AX483" s="14" t="s">
        <v>77</v>
      </c>
      <c r="AY483" s="224" t="s">
        <v>148</v>
      </c>
    </row>
    <row r="484" spans="2:51" s="14" customFormat="1" ht="10.2">
      <c r="B484" s="214"/>
      <c r="C484" s="215"/>
      <c r="D484" s="200" t="s">
        <v>159</v>
      </c>
      <c r="E484" s="216" t="s">
        <v>19</v>
      </c>
      <c r="F484" s="217" t="s">
        <v>633</v>
      </c>
      <c r="G484" s="215"/>
      <c r="H484" s="218">
        <v>-2.493</v>
      </c>
      <c r="I484" s="219"/>
      <c r="J484" s="215"/>
      <c r="K484" s="215"/>
      <c r="L484" s="220"/>
      <c r="M484" s="221"/>
      <c r="N484" s="222"/>
      <c r="O484" s="222"/>
      <c r="P484" s="222"/>
      <c r="Q484" s="222"/>
      <c r="R484" s="222"/>
      <c r="S484" s="222"/>
      <c r="T484" s="223"/>
      <c r="AT484" s="224" t="s">
        <v>159</v>
      </c>
      <c r="AU484" s="224" t="s">
        <v>86</v>
      </c>
      <c r="AV484" s="14" t="s">
        <v>86</v>
      </c>
      <c r="AW484" s="14" t="s">
        <v>35</v>
      </c>
      <c r="AX484" s="14" t="s">
        <v>77</v>
      </c>
      <c r="AY484" s="224" t="s">
        <v>148</v>
      </c>
    </row>
    <row r="485" spans="2:51" s="15" customFormat="1" ht="10.2">
      <c r="B485" s="225"/>
      <c r="C485" s="226"/>
      <c r="D485" s="200" t="s">
        <v>159</v>
      </c>
      <c r="E485" s="227" t="s">
        <v>19</v>
      </c>
      <c r="F485" s="228" t="s">
        <v>438</v>
      </c>
      <c r="G485" s="226"/>
      <c r="H485" s="229">
        <v>604.6045</v>
      </c>
      <c r="I485" s="230"/>
      <c r="J485" s="226"/>
      <c r="K485" s="226"/>
      <c r="L485" s="231"/>
      <c r="M485" s="232"/>
      <c r="N485" s="233"/>
      <c r="O485" s="233"/>
      <c r="P485" s="233"/>
      <c r="Q485" s="233"/>
      <c r="R485" s="233"/>
      <c r="S485" s="233"/>
      <c r="T485" s="234"/>
      <c r="AT485" s="235" t="s">
        <v>159</v>
      </c>
      <c r="AU485" s="235" t="s">
        <v>86</v>
      </c>
      <c r="AV485" s="15" t="s">
        <v>181</v>
      </c>
      <c r="AW485" s="15" t="s">
        <v>35</v>
      </c>
      <c r="AX485" s="15" t="s">
        <v>77</v>
      </c>
      <c r="AY485" s="235" t="s">
        <v>148</v>
      </c>
    </row>
    <row r="486" spans="2:51" s="13" customFormat="1" ht="10.2">
      <c r="B486" s="204"/>
      <c r="C486" s="205"/>
      <c r="D486" s="200" t="s">
        <v>159</v>
      </c>
      <c r="E486" s="206" t="s">
        <v>19</v>
      </c>
      <c r="F486" s="207" t="s">
        <v>634</v>
      </c>
      <c r="G486" s="205"/>
      <c r="H486" s="206" t="s">
        <v>19</v>
      </c>
      <c r="I486" s="208"/>
      <c r="J486" s="205"/>
      <c r="K486" s="205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159</v>
      </c>
      <c r="AU486" s="213" t="s">
        <v>86</v>
      </c>
      <c r="AV486" s="13" t="s">
        <v>21</v>
      </c>
      <c r="AW486" s="13" t="s">
        <v>35</v>
      </c>
      <c r="AX486" s="13" t="s">
        <v>77</v>
      </c>
      <c r="AY486" s="213" t="s">
        <v>148</v>
      </c>
    </row>
    <row r="487" spans="2:51" s="14" customFormat="1" ht="10.2">
      <c r="B487" s="214"/>
      <c r="C487" s="215"/>
      <c r="D487" s="200" t="s">
        <v>159</v>
      </c>
      <c r="E487" s="216" t="s">
        <v>19</v>
      </c>
      <c r="F487" s="217" t="s">
        <v>635</v>
      </c>
      <c r="G487" s="215"/>
      <c r="H487" s="218">
        <v>-250.023</v>
      </c>
      <c r="I487" s="219"/>
      <c r="J487" s="215"/>
      <c r="K487" s="215"/>
      <c r="L487" s="220"/>
      <c r="M487" s="221"/>
      <c r="N487" s="222"/>
      <c r="O487" s="222"/>
      <c r="P487" s="222"/>
      <c r="Q487" s="222"/>
      <c r="R487" s="222"/>
      <c r="S487" s="222"/>
      <c r="T487" s="223"/>
      <c r="AT487" s="224" t="s">
        <v>159</v>
      </c>
      <c r="AU487" s="224" t="s">
        <v>86</v>
      </c>
      <c r="AV487" s="14" t="s">
        <v>86</v>
      </c>
      <c r="AW487" s="14" t="s">
        <v>35</v>
      </c>
      <c r="AX487" s="14" t="s">
        <v>77</v>
      </c>
      <c r="AY487" s="224" t="s">
        <v>148</v>
      </c>
    </row>
    <row r="488" spans="2:51" s="15" customFormat="1" ht="10.2">
      <c r="B488" s="225"/>
      <c r="C488" s="226"/>
      <c r="D488" s="200" t="s">
        <v>159</v>
      </c>
      <c r="E488" s="227" t="s">
        <v>19</v>
      </c>
      <c r="F488" s="228" t="s">
        <v>438</v>
      </c>
      <c r="G488" s="226"/>
      <c r="H488" s="229">
        <v>-250.023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AT488" s="235" t="s">
        <v>159</v>
      </c>
      <c r="AU488" s="235" t="s">
        <v>86</v>
      </c>
      <c r="AV488" s="15" t="s">
        <v>181</v>
      </c>
      <c r="AW488" s="15" t="s">
        <v>35</v>
      </c>
      <c r="AX488" s="15" t="s">
        <v>77</v>
      </c>
      <c r="AY488" s="235" t="s">
        <v>148</v>
      </c>
    </row>
    <row r="489" spans="2:51" s="16" customFormat="1" ht="10.2">
      <c r="B489" s="236"/>
      <c r="C489" s="237"/>
      <c r="D489" s="200" t="s">
        <v>159</v>
      </c>
      <c r="E489" s="238" t="s">
        <v>19</v>
      </c>
      <c r="F489" s="239" t="s">
        <v>206</v>
      </c>
      <c r="G489" s="237"/>
      <c r="H489" s="240">
        <v>354.5815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AT489" s="246" t="s">
        <v>159</v>
      </c>
      <c r="AU489" s="246" t="s">
        <v>86</v>
      </c>
      <c r="AV489" s="16" t="s">
        <v>155</v>
      </c>
      <c r="AW489" s="16" t="s">
        <v>35</v>
      </c>
      <c r="AX489" s="16" t="s">
        <v>21</v>
      </c>
      <c r="AY489" s="246" t="s">
        <v>148</v>
      </c>
    </row>
    <row r="490" spans="1:65" s="2" customFormat="1" ht="21.75" customHeight="1">
      <c r="A490" s="36"/>
      <c r="B490" s="37"/>
      <c r="C490" s="188" t="s">
        <v>636</v>
      </c>
      <c r="D490" s="188" t="s">
        <v>150</v>
      </c>
      <c r="E490" s="189" t="s">
        <v>637</v>
      </c>
      <c r="F490" s="190" t="s">
        <v>638</v>
      </c>
      <c r="G490" s="191" t="s">
        <v>153</v>
      </c>
      <c r="H490" s="192">
        <v>709.16</v>
      </c>
      <c r="I490" s="193"/>
      <c r="J490" s="192">
        <f>ROUND(I490*H490,2)</f>
        <v>0</v>
      </c>
      <c r="K490" s="190" t="s">
        <v>154</v>
      </c>
      <c r="L490" s="41"/>
      <c r="M490" s="194" t="s">
        <v>19</v>
      </c>
      <c r="N490" s="195" t="s">
        <v>48</v>
      </c>
      <c r="O490" s="66"/>
      <c r="P490" s="196">
        <f>O490*H490</f>
        <v>0</v>
      </c>
      <c r="Q490" s="196">
        <v>0.0079</v>
      </c>
      <c r="R490" s="196">
        <f>Q490*H490</f>
        <v>5.602364000000001</v>
      </c>
      <c r="S490" s="196">
        <v>0</v>
      </c>
      <c r="T490" s="197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8" t="s">
        <v>155</v>
      </c>
      <c r="AT490" s="198" t="s">
        <v>150</v>
      </c>
      <c r="AU490" s="198" t="s">
        <v>86</v>
      </c>
      <c r="AY490" s="19" t="s">
        <v>148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9" t="s">
        <v>21</v>
      </c>
      <c r="BK490" s="199">
        <f>ROUND(I490*H490,2)</f>
        <v>0</v>
      </c>
      <c r="BL490" s="19" t="s">
        <v>155</v>
      </c>
      <c r="BM490" s="198" t="s">
        <v>639</v>
      </c>
    </row>
    <row r="491" spans="1:47" s="2" customFormat="1" ht="28.8">
      <c r="A491" s="36"/>
      <c r="B491" s="37"/>
      <c r="C491" s="38"/>
      <c r="D491" s="200" t="s">
        <v>157</v>
      </c>
      <c r="E491" s="38"/>
      <c r="F491" s="201" t="s">
        <v>640</v>
      </c>
      <c r="G491" s="38"/>
      <c r="H491" s="38"/>
      <c r="I491" s="109"/>
      <c r="J491" s="38"/>
      <c r="K491" s="38"/>
      <c r="L491" s="41"/>
      <c r="M491" s="202"/>
      <c r="N491" s="203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157</v>
      </c>
      <c r="AU491" s="19" t="s">
        <v>86</v>
      </c>
    </row>
    <row r="492" spans="2:51" s="14" customFormat="1" ht="10.2">
      <c r="B492" s="214"/>
      <c r="C492" s="215"/>
      <c r="D492" s="200" t="s">
        <v>159</v>
      </c>
      <c r="E492" s="215"/>
      <c r="F492" s="217" t="s">
        <v>641</v>
      </c>
      <c r="G492" s="215"/>
      <c r="H492" s="218">
        <v>709.16</v>
      </c>
      <c r="I492" s="219"/>
      <c r="J492" s="215"/>
      <c r="K492" s="215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159</v>
      </c>
      <c r="AU492" s="224" t="s">
        <v>86</v>
      </c>
      <c r="AV492" s="14" t="s">
        <v>86</v>
      </c>
      <c r="AW492" s="14" t="s">
        <v>4</v>
      </c>
      <c r="AX492" s="14" t="s">
        <v>21</v>
      </c>
      <c r="AY492" s="224" t="s">
        <v>148</v>
      </c>
    </row>
    <row r="493" spans="1:65" s="2" customFormat="1" ht="21.75" customHeight="1">
      <c r="A493" s="36"/>
      <c r="B493" s="37"/>
      <c r="C493" s="188" t="s">
        <v>642</v>
      </c>
      <c r="D493" s="188" t="s">
        <v>150</v>
      </c>
      <c r="E493" s="189" t="s">
        <v>643</v>
      </c>
      <c r="F493" s="190" t="s">
        <v>644</v>
      </c>
      <c r="G493" s="191" t="s">
        <v>153</v>
      </c>
      <c r="H493" s="192">
        <v>52.41</v>
      </c>
      <c r="I493" s="193"/>
      <c r="J493" s="192">
        <f>ROUND(I493*H493,2)</f>
        <v>0</v>
      </c>
      <c r="K493" s="190" t="s">
        <v>154</v>
      </c>
      <c r="L493" s="41"/>
      <c r="M493" s="194" t="s">
        <v>19</v>
      </c>
      <c r="N493" s="195" t="s">
        <v>48</v>
      </c>
      <c r="O493" s="66"/>
      <c r="P493" s="196">
        <f>O493*H493</f>
        <v>0</v>
      </c>
      <c r="Q493" s="196">
        <v>0.03358</v>
      </c>
      <c r="R493" s="196">
        <f>Q493*H493</f>
        <v>1.7599277999999998</v>
      </c>
      <c r="S493" s="196">
        <v>0</v>
      </c>
      <c r="T493" s="197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8" t="s">
        <v>155</v>
      </c>
      <c r="AT493" s="198" t="s">
        <v>150</v>
      </c>
      <c r="AU493" s="198" t="s">
        <v>86</v>
      </c>
      <c r="AY493" s="19" t="s">
        <v>148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9" t="s">
        <v>21</v>
      </c>
      <c r="BK493" s="199">
        <f>ROUND(I493*H493,2)</f>
        <v>0</v>
      </c>
      <c r="BL493" s="19" t="s">
        <v>155</v>
      </c>
      <c r="BM493" s="198" t="s">
        <v>645</v>
      </c>
    </row>
    <row r="494" spans="1:47" s="2" customFormat="1" ht="10.2">
      <c r="A494" s="36"/>
      <c r="B494" s="37"/>
      <c r="C494" s="38"/>
      <c r="D494" s="200" t="s">
        <v>157</v>
      </c>
      <c r="E494" s="38"/>
      <c r="F494" s="201" t="s">
        <v>646</v>
      </c>
      <c r="G494" s="38"/>
      <c r="H494" s="38"/>
      <c r="I494" s="109"/>
      <c r="J494" s="38"/>
      <c r="K494" s="38"/>
      <c r="L494" s="41"/>
      <c r="M494" s="202"/>
      <c r="N494" s="203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157</v>
      </c>
      <c r="AU494" s="19" t="s">
        <v>86</v>
      </c>
    </row>
    <row r="495" spans="2:51" s="13" customFormat="1" ht="10.2">
      <c r="B495" s="204"/>
      <c r="C495" s="205"/>
      <c r="D495" s="200" t="s">
        <v>159</v>
      </c>
      <c r="E495" s="206" t="s">
        <v>19</v>
      </c>
      <c r="F495" s="207" t="s">
        <v>647</v>
      </c>
      <c r="G495" s="205"/>
      <c r="H495" s="206" t="s">
        <v>19</v>
      </c>
      <c r="I495" s="208"/>
      <c r="J495" s="205"/>
      <c r="K495" s="205"/>
      <c r="L495" s="209"/>
      <c r="M495" s="210"/>
      <c r="N495" s="211"/>
      <c r="O495" s="211"/>
      <c r="P495" s="211"/>
      <c r="Q495" s="211"/>
      <c r="R495" s="211"/>
      <c r="S495" s="211"/>
      <c r="T495" s="212"/>
      <c r="AT495" s="213" t="s">
        <v>159</v>
      </c>
      <c r="AU495" s="213" t="s">
        <v>86</v>
      </c>
      <c r="AV495" s="13" t="s">
        <v>21</v>
      </c>
      <c r="AW495" s="13" t="s">
        <v>35</v>
      </c>
      <c r="AX495" s="13" t="s">
        <v>77</v>
      </c>
      <c r="AY495" s="213" t="s">
        <v>148</v>
      </c>
    </row>
    <row r="496" spans="2:51" s="14" customFormat="1" ht="30.6">
      <c r="B496" s="214"/>
      <c r="C496" s="215"/>
      <c r="D496" s="200" t="s">
        <v>159</v>
      </c>
      <c r="E496" s="216" t="s">
        <v>19</v>
      </c>
      <c r="F496" s="217" t="s">
        <v>648</v>
      </c>
      <c r="G496" s="215"/>
      <c r="H496" s="218">
        <v>52.4138</v>
      </c>
      <c r="I496" s="219"/>
      <c r="J496" s="215"/>
      <c r="K496" s="215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159</v>
      </c>
      <c r="AU496" s="224" t="s">
        <v>86</v>
      </c>
      <c r="AV496" s="14" t="s">
        <v>86</v>
      </c>
      <c r="AW496" s="14" t="s">
        <v>35</v>
      </c>
      <c r="AX496" s="14" t="s">
        <v>21</v>
      </c>
      <c r="AY496" s="224" t="s">
        <v>148</v>
      </c>
    </row>
    <row r="497" spans="1:65" s="2" customFormat="1" ht="21.75" customHeight="1">
      <c r="A497" s="36"/>
      <c r="B497" s="37"/>
      <c r="C497" s="188" t="s">
        <v>649</v>
      </c>
      <c r="D497" s="188" t="s">
        <v>150</v>
      </c>
      <c r="E497" s="189" t="s">
        <v>650</v>
      </c>
      <c r="F497" s="190" t="s">
        <v>651</v>
      </c>
      <c r="G497" s="191" t="s">
        <v>153</v>
      </c>
      <c r="H497" s="192">
        <v>40.18</v>
      </c>
      <c r="I497" s="193"/>
      <c r="J497" s="192">
        <f>ROUND(I497*H497,2)</f>
        <v>0</v>
      </c>
      <c r="K497" s="190" t="s">
        <v>154</v>
      </c>
      <c r="L497" s="41"/>
      <c r="M497" s="194" t="s">
        <v>19</v>
      </c>
      <c r="N497" s="195" t="s">
        <v>48</v>
      </c>
      <c r="O497" s="66"/>
      <c r="P497" s="196">
        <f>O497*H497</f>
        <v>0</v>
      </c>
      <c r="Q497" s="196">
        <v>0.00438</v>
      </c>
      <c r="R497" s="196">
        <f>Q497*H497</f>
        <v>0.17598840000000002</v>
      </c>
      <c r="S497" s="196">
        <v>0</v>
      </c>
      <c r="T497" s="197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8" t="s">
        <v>155</v>
      </c>
      <c r="AT497" s="198" t="s">
        <v>150</v>
      </c>
      <c r="AU497" s="198" t="s">
        <v>86</v>
      </c>
      <c r="AY497" s="19" t="s">
        <v>148</v>
      </c>
      <c r="BE497" s="199">
        <f>IF(N497="základní",J497,0)</f>
        <v>0</v>
      </c>
      <c r="BF497" s="199">
        <f>IF(N497="snížená",J497,0)</f>
        <v>0</v>
      </c>
      <c r="BG497" s="199">
        <f>IF(N497="zákl. přenesená",J497,0)</f>
        <v>0</v>
      </c>
      <c r="BH497" s="199">
        <f>IF(N497="sníž. přenesená",J497,0)</f>
        <v>0</v>
      </c>
      <c r="BI497" s="199">
        <f>IF(N497="nulová",J497,0)</f>
        <v>0</v>
      </c>
      <c r="BJ497" s="19" t="s">
        <v>21</v>
      </c>
      <c r="BK497" s="199">
        <f>ROUND(I497*H497,2)</f>
        <v>0</v>
      </c>
      <c r="BL497" s="19" t="s">
        <v>155</v>
      </c>
      <c r="BM497" s="198" t="s">
        <v>652</v>
      </c>
    </row>
    <row r="498" spans="1:47" s="2" customFormat="1" ht="19.2">
      <c r="A498" s="36"/>
      <c r="B498" s="37"/>
      <c r="C498" s="38"/>
      <c r="D498" s="200" t="s">
        <v>157</v>
      </c>
      <c r="E498" s="38"/>
      <c r="F498" s="201" t="s">
        <v>653</v>
      </c>
      <c r="G498" s="38"/>
      <c r="H498" s="38"/>
      <c r="I498" s="109"/>
      <c r="J498" s="38"/>
      <c r="K498" s="38"/>
      <c r="L498" s="41"/>
      <c r="M498" s="202"/>
      <c r="N498" s="203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157</v>
      </c>
      <c r="AU498" s="19" t="s">
        <v>86</v>
      </c>
    </row>
    <row r="499" spans="2:51" s="13" customFormat="1" ht="10.2">
      <c r="B499" s="204"/>
      <c r="C499" s="205"/>
      <c r="D499" s="200" t="s">
        <v>159</v>
      </c>
      <c r="E499" s="206" t="s">
        <v>19</v>
      </c>
      <c r="F499" s="207" t="s">
        <v>654</v>
      </c>
      <c r="G499" s="205"/>
      <c r="H499" s="206" t="s">
        <v>19</v>
      </c>
      <c r="I499" s="208"/>
      <c r="J499" s="205"/>
      <c r="K499" s="205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159</v>
      </c>
      <c r="AU499" s="213" t="s">
        <v>86</v>
      </c>
      <c r="AV499" s="13" t="s">
        <v>21</v>
      </c>
      <c r="AW499" s="13" t="s">
        <v>35</v>
      </c>
      <c r="AX499" s="13" t="s">
        <v>77</v>
      </c>
      <c r="AY499" s="213" t="s">
        <v>148</v>
      </c>
    </row>
    <row r="500" spans="2:51" s="13" customFormat="1" ht="10.2">
      <c r="B500" s="204"/>
      <c r="C500" s="205"/>
      <c r="D500" s="200" t="s">
        <v>159</v>
      </c>
      <c r="E500" s="206" t="s">
        <v>19</v>
      </c>
      <c r="F500" s="207" t="s">
        <v>345</v>
      </c>
      <c r="G500" s="205"/>
      <c r="H500" s="206" t="s">
        <v>19</v>
      </c>
      <c r="I500" s="208"/>
      <c r="J500" s="205"/>
      <c r="K500" s="205"/>
      <c r="L500" s="209"/>
      <c r="M500" s="210"/>
      <c r="N500" s="211"/>
      <c r="O500" s="211"/>
      <c r="P500" s="211"/>
      <c r="Q500" s="211"/>
      <c r="R500" s="211"/>
      <c r="S500" s="211"/>
      <c r="T500" s="212"/>
      <c r="AT500" s="213" t="s">
        <v>159</v>
      </c>
      <c r="AU500" s="213" t="s">
        <v>86</v>
      </c>
      <c r="AV500" s="13" t="s">
        <v>21</v>
      </c>
      <c r="AW500" s="13" t="s">
        <v>35</v>
      </c>
      <c r="AX500" s="13" t="s">
        <v>77</v>
      </c>
      <c r="AY500" s="213" t="s">
        <v>148</v>
      </c>
    </row>
    <row r="501" spans="2:51" s="14" customFormat="1" ht="10.2">
      <c r="B501" s="214"/>
      <c r="C501" s="215"/>
      <c r="D501" s="200" t="s">
        <v>159</v>
      </c>
      <c r="E501" s="216" t="s">
        <v>19</v>
      </c>
      <c r="F501" s="217" t="s">
        <v>655</v>
      </c>
      <c r="G501" s="215"/>
      <c r="H501" s="218">
        <v>14.28</v>
      </c>
      <c r="I501" s="219"/>
      <c r="J501" s="215"/>
      <c r="K501" s="215"/>
      <c r="L501" s="220"/>
      <c r="M501" s="221"/>
      <c r="N501" s="222"/>
      <c r="O501" s="222"/>
      <c r="P501" s="222"/>
      <c r="Q501" s="222"/>
      <c r="R501" s="222"/>
      <c r="S501" s="222"/>
      <c r="T501" s="223"/>
      <c r="AT501" s="224" t="s">
        <v>159</v>
      </c>
      <c r="AU501" s="224" t="s">
        <v>86</v>
      </c>
      <c r="AV501" s="14" t="s">
        <v>86</v>
      </c>
      <c r="AW501" s="14" t="s">
        <v>35</v>
      </c>
      <c r="AX501" s="14" t="s">
        <v>77</v>
      </c>
      <c r="AY501" s="224" t="s">
        <v>148</v>
      </c>
    </row>
    <row r="502" spans="2:51" s="14" customFormat="1" ht="10.2">
      <c r="B502" s="214"/>
      <c r="C502" s="215"/>
      <c r="D502" s="200" t="s">
        <v>159</v>
      </c>
      <c r="E502" s="216" t="s">
        <v>19</v>
      </c>
      <c r="F502" s="217" t="s">
        <v>656</v>
      </c>
      <c r="G502" s="215"/>
      <c r="H502" s="218">
        <v>7.6</v>
      </c>
      <c r="I502" s="219"/>
      <c r="J502" s="215"/>
      <c r="K502" s="215"/>
      <c r="L502" s="220"/>
      <c r="M502" s="221"/>
      <c r="N502" s="222"/>
      <c r="O502" s="222"/>
      <c r="P502" s="222"/>
      <c r="Q502" s="222"/>
      <c r="R502" s="222"/>
      <c r="S502" s="222"/>
      <c r="T502" s="223"/>
      <c r="AT502" s="224" t="s">
        <v>159</v>
      </c>
      <c r="AU502" s="224" t="s">
        <v>86</v>
      </c>
      <c r="AV502" s="14" t="s">
        <v>86</v>
      </c>
      <c r="AW502" s="14" t="s">
        <v>35</v>
      </c>
      <c r="AX502" s="14" t="s">
        <v>77</v>
      </c>
      <c r="AY502" s="224" t="s">
        <v>148</v>
      </c>
    </row>
    <row r="503" spans="2:51" s="14" customFormat="1" ht="10.2">
      <c r="B503" s="214"/>
      <c r="C503" s="215"/>
      <c r="D503" s="200" t="s">
        <v>159</v>
      </c>
      <c r="E503" s="216" t="s">
        <v>19</v>
      </c>
      <c r="F503" s="217" t="s">
        <v>657</v>
      </c>
      <c r="G503" s="215"/>
      <c r="H503" s="218">
        <v>18.3</v>
      </c>
      <c r="I503" s="219"/>
      <c r="J503" s="215"/>
      <c r="K503" s="215"/>
      <c r="L503" s="220"/>
      <c r="M503" s="221"/>
      <c r="N503" s="222"/>
      <c r="O503" s="222"/>
      <c r="P503" s="222"/>
      <c r="Q503" s="222"/>
      <c r="R503" s="222"/>
      <c r="S503" s="222"/>
      <c r="T503" s="223"/>
      <c r="AT503" s="224" t="s">
        <v>159</v>
      </c>
      <c r="AU503" s="224" t="s">
        <v>86</v>
      </c>
      <c r="AV503" s="14" t="s">
        <v>86</v>
      </c>
      <c r="AW503" s="14" t="s">
        <v>35</v>
      </c>
      <c r="AX503" s="14" t="s">
        <v>77</v>
      </c>
      <c r="AY503" s="224" t="s">
        <v>148</v>
      </c>
    </row>
    <row r="504" spans="2:51" s="16" customFormat="1" ht="10.2">
      <c r="B504" s="236"/>
      <c r="C504" s="237"/>
      <c r="D504" s="200" t="s">
        <v>159</v>
      </c>
      <c r="E504" s="238" t="s">
        <v>19</v>
      </c>
      <c r="F504" s="239" t="s">
        <v>206</v>
      </c>
      <c r="G504" s="237"/>
      <c r="H504" s="240">
        <v>40.18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AT504" s="246" t="s">
        <v>159</v>
      </c>
      <c r="AU504" s="246" t="s">
        <v>86</v>
      </c>
      <c r="AV504" s="16" t="s">
        <v>155</v>
      </c>
      <c r="AW504" s="16" t="s">
        <v>35</v>
      </c>
      <c r="AX504" s="16" t="s">
        <v>21</v>
      </c>
      <c r="AY504" s="246" t="s">
        <v>148</v>
      </c>
    </row>
    <row r="505" spans="1:65" s="2" customFormat="1" ht="21.75" customHeight="1">
      <c r="A505" s="36"/>
      <c r="B505" s="37"/>
      <c r="C505" s="188" t="s">
        <v>658</v>
      </c>
      <c r="D505" s="188" t="s">
        <v>150</v>
      </c>
      <c r="E505" s="189" t="s">
        <v>659</v>
      </c>
      <c r="F505" s="190" t="s">
        <v>660</v>
      </c>
      <c r="G505" s="191" t="s">
        <v>153</v>
      </c>
      <c r="H505" s="192">
        <v>11.68</v>
      </c>
      <c r="I505" s="193"/>
      <c r="J505" s="192">
        <f>ROUND(I505*H505,2)</f>
        <v>0</v>
      </c>
      <c r="K505" s="190" t="s">
        <v>154</v>
      </c>
      <c r="L505" s="41"/>
      <c r="M505" s="194" t="s">
        <v>19</v>
      </c>
      <c r="N505" s="195" t="s">
        <v>48</v>
      </c>
      <c r="O505" s="66"/>
      <c r="P505" s="196">
        <f>O505*H505</f>
        <v>0</v>
      </c>
      <c r="Q505" s="196">
        <v>0.003</v>
      </c>
      <c r="R505" s="196">
        <f>Q505*H505</f>
        <v>0.03504</v>
      </c>
      <c r="S505" s="196">
        <v>0</v>
      </c>
      <c r="T505" s="197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8" t="s">
        <v>155</v>
      </c>
      <c r="AT505" s="198" t="s">
        <v>150</v>
      </c>
      <c r="AU505" s="198" t="s">
        <v>86</v>
      </c>
      <c r="AY505" s="19" t="s">
        <v>148</v>
      </c>
      <c r="BE505" s="199">
        <f>IF(N505="základní",J505,0)</f>
        <v>0</v>
      </c>
      <c r="BF505" s="199">
        <f>IF(N505="snížená",J505,0)</f>
        <v>0</v>
      </c>
      <c r="BG505" s="199">
        <f>IF(N505="zákl. přenesená",J505,0)</f>
        <v>0</v>
      </c>
      <c r="BH505" s="199">
        <f>IF(N505="sníž. přenesená",J505,0)</f>
        <v>0</v>
      </c>
      <c r="BI505" s="199">
        <f>IF(N505="nulová",J505,0)</f>
        <v>0</v>
      </c>
      <c r="BJ505" s="19" t="s">
        <v>21</v>
      </c>
      <c r="BK505" s="199">
        <f>ROUND(I505*H505,2)</f>
        <v>0</v>
      </c>
      <c r="BL505" s="19" t="s">
        <v>155</v>
      </c>
      <c r="BM505" s="198" t="s">
        <v>661</v>
      </c>
    </row>
    <row r="506" spans="1:47" s="2" customFormat="1" ht="19.2">
      <c r="A506" s="36"/>
      <c r="B506" s="37"/>
      <c r="C506" s="38"/>
      <c r="D506" s="200" t="s">
        <v>157</v>
      </c>
      <c r="E506" s="38"/>
      <c r="F506" s="201" t="s">
        <v>662</v>
      </c>
      <c r="G506" s="38"/>
      <c r="H506" s="38"/>
      <c r="I506" s="109"/>
      <c r="J506" s="38"/>
      <c r="K506" s="38"/>
      <c r="L506" s="41"/>
      <c r="M506" s="202"/>
      <c r="N506" s="203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157</v>
      </c>
      <c r="AU506" s="19" t="s">
        <v>86</v>
      </c>
    </row>
    <row r="507" spans="2:51" s="13" customFormat="1" ht="10.2">
      <c r="B507" s="204"/>
      <c r="C507" s="205"/>
      <c r="D507" s="200" t="s">
        <v>159</v>
      </c>
      <c r="E507" s="206" t="s">
        <v>19</v>
      </c>
      <c r="F507" s="207" t="s">
        <v>654</v>
      </c>
      <c r="G507" s="205"/>
      <c r="H507" s="206" t="s">
        <v>19</v>
      </c>
      <c r="I507" s="208"/>
      <c r="J507" s="205"/>
      <c r="K507" s="205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159</v>
      </c>
      <c r="AU507" s="213" t="s">
        <v>86</v>
      </c>
      <c r="AV507" s="13" t="s">
        <v>21</v>
      </c>
      <c r="AW507" s="13" t="s">
        <v>35</v>
      </c>
      <c r="AX507" s="13" t="s">
        <v>77</v>
      </c>
      <c r="AY507" s="213" t="s">
        <v>148</v>
      </c>
    </row>
    <row r="508" spans="2:51" s="14" customFormat="1" ht="10.2">
      <c r="B508" s="214"/>
      <c r="C508" s="215"/>
      <c r="D508" s="200" t="s">
        <v>159</v>
      </c>
      <c r="E508" s="216" t="s">
        <v>19</v>
      </c>
      <c r="F508" s="217" t="s">
        <v>655</v>
      </c>
      <c r="G508" s="215"/>
      <c r="H508" s="218">
        <v>14.28</v>
      </c>
      <c r="I508" s="219"/>
      <c r="J508" s="215"/>
      <c r="K508" s="215"/>
      <c r="L508" s="220"/>
      <c r="M508" s="221"/>
      <c r="N508" s="222"/>
      <c r="O508" s="222"/>
      <c r="P508" s="222"/>
      <c r="Q508" s="222"/>
      <c r="R508" s="222"/>
      <c r="S508" s="222"/>
      <c r="T508" s="223"/>
      <c r="AT508" s="224" t="s">
        <v>159</v>
      </c>
      <c r="AU508" s="224" t="s">
        <v>86</v>
      </c>
      <c r="AV508" s="14" t="s">
        <v>86</v>
      </c>
      <c r="AW508" s="14" t="s">
        <v>35</v>
      </c>
      <c r="AX508" s="14" t="s">
        <v>77</v>
      </c>
      <c r="AY508" s="224" t="s">
        <v>148</v>
      </c>
    </row>
    <row r="509" spans="2:51" s="14" customFormat="1" ht="10.2">
      <c r="B509" s="214"/>
      <c r="C509" s="215"/>
      <c r="D509" s="200" t="s">
        <v>159</v>
      </c>
      <c r="E509" s="216" t="s">
        <v>19</v>
      </c>
      <c r="F509" s="217" t="s">
        <v>656</v>
      </c>
      <c r="G509" s="215"/>
      <c r="H509" s="218">
        <v>7.6</v>
      </c>
      <c r="I509" s="219"/>
      <c r="J509" s="215"/>
      <c r="K509" s="215"/>
      <c r="L509" s="220"/>
      <c r="M509" s="221"/>
      <c r="N509" s="222"/>
      <c r="O509" s="222"/>
      <c r="P509" s="222"/>
      <c r="Q509" s="222"/>
      <c r="R509" s="222"/>
      <c r="S509" s="222"/>
      <c r="T509" s="223"/>
      <c r="AT509" s="224" t="s">
        <v>159</v>
      </c>
      <c r="AU509" s="224" t="s">
        <v>86</v>
      </c>
      <c r="AV509" s="14" t="s">
        <v>86</v>
      </c>
      <c r="AW509" s="14" t="s">
        <v>35</v>
      </c>
      <c r="AX509" s="14" t="s">
        <v>77</v>
      </c>
      <c r="AY509" s="224" t="s">
        <v>148</v>
      </c>
    </row>
    <row r="510" spans="2:51" s="14" customFormat="1" ht="10.2">
      <c r="B510" s="214"/>
      <c r="C510" s="215"/>
      <c r="D510" s="200" t="s">
        <v>159</v>
      </c>
      <c r="E510" s="216" t="s">
        <v>19</v>
      </c>
      <c r="F510" s="217" t="s">
        <v>657</v>
      </c>
      <c r="G510" s="215"/>
      <c r="H510" s="218">
        <v>18.3</v>
      </c>
      <c r="I510" s="219"/>
      <c r="J510" s="215"/>
      <c r="K510" s="215"/>
      <c r="L510" s="220"/>
      <c r="M510" s="221"/>
      <c r="N510" s="222"/>
      <c r="O510" s="222"/>
      <c r="P510" s="222"/>
      <c r="Q510" s="222"/>
      <c r="R510" s="222"/>
      <c r="S510" s="222"/>
      <c r="T510" s="223"/>
      <c r="AT510" s="224" t="s">
        <v>159</v>
      </c>
      <c r="AU510" s="224" t="s">
        <v>86</v>
      </c>
      <c r="AV510" s="14" t="s">
        <v>86</v>
      </c>
      <c r="AW510" s="14" t="s">
        <v>35</v>
      </c>
      <c r="AX510" s="14" t="s">
        <v>77</v>
      </c>
      <c r="AY510" s="224" t="s">
        <v>148</v>
      </c>
    </row>
    <row r="511" spans="2:51" s="15" customFormat="1" ht="10.2">
      <c r="B511" s="225"/>
      <c r="C511" s="226"/>
      <c r="D511" s="200" t="s">
        <v>159</v>
      </c>
      <c r="E511" s="227" t="s">
        <v>19</v>
      </c>
      <c r="F511" s="228" t="s">
        <v>438</v>
      </c>
      <c r="G511" s="226"/>
      <c r="H511" s="229">
        <v>40.18</v>
      </c>
      <c r="I511" s="230"/>
      <c r="J511" s="226"/>
      <c r="K511" s="226"/>
      <c r="L511" s="231"/>
      <c r="M511" s="232"/>
      <c r="N511" s="233"/>
      <c r="O511" s="233"/>
      <c r="P511" s="233"/>
      <c r="Q511" s="233"/>
      <c r="R511" s="233"/>
      <c r="S511" s="233"/>
      <c r="T511" s="234"/>
      <c r="AT511" s="235" t="s">
        <v>159</v>
      </c>
      <c r="AU511" s="235" t="s">
        <v>86</v>
      </c>
      <c r="AV511" s="15" t="s">
        <v>181</v>
      </c>
      <c r="AW511" s="15" t="s">
        <v>35</v>
      </c>
      <c r="AX511" s="15" t="s">
        <v>77</v>
      </c>
      <c r="AY511" s="235" t="s">
        <v>148</v>
      </c>
    </row>
    <row r="512" spans="2:51" s="13" customFormat="1" ht="10.2">
      <c r="B512" s="204"/>
      <c r="C512" s="205"/>
      <c r="D512" s="200" t="s">
        <v>159</v>
      </c>
      <c r="E512" s="206" t="s">
        <v>19</v>
      </c>
      <c r="F512" s="207" t="s">
        <v>663</v>
      </c>
      <c r="G512" s="205"/>
      <c r="H512" s="206" t="s">
        <v>19</v>
      </c>
      <c r="I512" s="208"/>
      <c r="J512" s="205"/>
      <c r="K512" s="205"/>
      <c r="L512" s="209"/>
      <c r="M512" s="210"/>
      <c r="N512" s="211"/>
      <c r="O512" s="211"/>
      <c r="P512" s="211"/>
      <c r="Q512" s="211"/>
      <c r="R512" s="211"/>
      <c r="S512" s="211"/>
      <c r="T512" s="212"/>
      <c r="AT512" s="213" t="s">
        <v>159</v>
      </c>
      <c r="AU512" s="213" t="s">
        <v>86</v>
      </c>
      <c r="AV512" s="13" t="s">
        <v>21</v>
      </c>
      <c r="AW512" s="13" t="s">
        <v>35</v>
      </c>
      <c r="AX512" s="13" t="s">
        <v>77</v>
      </c>
      <c r="AY512" s="213" t="s">
        <v>148</v>
      </c>
    </row>
    <row r="513" spans="2:51" s="14" customFormat="1" ht="10.2">
      <c r="B513" s="214"/>
      <c r="C513" s="215"/>
      <c r="D513" s="200" t="s">
        <v>159</v>
      </c>
      <c r="E513" s="216" t="s">
        <v>19</v>
      </c>
      <c r="F513" s="217" t="s">
        <v>664</v>
      </c>
      <c r="G513" s="215"/>
      <c r="H513" s="218">
        <v>-13.062</v>
      </c>
      <c r="I513" s="219"/>
      <c r="J513" s="215"/>
      <c r="K513" s="215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159</v>
      </c>
      <c r="AU513" s="224" t="s">
        <v>86</v>
      </c>
      <c r="AV513" s="14" t="s">
        <v>86</v>
      </c>
      <c r="AW513" s="14" t="s">
        <v>35</v>
      </c>
      <c r="AX513" s="14" t="s">
        <v>77</v>
      </c>
      <c r="AY513" s="224" t="s">
        <v>148</v>
      </c>
    </row>
    <row r="514" spans="2:51" s="14" customFormat="1" ht="10.2">
      <c r="B514" s="214"/>
      <c r="C514" s="215"/>
      <c r="D514" s="200" t="s">
        <v>159</v>
      </c>
      <c r="E514" s="216" t="s">
        <v>19</v>
      </c>
      <c r="F514" s="217" t="s">
        <v>665</v>
      </c>
      <c r="G514" s="215"/>
      <c r="H514" s="218">
        <v>-7.56</v>
      </c>
      <c r="I514" s="219"/>
      <c r="J514" s="215"/>
      <c r="K514" s="215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159</v>
      </c>
      <c r="AU514" s="224" t="s">
        <v>86</v>
      </c>
      <c r="AV514" s="14" t="s">
        <v>86</v>
      </c>
      <c r="AW514" s="14" t="s">
        <v>35</v>
      </c>
      <c r="AX514" s="14" t="s">
        <v>77</v>
      </c>
      <c r="AY514" s="224" t="s">
        <v>148</v>
      </c>
    </row>
    <row r="515" spans="2:51" s="14" customFormat="1" ht="10.2">
      <c r="B515" s="214"/>
      <c r="C515" s="215"/>
      <c r="D515" s="200" t="s">
        <v>159</v>
      </c>
      <c r="E515" s="216" t="s">
        <v>19</v>
      </c>
      <c r="F515" s="217" t="s">
        <v>666</v>
      </c>
      <c r="G515" s="215"/>
      <c r="H515" s="218">
        <v>-7.88</v>
      </c>
      <c r="I515" s="219"/>
      <c r="J515" s="215"/>
      <c r="K515" s="215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159</v>
      </c>
      <c r="AU515" s="224" t="s">
        <v>86</v>
      </c>
      <c r="AV515" s="14" t="s">
        <v>86</v>
      </c>
      <c r="AW515" s="14" t="s">
        <v>35</v>
      </c>
      <c r="AX515" s="14" t="s">
        <v>77</v>
      </c>
      <c r="AY515" s="224" t="s">
        <v>148</v>
      </c>
    </row>
    <row r="516" spans="2:51" s="15" customFormat="1" ht="10.2">
      <c r="B516" s="225"/>
      <c r="C516" s="226"/>
      <c r="D516" s="200" t="s">
        <v>159</v>
      </c>
      <c r="E516" s="227" t="s">
        <v>19</v>
      </c>
      <c r="F516" s="228" t="s">
        <v>438</v>
      </c>
      <c r="G516" s="226"/>
      <c r="H516" s="229">
        <v>-28.502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AT516" s="235" t="s">
        <v>159</v>
      </c>
      <c r="AU516" s="235" t="s">
        <v>86</v>
      </c>
      <c r="AV516" s="15" t="s">
        <v>181</v>
      </c>
      <c r="AW516" s="15" t="s">
        <v>35</v>
      </c>
      <c r="AX516" s="15" t="s">
        <v>77</v>
      </c>
      <c r="AY516" s="235" t="s">
        <v>148</v>
      </c>
    </row>
    <row r="517" spans="2:51" s="16" customFormat="1" ht="10.2">
      <c r="B517" s="236"/>
      <c r="C517" s="237"/>
      <c r="D517" s="200" t="s">
        <v>159</v>
      </c>
      <c r="E517" s="238" t="s">
        <v>19</v>
      </c>
      <c r="F517" s="239" t="s">
        <v>206</v>
      </c>
      <c r="G517" s="237"/>
      <c r="H517" s="240">
        <v>11.678</v>
      </c>
      <c r="I517" s="241"/>
      <c r="J517" s="237"/>
      <c r="K517" s="237"/>
      <c r="L517" s="242"/>
      <c r="M517" s="243"/>
      <c r="N517" s="244"/>
      <c r="O517" s="244"/>
      <c r="P517" s="244"/>
      <c r="Q517" s="244"/>
      <c r="R517" s="244"/>
      <c r="S517" s="244"/>
      <c r="T517" s="245"/>
      <c r="AT517" s="246" t="s">
        <v>159</v>
      </c>
      <c r="AU517" s="246" t="s">
        <v>86</v>
      </c>
      <c r="AV517" s="16" t="s">
        <v>155</v>
      </c>
      <c r="AW517" s="16" t="s">
        <v>35</v>
      </c>
      <c r="AX517" s="16" t="s">
        <v>21</v>
      </c>
      <c r="AY517" s="246" t="s">
        <v>148</v>
      </c>
    </row>
    <row r="518" spans="1:65" s="2" customFormat="1" ht="21.75" customHeight="1">
      <c r="A518" s="36"/>
      <c r="B518" s="37"/>
      <c r="C518" s="188" t="s">
        <v>667</v>
      </c>
      <c r="D518" s="188" t="s">
        <v>150</v>
      </c>
      <c r="E518" s="189" t="s">
        <v>668</v>
      </c>
      <c r="F518" s="190" t="s">
        <v>669</v>
      </c>
      <c r="G518" s="191" t="s">
        <v>153</v>
      </c>
      <c r="H518" s="192">
        <v>36.09</v>
      </c>
      <c r="I518" s="193"/>
      <c r="J518" s="192">
        <f>ROUND(I518*H518,2)</f>
        <v>0</v>
      </c>
      <c r="K518" s="190" t="s">
        <v>154</v>
      </c>
      <c r="L518" s="41"/>
      <c r="M518" s="194" t="s">
        <v>19</v>
      </c>
      <c r="N518" s="195" t="s">
        <v>48</v>
      </c>
      <c r="O518" s="66"/>
      <c r="P518" s="196">
        <f>O518*H518</f>
        <v>0</v>
      </c>
      <c r="Q518" s="196">
        <v>0</v>
      </c>
      <c r="R518" s="196">
        <f>Q518*H518</f>
        <v>0</v>
      </c>
      <c r="S518" s="196">
        <v>0</v>
      </c>
      <c r="T518" s="197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98" t="s">
        <v>155</v>
      </c>
      <c r="AT518" s="198" t="s">
        <v>150</v>
      </c>
      <c r="AU518" s="198" t="s">
        <v>86</v>
      </c>
      <c r="AY518" s="19" t="s">
        <v>148</v>
      </c>
      <c r="BE518" s="199">
        <f>IF(N518="základní",J518,0)</f>
        <v>0</v>
      </c>
      <c r="BF518" s="199">
        <f>IF(N518="snížená",J518,0)</f>
        <v>0</v>
      </c>
      <c r="BG518" s="199">
        <f>IF(N518="zákl. přenesená",J518,0)</f>
        <v>0</v>
      </c>
      <c r="BH518" s="199">
        <f>IF(N518="sníž. přenesená",J518,0)</f>
        <v>0</v>
      </c>
      <c r="BI518" s="199">
        <f>IF(N518="nulová",J518,0)</f>
        <v>0</v>
      </c>
      <c r="BJ518" s="19" t="s">
        <v>21</v>
      </c>
      <c r="BK518" s="199">
        <f>ROUND(I518*H518,2)</f>
        <v>0</v>
      </c>
      <c r="BL518" s="19" t="s">
        <v>155</v>
      </c>
      <c r="BM518" s="198" t="s">
        <v>670</v>
      </c>
    </row>
    <row r="519" spans="1:47" s="2" customFormat="1" ht="28.8">
      <c r="A519" s="36"/>
      <c r="B519" s="37"/>
      <c r="C519" s="38"/>
      <c r="D519" s="200" t="s">
        <v>157</v>
      </c>
      <c r="E519" s="38"/>
      <c r="F519" s="201" t="s">
        <v>671</v>
      </c>
      <c r="G519" s="38"/>
      <c r="H519" s="38"/>
      <c r="I519" s="109"/>
      <c r="J519" s="38"/>
      <c r="K519" s="38"/>
      <c r="L519" s="41"/>
      <c r="M519" s="202"/>
      <c r="N519" s="203"/>
      <c r="O519" s="66"/>
      <c r="P519" s="66"/>
      <c r="Q519" s="66"/>
      <c r="R519" s="66"/>
      <c r="S519" s="66"/>
      <c r="T519" s="67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157</v>
      </c>
      <c r="AU519" s="19" t="s">
        <v>86</v>
      </c>
    </row>
    <row r="520" spans="2:51" s="13" customFormat="1" ht="10.2">
      <c r="B520" s="204"/>
      <c r="C520" s="205"/>
      <c r="D520" s="200" t="s">
        <v>159</v>
      </c>
      <c r="E520" s="206" t="s">
        <v>19</v>
      </c>
      <c r="F520" s="207" t="s">
        <v>345</v>
      </c>
      <c r="G520" s="205"/>
      <c r="H520" s="206" t="s">
        <v>19</v>
      </c>
      <c r="I520" s="208"/>
      <c r="J520" s="205"/>
      <c r="K520" s="205"/>
      <c r="L520" s="209"/>
      <c r="M520" s="210"/>
      <c r="N520" s="211"/>
      <c r="O520" s="211"/>
      <c r="P520" s="211"/>
      <c r="Q520" s="211"/>
      <c r="R520" s="211"/>
      <c r="S520" s="211"/>
      <c r="T520" s="212"/>
      <c r="AT520" s="213" t="s">
        <v>159</v>
      </c>
      <c r="AU520" s="213" t="s">
        <v>86</v>
      </c>
      <c r="AV520" s="13" t="s">
        <v>21</v>
      </c>
      <c r="AW520" s="13" t="s">
        <v>35</v>
      </c>
      <c r="AX520" s="13" t="s">
        <v>77</v>
      </c>
      <c r="AY520" s="213" t="s">
        <v>148</v>
      </c>
    </row>
    <row r="521" spans="2:51" s="13" customFormat="1" ht="10.2">
      <c r="B521" s="204"/>
      <c r="C521" s="205"/>
      <c r="D521" s="200" t="s">
        <v>159</v>
      </c>
      <c r="E521" s="206" t="s">
        <v>19</v>
      </c>
      <c r="F521" s="207" t="s">
        <v>672</v>
      </c>
      <c r="G521" s="205"/>
      <c r="H521" s="206" t="s">
        <v>19</v>
      </c>
      <c r="I521" s="208"/>
      <c r="J521" s="205"/>
      <c r="K521" s="205"/>
      <c r="L521" s="209"/>
      <c r="M521" s="210"/>
      <c r="N521" s="211"/>
      <c r="O521" s="211"/>
      <c r="P521" s="211"/>
      <c r="Q521" s="211"/>
      <c r="R521" s="211"/>
      <c r="S521" s="211"/>
      <c r="T521" s="212"/>
      <c r="AT521" s="213" t="s">
        <v>159</v>
      </c>
      <c r="AU521" s="213" t="s">
        <v>86</v>
      </c>
      <c r="AV521" s="13" t="s">
        <v>21</v>
      </c>
      <c r="AW521" s="13" t="s">
        <v>35</v>
      </c>
      <c r="AX521" s="13" t="s">
        <v>77</v>
      </c>
      <c r="AY521" s="213" t="s">
        <v>148</v>
      </c>
    </row>
    <row r="522" spans="2:51" s="14" customFormat="1" ht="10.2">
      <c r="B522" s="214"/>
      <c r="C522" s="215"/>
      <c r="D522" s="200" t="s">
        <v>159</v>
      </c>
      <c r="E522" s="216" t="s">
        <v>19</v>
      </c>
      <c r="F522" s="217" t="s">
        <v>673</v>
      </c>
      <c r="G522" s="215"/>
      <c r="H522" s="218">
        <v>7.587</v>
      </c>
      <c r="I522" s="219"/>
      <c r="J522" s="215"/>
      <c r="K522" s="215"/>
      <c r="L522" s="220"/>
      <c r="M522" s="221"/>
      <c r="N522" s="222"/>
      <c r="O522" s="222"/>
      <c r="P522" s="222"/>
      <c r="Q522" s="222"/>
      <c r="R522" s="222"/>
      <c r="S522" s="222"/>
      <c r="T522" s="223"/>
      <c r="AT522" s="224" t="s">
        <v>159</v>
      </c>
      <c r="AU522" s="224" t="s">
        <v>86</v>
      </c>
      <c r="AV522" s="14" t="s">
        <v>86</v>
      </c>
      <c r="AW522" s="14" t="s">
        <v>35</v>
      </c>
      <c r="AX522" s="14" t="s">
        <v>77</v>
      </c>
      <c r="AY522" s="224" t="s">
        <v>148</v>
      </c>
    </row>
    <row r="523" spans="2:51" s="14" customFormat="1" ht="20.4">
      <c r="B523" s="214"/>
      <c r="C523" s="215"/>
      <c r="D523" s="200" t="s">
        <v>159</v>
      </c>
      <c r="E523" s="216" t="s">
        <v>19</v>
      </c>
      <c r="F523" s="217" t="s">
        <v>674</v>
      </c>
      <c r="G523" s="215"/>
      <c r="H523" s="218">
        <v>28.5</v>
      </c>
      <c r="I523" s="219"/>
      <c r="J523" s="215"/>
      <c r="K523" s="215"/>
      <c r="L523" s="220"/>
      <c r="M523" s="221"/>
      <c r="N523" s="222"/>
      <c r="O523" s="222"/>
      <c r="P523" s="222"/>
      <c r="Q523" s="222"/>
      <c r="R523" s="222"/>
      <c r="S523" s="222"/>
      <c r="T523" s="223"/>
      <c r="AT523" s="224" t="s">
        <v>159</v>
      </c>
      <c r="AU523" s="224" t="s">
        <v>86</v>
      </c>
      <c r="AV523" s="14" t="s">
        <v>86</v>
      </c>
      <c r="AW523" s="14" t="s">
        <v>35</v>
      </c>
      <c r="AX523" s="14" t="s">
        <v>77</v>
      </c>
      <c r="AY523" s="224" t="s">
        <v>148</v>
      </c>
    </row>
    <row r="524" spans="2:51" s="16" customFormat="1" ht="10.2">
      <c r="B524" s="236"/>
      <c r="C524" s="237"/>
      <c r="D524" s="200" t="s">
        <v>159</v>
      </c>
      <c r="E524" s="238" t="s">
        <v>19</v>
      </c>
      <c r="F524" s="239" t="s">
        <v>206</v>
      </c>
      <c r="G524" s="237"/>
      <c r="H524" s="240">
        <v>36.087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AT524" s="246" t="s">
        <v>159</v>
      </c>
      <c r="AU524" s="246" t="s">
        <v>86</v>
      </c>
      <c r="AV524" s="16" t="s">
        <v>155</v>
      </c>
      <c r="AW524" s="16" t="s">
        <v>35</v>
      </c>
      <c r="AX524" s="16" t="s">
        <v>21</v>
      </c>
      <c r="AY524" s="246" t="s">
        <v>148</v>
      </c>
    </row>
    <row r="525" spans="1:65" s="2" customFormat="1" ht="21.75" customHeight="1">
      <c r="A525" s="36"/>
      <c r="B525" s="37"/>
      <c r="C525" s="188" t="s">
        <v>675</v>
      </c>
      <c r="D525" s="188" t="s">
        <v>150</v>
      </c>
      <c r="E525" s="189" t="s">
        <v>676</v>
      </c>
      <c r="F525" s="190" t="s">
        <v>677</v>
      </c>
      <c r="G525" s="191" t="s">
        <v>188</v>
      </c>
      <c r="H525" s="192">
        <v>15.95</v>
      </c>
      <c r="I525" s="193"/>
      <c r="J525" s="192">
        <f>ROUND(I525*H525,2)</f>
        <v>0</v>
      </c>
      <c r="K525" s="190" t="s">
        <v>154</v>
      </c>
      <c r="L525" s="41"/>
      <c r="M525" s="194" t="s">
        <v>19</v>
      </c>
      <c r="N525" s="195" t="s">
        <v>48</v>
      </c>
      <c r="O525" s="66"/>
      <c r="P525" s="196">
        <f>O525*H525</f>
        <v>0</v>
      </c>
      <c r="Q525" s="196">
        <v>2.45329</v>
      </c>
      <c r="R525" s="196">
        <f>Q525*H525</f>
        <v>39.1299755</v>
      </c>
      <c r="S525" s="196">
        <v>0</v>
      </c>
      <c r="T525" s="197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8" t="s">
        <v>155</v>
      </c>
      <c r="AT525" s="198" t="s">
        <v>150</v>
      </c>
      <c r="AU525" s="198" t="s">
        <v>86</v>
      </c>
      <c r="AY525" s="19" t="s">
        <v>148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9" t="s">
        <v>21</v>
      </c>
      <c r="BK525" s="199">
        <f>ROUND(I525*H525,2)</f>
        <v>0</v>
      </c>
      <c r="BL525" s="19" t="s">
        <v>155</v>
      </c>
      <c r="BM525" s="198" t="s">
        <v>678</v>
      </c>
    </row>
    <row r="526" spans="1:47" s="2" customFormat="1" ht="19.2">
      <c r="A526" s="36"/>
      <c r="B526" s="37"/>
      <c r="C526" s="38"/>
      <c r="D526" s="200" t="s">
        <v>157</v>
      </c>
      <c r="E526" s="38"/>
      <c r="F526" s="201" t="s">
        <v>679</v>
      </c>
      <c r="G526" s="38"/>
      <c r="H526" s="38"/>
      <c r="I526" s="109"/>
      <c r="J526" s="38"/>
      <c r="K526" s="38"/>
      <c r="L526" s="41"/>
      <c r="M526" s="202"/>
      <c r="N526" s="203"/>
      <c r="O526" s="66"/>
      <c r="P526" s="66"/>
      <c r="Q526" s="66"/>
      <c r="R526" s="66"/>
      <c r="S526" s="66"/>
      <c r="T526" s="67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9" t="s">
        <v>157</v>
      </c>
      <c r="AU526" s="19" t="s">
        <v>86</v>
      </c>
    </row>
    <row r="527" spans="2:51" s="13" customFormat="1" ht="10.2">
      <c r="B527" s="204"/>
      <c r="C527" s="205"/>
      <c r="D527" s="200" t="s">
        <v>159</v>
      </c>
      <c r="E527" s="206" t="s">
        <v>19</v>
      </c>
      <c r="F527" s="207" t="s">
        <v>345</v>
      </c>
      <c r="G527" s="205"/>
      <c r="H527" s="206" t="s">
        <v>19</v>
      </c>
      <c r="I527" s="208"/>
      <c r="J527" s="205"/>
      <c r="K527" s="205"/>
      <c r="L527" s="209"/>
      <c r="M527" s="210"/>
      <c r="N527" s="211"/>
      <c r="O527" s="211"/>
      <c r="P527" s="211"/>
      <c r="Q527" s="211"/>
      <c r="R527" s="211"/>
      <c r="S527" s="211"/>
      <c r="T527" s="212"/>
      <c r="AT527" s="213" t="s">
        <v>159</v>
      </c>
      <c r="AU527" s="213" t="s">
        <v>86</v>
      </c>
      <c r="AV527" s="13" t="s">
        <v>21</v>
      </c>
      <c r="AW527" s="13" t="s">
        <v>35</v>
      </c>
      <c r="AX527" s="13" t="s">
        <v>77</v>
      </c>
      <c r="AY527" s="213" t="s">
        <v>148</v>
      </c>
    </row>
    <row r="528" spans="2:51" s="13" customFormat="1" ht="10.2">
      <c r="B528" s="204"/>
      <c r="C528" s="205"/>
      <c r="D528" s="200" t="s">
        <v>159</v>
      </c>
      <c r="E528" s="206" t="s">
        <v>19</v>
      </c>
      <c r="F528" s="207" t="s">
        <v>346</v>
      </c>
      <c r="G528" s="205"/>
      <c r="H528" s="206" t="s">
        <v>19</v>
      </c>
      <c r="I528" s="208"/>
      <c r="J528" s="205"/>
      <c r="K528" s="205"/>
      <c r="L528" s="209"/>
      <c r="M528" s="210"/>
      <c r="N528" s="211"/>
      <c r="O528" s="211"/>
      <c r="P528" s="211"/>
      <c r="Q528" s="211"/>
      <c r="R528" s="211"/>
      <c r="S528" s="211"/>
      <c r="T528" s="212"/>
      <c r="AT528" s="213" t="s">
        <v>159</v>
      </c>
      <c r="AU528" s="213" t="s">
        <v>86</v>
      </c>
      <c r="AV528" s="13" t="s">
        <v>21</v>
      </c>
      <c r="AW528" s="13" t="s">
        <v>35</v>
      </c>
      <c r="AX528" s="13" t="s">
        <v>77</v>
      </c>
      <c r="AY528" s="213" t="s">
        <v>148</v>
      </c>
    </row>
    <row r="529" spans="2:51" s="14" customFormat="1" ht="30.6">
      <c r="B529" s="214"/>
      <c r="C529" s="215"/>
      <c r="D529" s="200" t="s">
        <v>159</v>
      </c>
      <c r="E529" s="216" t="s">
        <v>19</v>
      </c>
      <c r="F529" s="217" t="s">
        <v>680</v>
      </c>
      <c r="G529" s="215"/>
      <c r="H529" s="218">
        <v>3.16281</v>
      </c>
      <c r="I529" s="219"/>
      <c r="J529" s="215"/>
      <c r="K529" s="215"/>
      <c r="L529" s="220"/>
      <c r="M529" s="221"/>
      <c r="N529" s="222"/>
      <c r="O529" s="222"/>
      <c r="P529" s="222"/>
      <c r="Q529" s="222"/>
      <c r="R529" s="222"/>
      <c r="S529" s="222"/>
      <c r="T529" s="223"/>
      <c r="AT529" s="224" t="s">
        <v>159</v>
      </c>
      <c r="AU529" s="224" t="s">
        <v>86</v>
      </c>
      <c r="AV529" s="14" t="s">
        <v>86</v>
      </c>
      <c r="AW529" s="14" t="s">
        <v>35</v>
      </c>
      <c r="AX529" s="14" t="s">
        <v>77</v>
      </c>
      <c r="AY529" s="224" t="s">
        <v>148</v>
      </c>
    </row>
    <row r="530" spans="2:51" s="14" customFormat="1" ht="10.2">
      <c r="B530" s="214"/>
      <c r="C530" s="215"/>
      <c r="D530" s="200" t="s">
        <v>159</v>
      </c>
      <c r="E530" s="216" t="s">
        <v>19</v>
      </c>
      <c r="F530" s="217" t="s">
        <v>681</v>
      </c>
      <c r="G530" s="215"/>
      <c r="H530" s="218">
        <v>3.6804</v>
      </c>
      <c r="I530" s="219"/>
      <c r="J530" s="215"/>
      <c r="K530" s="215"/>
      <c r="L530" s="220"/>
      <c r="M530" s="221"/>
      <c r="N530" s="222"/>
      <c r="O530" s="222"/>
      <c r="P530" s="222"/>
      <c r="Q530" s="222"/>
      <c r="R530" s="222"/>
      <c r="S530" s="222"/>
      <c r="T530" s="223"/>
      <c r="AT530" s="224" t="s">
        <v>159</v>
      </c>
      <c r="AU530" s="224" t="s">
        <v>86</v>
      </c>
      <c r="AV530" s="14" t="s">
        <v>86</v>
      </c>
      <c r="AW530" s="14" t="s">
        <v>35</v>
      </c>
      <c r="AX530" s="14" t="s">
        <v>77</v>
      </c>
      <c r="AY530" s="224" t="s">
        <v>148</v>
      </c>
    </row>
    <row r="531" spans="2:51" s="14" customFormat="1" ht="10.2">
      <c r="B531" s="214"/>
      <c r="C531" s="215"/>
      <c r="D531" s="200" t="s">
        <v>159</v>
      </c>
      <c r="E531" s="216" t="s">
        <v>19</v>
      </c>
      <c r="F531" s="217" t="s">
        <v>682</v>
      </c>
      <c r="G531" s="215"/>
      <c r="H531" s="218">
        <v>2.943396</v>
      </c>
      <c r="I531" s="219"/>
      <c r="J531" s="215"/>
      <c r="K531" s="215"/>
      <c r="L531" s="220"/>
      <c r="M531" s="221"/>
      <c r="N531" s="222"/>
      <c r="O531" s="222"/>
      <c r="P531" s="222"/>
      <c r="Q531" s="222"/>
      <c r="R531" s="222"/>
      <c r="S531" s="222"/>
      <c r="T531" s="223"/>
      <c r="AT531" s="224" t="s">
        <v>159</v>
      </c>
      <c r="AU531" s="224" t="s">
        <v>86</v>
      </c>
      <c r="AV531" s="14" t="s">
        <v>86</v>
      </c>
      <c r="AW531" s="14" t="s">
        <v>35</v>
      </c>
      <c r="AX531" s="14" t="s">
        <v>77</v>
      </c>
      <c r="AY531" s="224" t="s">
        <v>148</v>
      </c>
    </row>
    <row r="532" spans="2:51" s="14" customFormat="1" ht="10.2">
      <c r="B532" s="214"/>
      <c r="C532" s="215"/>
      <c r="D532" s="200" t="s">
        <v>159</v>
      </c>
      <c r="E532" s="216" t="s">
        <v>19</v>
      </c>
      <c r="F532" s="217" t="s">
        <v>683</v>
      </c>
      <c r="G532" s="215"/>
      <c r="H532" s="218">
        <v>3.28848</v>
      </c>
      <c r="I532" s="219"/>
      <c r="J532" s="215"/>
      <c r="K532" s="215"/>
      <c r="L532" s="220"/>
      <c r="M532" s="221"/>
      <c r="N532" s="222"/>
      <c r="O532" s="222"/>
      <c r="P532" s="222"/>
      <c r="Q532" s="222"/>
      <c r="R532" s="222"/>
      <c r="S532" s="222"/>
      <c r="T532" s="223"/>
      <c r="AT532" s="224" t="s">
        <v>159</v>
      </c>
      <c r="AU532" s="224" t="s">
        <v>86</v>
      </c>
      <c r="AV532" s="14" t="s">
        <v>86</v>
      </c>
      <c r="AW532" s="14" t="s">
        <v>35</v>
      </c>
      <c r="AX532" s="14" t="s">
        <v>77</v>
      </c>
      <c r="AY532" s="224" t="s">
        <v>148</v>
      </c>
    </row>
    <row r="533" spans="2:51" s="14" customFormat="1" ht="10.2">
      <c r="B533" s="214"/>
      <c r="C533" s="215"/>
      <c r="D533" s="200" t="s">
        <v>159</v>
      </c>
      <c r="E533" s="216" t="s">
        <v>19</v>
      </c>
      <c r="F533" s="217" t="s">
        <v>684</v>
      </c>
      <c r="G533" s="215"/>
      <c r="H533" s="218">
        <v>0.80064</v>
      </c>
      <c r="I533" s="219"/>
      <c r="J533" s="215"/>
      <c r="K533" s="215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159</v>
      </c>
      <c r="AU533" s="224" t="s">
        <v>86</v>
      </c>
      <c r="AV533" s="14" t="s">
        <v>86</v>
      </c>
      <c r="AW533" s="14" t="s">
        <v>35</v>
      </c>
      <c r="AX533" s="14" t="s">
        <v>77</v>
      </c>
      <c r="AY533" s="224" t="s">
        <v>148</v>
      </c>
    </row>
    <row r="534" spans="2:51" s="14" customFormat="1" ht="10.2">
      <c r="B534" s="214"/>
      <c r="C534" s="215"/>
      <c r="D534" s="200" t="s">
        <v>159</v>
      </c>
      <c r="E534" s="216" t="s">
        <v>19</v>
      </c>
      <c r="F534" s="217" t="s">
        <v>685</v>
      </c>
      <c r="G534" s="215"/>
      <c r="H534" s="218">
        <v>0.12342</v>
      </c>
      <c r="I534" s="219"/>
      <c r="J534" s="215"/>
      <c r="K534" s="215"/>
      <c r="L534" s="220"/>
      <c r="M534" s="221"/>
      <c r="N534" s="222"/>
      <c r="O534" s="222"/>
      <c r="P534" s="222"/>
      <c r="Q534" s="222"/>
      <c r="R534" s="222"/>
      <c r="S534" s="222"/>
      <c r="T534" s="223"/>
      <c r="AT534" s="224" t="s">
        <v>159</v>
      </c>
      <c r="AU534" s="224" t="s">
        <v>86</v>
      </c>
      <c r="AV534" s="14" t="s">
        <v>86</v>
      </c>
      <c r="AW534" s="14" t="s">
        <v>35</v>
      </c>
      <c r="AX534" s="14" t="s">
        <v>77</v>
      </c>
      <c r="AY534" s="224" t="s">
        <v>148</v>
      </c>
    </row>
    <row r="535" spans="2:51" s="14" customFormat="1" ht="10.2">
      <c r="B535" s="214"/>
      <c r="C535" s="215"/>
      <c r="D535" s="200" t="s">
        <v>159</v>
      </c>
      <c r="E535" s="216" t="s">
        <v>19</v>
      </c>
      <c r="F535" s="217" t="s">
        <v>686</v>
      </c>
      <c r="G535" s="215"/>
      <c r="H535" s="218">
        <v>0.241623</v>
      </c>
      <c r="I535" s="219"/>
      <c r="J535" s="215"/>
      <c r="K535" s="215"/>
      <c r="L535" s="220"/>
      <c r="M535" s="221"/>
      <c r="N535" s="222"/>
      <c r="O535" s="222"/>
      <c r="P535" s="222"/>
      <c r="Q535" s="222"/>
      <c r="R535" s="222"/>
      <c r="S535" s="222"/>
      <c r="T535" s="223"/>
      <c r="AT535" s="224" t="s">
        <v>159</v>
      </c>
      <c r="AU535" s="224" t="s">
        <v>86</v>
      </c>
      <c r="AV535" s="14" t="s">
        <v>86</v>
      </c>
      <c r="AW535" s="14" t="s">
        <v>35</v>
      </c>
      <c r="AX535" s="14" t="s">
        <v>77</v>
      </c>
      <c r="AY535" s="224" t="s">
        <v>148</v>
      </c>
    </row>
    <row r="536" spans="2:51" s="14" customFormat="1" ht="10.2">
      <c r="B536" s="214"/>
      <c r="C536" s="215"/>
      <c r="D536" s="200" t="s">
        <v>159</v>
      </c>
      <c r="E536" s="216" t="s">
        <v>19</v>
      </c>
      <c r="F536" s="217" t="s">
        <v>687</v>
      </c>
      <c r="G536" s="215"/>
      <c r="H536" s="218">
        <v>0.3954</v>
      </c>
      <c r="I536" s="219"/>
      <c r="J536" s="215"/>
      <c r="K536" s="215"/>
      <c r="L536" s="220"/>
      <c r="M536" s="221"/>
      <c r="N536" s="222"/>
      <c r="O536" s="222"/>
      <c r="P536" s="222"/>
      <c r="Q536" s="222"/>
      <c r="R536" s="222"/>
      <c r="S536" s="222"/>
      <c r="T536" s="223"/>
      <c r="AT536" s="224" t="s">
        <v>159</v>
      </c>
      <c r="AU536" s="224" t="s">
        <v>86</v>
      </c>
      <c r="AV536" s="14" t="s">
        <v>86</v>
      </c>
      <c r="AW536" s="14" t="s">
        <v>35</v>
      </c>
      <c r="AX536" s="14" t="s">
        <v>77</v>
      </c>
      <c r="AY536" s="224" t="s">
        <v>148</v>
      </c>
    </row>
    <row r="537" spans="2:51" s="14" customFormat="1" ht="10.2">
      <c r="B537" s="214"/>
      <c r="C537" s="215"/>
      <c r="D537" s="200" t="s">
        <v>159</v>
      </c>
      <c r="E537" s="216" t="s">
        <v>19</v>
      </c>
      <c r="F537" s="217" t="s">
        <v>688</v>
      </c>
      <c r="G537" s="215"/>
      <c r="H537" s="218">
        <v>0.40776</v>
      </c>
      <c r="I537" s="219"/>
      <c r="J537" s="215"/>
      <c r="K537" s="215"/>
      <c r="L537" s="220"/>
      <c r="M537" s="221"/>
      <c r="N537" s="222"/>
      <c r="O537" s="222"/>
      <c r="P537" s="222"/>
      <c r="Q537" s="222"/>
      <c r="R537" s="222"/>
      <c r="S537" s="222"/>
      <c r="T537" s="223"/>
      <c r="AT537" s="224" t="s">
        <v>159</v>
      </c>
      <c r="AU537" s="224" t="s">
        <v>86</v>
      </c>
      <c r="AV537" s="14" t="s">
        <v>86</v>
      </c>
      <c r="AW537" s="14" t="s">
        <v>35</v>
      </c>
      <c r="AX537" s="14" t="s">
        <v>77</v>
      </c>
      <c r="AY537" s="224" t="s">
        <v>148</v>
      </c>
    </row>
    <row r="538" spans="2:51" s="14" customFormat="1" ht="10.2">
      <c r="B538" s="214"/>
      <c r="C538" s="215"/>
      <c r="D538" s="200" t="s">
        <v>159</v>
      </c>
      <c r="E538" s="216" t="s">
        <v>19</v>
      </c>
      <c r="F538" s="217" t="s">
        <v>689</v>
      </c>
      <c r="G538" s="215"/>
      <c r="H538" s="218">
        <v>0.90567</v>
      </c>
      <c r="I538" s="219"/>
      <c r="J538" s="215"/>
      <c r="K538" s="215"/>
      <c r="L538" s="220"/>
      <c r="M538" s="221"/>
      <c r="N538" s="222"/>
      <c r="O538" s="222"/>
      <c r="P538" s="222"/>
      <c r="Q538" s="222"/>
      <c r="R538" s="222"/>
      <c r="S538" s="222"/>
      <c r="T538" s="223"/>
      <c r="AT538" s="224" t="s">
        <v>159</v>
      </c>
      <c r="AU538" s="224" t="s">
        <v>86</v>
      </c>
      <c r="AV538" s="14" t="s">
        <v>86</v>
      </c>
      <c r="AW538" s="14" t="s">
        <v>35</v>
      </c>
      <c r="AX538" s="14" t="s">
        <v>77</v>
      </c>
      <c r="AY538" s="224" t="s">
        <v>148</v>
      </c>
    </row>
    <row r="539" spans="2:51" s="15" customFormat="1" ht="10.2">
      <c r="B539" s="225"/>
      <c r="C539" s="226"/>
      <c r="D539" s="200" t="s">
        <v>159</v>
      </c>
      <c r="E539" s="227" t="s">
        <v>19</v>
      </c>
      <c r="F539" s="228" t="s">
        <v>438</v>
      </c>
      <c r="G539" s="226"/>
      <c r="H539" s="229">
        <v>15.949599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AT539" s="235" t="s">
        <v>159</v>
      </c>
      <c r="AU539" s="235" t="s">
        <v>86</v>
      </c>
      <c r="AV539" s="15" t="s">
        <v>181</v>
      </c>
      <c r="AW539" s="15" t="s">
        <v>35</v>
      </c>
      <c r="AX539" s="15" t="s">
        <v>21</v>
      </c>
      <c r="AY539" s="235" t="s">
        <v>148</v>
      </c>
    </row>
    <row r="540" spans="1:65" s="2" customFormat="1" ht="21.75" customHeight="1">
      <c r="A540" s="36"/>
      <c r="B540" s="37"/>
      <c r="C540" s="188" t="s">
        <v>690</v>
      </c>
      <c r="D540" s="188" t="s">
        <v>150</v>
      </c>
      <c r="E540" s="189" t="s">
        <v>691</v>
      </c>
      <c r="F540" s="190" t="s">
        <v>692</v>
      </c>
      <c r="G540" s="191" t="s">
        <v>188</v>
      </c>
      <c r="H540" s="192">
        <v>15.95</v>
      </c>
      <c r="I540" s="193"/>
      <c r="J540" s="192">
        <f>ROUND(I540*H540,2)</f>
        <v>0</v>
      </c>
      <c r="K540" s="190" t="s">
        <v>154</v>
      </c>
      <c r="L540" s="41"/>
      <c r="M540" s="194" t="s">
        <v>19</v>
      </c>
      <c r="N540" s="195" t="s">
        <v>48</v>
      </c>
      <c r="O540" s="66"/>
      <c r="P540" s="196">
        <f>O540*H540</f>
        <v>0</v>
      </c>
      <c r="Q540" s="196">
        <v>0</v>
      </c>
      <c r="R540" s="196">
        <f>Q540*H540</f>
        <v>0</v>
      </c>
      <c r="S540" s="196">
        <v>0</v>
      </c>
      <c r="T540" s="197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98" t="s">
        <v>155</v>
      </c>
      <c r="AT540" s="198" t="s">
        <v>150</v>
      </c>
      <c r="AU540" s="198" t="s">
        <v>86</v>
      </c>
      <c r="AY540" s="19" t="s">
        <v>148</v>
      </c>
      <c r="BE540" s="199">
        <f>IF(N540="základní",J540,0)</f>
        <v>0</v>
      </c>
      <c r="BF540" s="199">
        <f>IF(N540="snížená",J540,0)</f>
        <v>0</v>
      </c>
      <c r="BG540" s="199">
        <f>IF(N540="zákl. přenesená",J540,0)</f>
        <v>0</v>
      </c>
      <c r="BH540" s="199">
        <f>IF(N540="sníž. přenesená",J540,0)</f>
        <v>0</v>
      </c>
      <c r="BI540" s="199">
        <f>IF(N540="nulová",J540,0)</f>
        <v>0</v>
      </c>
      <c r="BJ540" s="19" t="s">
        <v>21</v>
      </c>
      <c r="BK540" s="199">
        <f>ROUND(I540*H540,2)</f>
        <v>0</v>
      </c>
      <c r="BL540" s="19" t="s">
        <v>155</v>
      </c>
      <c r="BM540" s="198" t="s">
        <v>693</v>
      </c>
    </row>
    <row r="541" spans="1:47" s="2" customFormat="1" ht="19.2">
      <c r="A541" s="36"/>
      <c r="B541" s="37"/>
      <c r="C541" s="38"/>
      <c r="D541" s="200" t="s">
        <v>157</v>
      </c>
      <c r="E541" s="38"/>
      <c r="F541" s="201" t="s">
        <v>694</v>
      </c>
      <c r="G541" s="38"/>
      <c r="H541" s="38"/>
      <c r="I541" s="109"/>
      <c r="J541" s="38"/>
      <c r="K541" s="38"/>
      <c r="L541" s="41"/>
      <c r="M541" s="202"/>
      <c r="N541" s="203"/>
      <c r="O541" s="66"/>
      <c r="P541" s="66"/>
      <c r="Q541" s="66"/>
      <c r="R541" s="66"/>
      <c r="S541" s="66"/>
      <c r="T541" s="67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9" t="s">
        <v>157</v>
      </c>
      <c r="AU541" s="19" t="s">
        <v>86</v>
      </c>
    </row>
    <row r="542" spans="1:65" s="2" customFormat="1" ht="21.75" customHeight="1">
      <c r="A542" s="36"/>
      <c r="B542" s="37"/>
      <c r="C542" s="188" t="s">
        <v>695</v>
      </c>
      <c r="D542" s="188" t="s">
        <v>150</v>
      </c>
      <c r="E542" s="189" t="s">
        <v>696</v>
      </c>
      <c r="F542" s="190" t="s">
        <v>697</v>
      </c>
      <c r="G542" s="191" t="s">
        <v>188</v>
      </c>
      <c r="H542" s="192">
        <v>15.95</v>
      </c>
      <c r="I542" s="193"/>
      <c r="J542" s="192">
        <f>ROUND(I542*H542,2)</f>
        <v>0</v>
      </c>
      <c r="K542" s="190" t="s">
        <v>154</v>
      </c>
      <c r="L542" s="41"/>
      <c r="M542" s="194" t="s">
        <v>19</v>
      </c>
      <c r="N542" s="195" t="s">
        <v>48</v>
      </c>
      <c r="O542" s="66"/>
      <c r="P542" s="196">
        <f>O542*H542</f>
        <v>0</v>
      </c>
      <c r="Q542" s="196">
        <v>0</v>
      </c>
      <c r="R542" s="196">
        <f>Q542*H542</f>
        <v>0</v>
      </c>
      <c r="S542" s="196">
        <v>0</v>
      </c>
      <c r="T542" s="197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8" t="s">
        <v>155</v>
      </c>
      <c r="AT542" s="198" t="s">
        <v>150</v>
      </c>
      <c r="AU542" s="198" t="s">
        <v>86</v>
      </c>
      <c r="AY542" s="19" t="s">
        <v>148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9" t="s">
        <v>21</v>
      </c>
      <c r="BK542" s="199">
        <f>ROUND(I542*H542,2)</f>
        <v>0</v>
      </c>
      <c r="BL542" s="19" t="s">
        <v>155</v>
      </c>
      <c r="BM542" s="198" t="s">
        <v>698</v>
      </c>
    </row>
    <row r="543" spans="1:47" s="2" customFormat="1" ht="28.8">
      <c r="A543" s="36"/>
      <c r="B543" s="37"/>
      <c r="C543" s="38"/>
      <c r="D543" s="200" t="s">
        <v>157</v>
      </c>
      <c r="E543" s="38"/>
      <c r="F543" s="201" t="s">
        <v>699</v>
      </c>
      <c r="G543" s="38"/>
      <c r="H543" s="38"/>
      <c r="I543" s="109"/>
      <c r="J543" s="38"/>
      <c r="K543" s="38"/>
      <c r="L543" s="41"/>
      <c r="M543" s="202"/>
      <c r="N543" s="203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157</v>
      </c>
      <c r="AU543" s="19" t="s">
        <v>86</v>
      </c>
    </row>
    <row r="544" spans="1:65" s="2" customFormat="1" ht="16.5" customHeight="1">
      <c r="A544" s="36"/>
      <c r="B544" s="37"/>
      <c r="C544" s="188" t="s">
        <v>700</v>
      </c>
      <c r="D544" s="188" t="s">
        <v>150</v>
      </c>
      <c r="E544" s="189" t="s">
        <v>701</v>
      </c>
      <c r="F544" s="190" t="s">
        <v>702</v>
      </c>
      <c r="G544" s="191" t="s">
        <v>246</v>
      </c>
      <c r="H544" s="192">
        <v>1.04</v>
      </c>
      <c r="I544" s="193"/>
      <c r="J544" s="192">
        <f>ROUND(I544*H544,2)</f>
        <v>0</v>
      </c>
      <c r="K544" s="190" t="s">
        <v>154</v>
      </c>
      <c r="L544" s="41"/>
      <c r="M544" s="194" t="s">
        <v>19</v>
      </c>
      <c r="N544" s="195" t="s">
        <v>48</v>
      </c>
      <c r="O544" s="66"/>
      <c r="P544" s="196">
        <f>O544*H544</f>
        <v>0</v>
      </c>
      <c r="Q544" s="196">
        <v>1.06277</v>
      </c>
      <c r="R544" s="196">
        <f>Q544*H544</f>
        <v>1.1052808</v>
      </c>
      <c r="S544" s="196">
        <v>0</v>
      </c>
      <c r="T544" s="197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198" t="s">
        <v>155</v>
      </c>
      <c r="AT544" s="198" t="s">
        <v>150</v>
      </c>
      <c r="AU544" s="198" t="s">
        <v>86</v>
      </c>
      <c r="AY544" s="19" t="s">
        <v>148</v>
      </c>
      <c r="BE544" s="199">
        <f>IF(N544="základní",J544,0)</f>
        <v>0</v>
      </c>
      <c r="BF544" s="199">
        <f>IF(N544="snížená",J544,0)</f>
        <v>0</v>
      </c>
      <c r="BG544" s="199">
        <f>IF(N544="zákl. přenesená",J544,0)</f>
        <v>0</v>
      </c>
      <c r="BH544" s="199">
        <f>IF(N544="sníž. přenesená",J544,0)</f>
        <v>0</v>
      </c>
      <c r="BI544" s="199">
        <f>IF(N544="nulová",J544,0)</f>
        <v>0</v>
      </c>
      <c r="BJ544" s="19" t="s">
        <v>21</v>
      </c>
      <c r="BK544" s="199">
        <f>ROUND(I544*H544,2)</f>
        <v>0</v>
      </c>
      <c r="BL544" s="19" t="s">
        <v>155</v>
      </c>
      <c r="BM544" s="198" t="s">
        <v>703</v>
      </c>
    </row>
    <row r="545" spans="1:47" s="2" customFormat="1" ht="10.2">
      <c r="A545" s="36"/>
      <c r="B545" s="37"/>
      <c r="C545" s="38"/>
      <c r="D545" s="200" t="s">
        <v>157</v>
      </c>
      <c r="E545" s="38"/>
      <c r="F545" s="201" t="s">
        <v>704</v>
      </c>
      <c r="G545" s="38"/>
      <c r="H545" s="38"/>
      <c r="I545" s="109"/>
      <c r="J545" s="38"/>
      <c r="K545" s="38"/>
      <c r="L545" s="41"/>
      <c r="M545" s="202"/>
      <c r="N545" s="203"/>
      <c r="O545" s="66"/>
      <c r="P545" s="66"/>
      <c r="Q545" s="66"/>
      <c r="R545" s="66"/>
      <c r="S545" s="66"/>
      <c r="T545" s="67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9" t="s">
        <v>157</v>
      </c>
      <c r="AU545" s="19" t="s">
        <v>86</v>
      </c>
    </row>
    <row r="546" spans="2:51" s="14" customFormat="1" ht="10.2">
      <c r="B546" s="214"/>
      <c r="C546" s="215"/>
      <c r="D546" s="200" t="s">
        <v>159</v>
      </c>
      <c r="E546" s="216" t="s">
        <v>19</v>
      </c>
      <c r="F546" s="217" t="s">
        <v>705</v>
      </c>
      <c r="G546" s="215"/>
      <c r="H546" s="218">
        <v>1.03675</v>
      </c>
      <c r="I546" s="219"/>
      <c r="J546" s="215"/>
      <c r="K546" s="215"/>
      <c r="L546" s="220"/>
      <c r="M546" s="221"/>
      <c r="N546" s="222"/>
      <c r="O546" s="222"/>
      <c r="P546" s="222"/>
      <c r="Q546" s="222"/>
      <c r="R546" s="222"/>
      <c r="S546" s="222"/>
      <c r="T546" s="223"/>
      <c r="AT546" s="224" t="s">
        <v>159</v>
      </c>
      <c r="AU546" s="224" t="s">
        <v>86</v>
      </c>
      <c r="AV546" s="14" t="s">
        <v>86</v>
      </c>
      <c r="AW546" s="14" t="s">
        <v>35</v>
      </c>
      <c r="AX546" s="14" t="s">
        <v>21</v>
      </c>
      <c r="AY546" s="224" t="s">
        <v>148</v>
      </c>
    </row>
    <row r="547" spans="1:65" s="2" customFormat="1" ht="16.5" customHeight="1">
      <c r="A547" s="36"/>
      <c r="B547" s="37"/>
      <c r="C547" s="188" t="s">
        <v>706</v>
      </c>
      <c r="D547" s="188" t="s">
        <v>150</v>
      </c>
      <c r="E547" s="189" t="s">
        <v>707</v>
      </c>
      <c r="F547" s="190" t="s">
        <v>708</v>
      </c>
      <c r="G547" s="191" t="s">
        <v>153</v>
      </c>
      <c r="H547" s="192">
        <v>265.83</v>
      </c>
      <c r="I547" s="193"/>
      <c r="J547" s="192">
        <f>ROUND(I547*H547,2)</f>
        <v>0</v>
      </c>
      <c r="K547" s="190" t="s">
        <v>154</v>
      </c>
      <c r="L547" s="41"/>
      <c r="M547" s="194" t="s">
        <v>19</v>
      </c>
      <c r="N547" s="195" t="s">
        <v>48</v>
      </c>
      <c r="O547" s="66"/>
      <c r="P547" s="196">
        <f>O547*H547</f>
        <v>0</v>
      </c>
      <c r="Q547" s="196">
        <v>0.00013</v>
      </c>
      <c r="R547" s="196">
        <f>Q547*H547</f>
        <v>0.034557899999999996</v>
      </c>
      <c r="S547" s="196">
        <v>0</v>
      </c>
      <c r="T547" s="197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98" t="s">
        <v>155</v>
      </c>
      <c r="AT547" s="198" t="s">
        <v>150</v>
      </c>
      <c r="AU547" s="198" t="s">
        <v>86</v>
      </c>
      <c r="AY547" s="19" t="s">
        <v>148</v>
      </c>
      <c r="BE547" s="199">
        <f>IF(N547="základní",J547,0)</f>
        <v>0</v>
      </c>
      <c r="BF547" s="199">
        <f>IF(N547="snížená",J547,0)</f>
        <v>0</v>
      </c>
      <c r="BG547" s="199">
        <f>IF(N547="zákl. přenesená",J547,0)</f>
        <v>0</v>
      </c>
      <c r="BH547" s="199">
        <f>IF(N547="sníž. přenesená",J547,0)</f>
        <v>0</v>
      </c>
      <c r="BI547" s="199">
        <f>IF(N547="nulová",J547,0)</f>
        <v>0</v>
      </c>
      <c r="BJ547" s="19" t="s">
        <v>21</v>
      </c>
      <c r="BK547" s="199">
        <f>ROUND(I547*H547,2)</f>
        <v>0</v>
      </c>
      <c r="BL547" s="19" t="s">
        <v>155</v>
      </c>
      <c r="BM547" s="198" t="s">
        <v>709</v>
      </c>
    </row>
    <row r="548" spans="1:47" s="2" customFormat="1" ht="19.2">
      <c r="A548" s="36"/>
      <c r="B548" s="37"/>
      <c r="C548" s="38"/>
      <c r="D548" s="200" t="s">
        <v>157</v>
      </c>
      <c r="E548" s="38"/>
      <c r="F548" s="201" t="s">
        <v>710</v>
      </c>
      <c r="G548" s="38"/>
      <c r="H548" s="38"/>
      <c r="I548" s="109"/>
      <c r="J548" s="38"/>
      <c r="K548" s="38"/>
      <c r="L548" s="41"/>
      <c r="M548" s="202"/>
      <c r="N548" s="203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157</v>
      </c>
      <c r="AU548" s="19" t="s">
        <v>86</v>
      </c>
    </row>
    <row r="549" spans="2:51" s="13" customFormat="1" ht="10.2">
      <c r="B549" s="204"/>
      <c r="C549" s="205"/>
      <c r="D549" s="200" t="s">
        <v>159</v>
      </c>
      <c r="E549" s="206" t="s">
        <v>19</v>
      </c>
      <c r="F549" s="207" t="s">
        <v>345</v>
      </c>
      <c r="G549" s="205"/>
      <c r="H549" s="206" t="s">
        <v>19</v>
      </c>
      <c r="I549" s="208"/>
      <c r="J549" s="205"/>
      <c r="K549" s="205"/>
      <c r="L549" s="209"/>
      <c r="M549" s="210"/>
      <c r="N549" s="211"/>
      <c r="O549" s="211"/>
      <c r="P549" s="211"/>
      <c r="Q549" s="211"/>
      <c r="R549" s="211"/>
      <c r="S549" s="211"/>
      <c r="T549" s="212"/>
      <c r="AT549" s="213" t="s">
        <v>159</v>
      </c>
      <c r="AU549" s="213" t="s">
        <v>86</v>
      </c>
      <c r="AV549" s="13" t="s">
        <v>21</v>
      </c>
      <c r="AW549" s="13" t="s">
        <v>35</v>
      </c>
      <c r="AX549" s="13" t="s">
        <v>77</v>
      </c>
      <c r="AY549" s="213" t="s">
        <v>148</v>
      </c>
    </row>
    <row r="550" spans="2:51" s="13" customFormat="1" ht="10.2">
      <c r="B550" s="204"/>
      <c r="C550" s="205"/>
      <c r="D550" s="200" t="s">
        <v>159</v>
      </c>
      <c r="E550" s="206" t="s">
        <v>19</v>
      </c>
      <c r="F550" s="207" t="s">
        <v>346</v>
      </c>
      <c r="G550" s="205"/>
      <c r="H550" s="206" t="s">
        <v>19</v>
      </c>
      <c r="I550" s="208"/>
      <c r="J550" s="205"/>
      <c r="K550" s="205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159</v>
      </c>
      <c r="AU550" s="213" t="s">
        <v>86</v>
      </c>
      <c r="AV550" s="13" t="s">
        <v>21</v>
      </c>
      <c r="AW550" s="13" t="s">
        <v>35</v>
      </c>
      <c r="AX550" s="13" t="s">
        <v>77</v>
      </c>
      <c r="AY550" s="213" t="s">
        <v>148</v>
      </c>
    </row>
    <row r="551" spans="2:51" s="14" customFormat="1" ht="20.4">
      <c r="B551" s="214"/>
      <c r="C551" s="215"/>
      <c r="D551" s="200" t="s">
        <v>159</v>
      </c>
      <c r="E551" s="216" t="s">
        <v>19</v>
      </c>
      <c r="F551" s="217" t="s">
        <v>711</v>
      </c>
      <c r="G551" s="215"/>
      <c r="H551" s="218">
        <v>52.7135</v>
      </c>
      <c r="I551" s="219"/>
      <c r="J551" s="215"/>
      <c r="K551" s="215"/>
      <c r="L551" s="220"/>
      <c r="M551" s="221"/>
      <c r="N551" s="222"/>
      <c r="O551" s="222"/>
      <c r="P551" s="222"/>
      <c r="Q551" s="222"/>
      <c r="R551" s="222"/>
      <c r="S551" s="222"/>
      <c r="T551" s="223"/>
      <c r="AT551" s="224" t="s">
        <v>159</v>
      </c>
      <c r="AU551" s="224" t="s">
        <v>86</v>
      </c>
      <c r="AV551" s="14" t="s">
        <v>86</v>
      </c>
      <c r="AW551" s="14" t="s">
        <v>35</v>
      </c>
      <c r="AX551" s="14" t="s">
        <v>77</v>
      </c>
      <c r="AY551" s="224" t="s">
        <v>148</v>
      </c>
    </row>
    <row r="552" spans="2:51" s="14" customFormat="1" ht="10.2">
      <c r="B552" s="214"/>
      <c r="C552" s="215"/>
      <c r="D552" s="200" t="s">
        <v>159</v>
      </c>
      <c r="E552" s="216" t="s">
        <v>19</v>
      </c>
      <c r="F552" s="217" t="s">
        <v>712</v>
      </c>
      <c r="G552" s="215"/>
      <c r="H552" s="218">
        <v>61.34</v>
      </c>
      <c r="I552" s="219"/>
      <c r="J552" s="215"/>
      <c r="K552" s="215"/>
      <c r="L552" s="220"/>
      <c r="M552" s="221"/>
      <c r="N552" s="222"/>
      <c r="O552" s="222"/>
      <c r="P552" s="222"/>
      <c r="Q552" s="222"/>
      <c r="R552" s="222"/>
      <c r="S552" s="222"/>
      <c r="T552" s="223"/>
      <c r="AT552" s="224" t="s">
        <v>159</v>
      </c>
      <c r="AU552" s="224" t="s">
        <v>86</v>
      </c>
      <c r="AV552" s="14" t="s">
        <v>86</v>
      </c>
      <c r="AW552" s="14" t="s">
        <v>35</v>
      </c>
      <c r="AX552" s="14" t="s">
        <v>77</v>
      </c>
      <c r="AY552" s="224" t="s">
        <v>148</v>
      </c>
    </row>
    <row r="553" spans="2:51" s="14" customFormat="1" ht="10.2">
      <c r="B553" s="214"/>
      <c r="C553" s="215"/>
      <c r="D553" s="200" t="s">
        <v>159</v>
      </c>
      <c r="E553" s="216" t="s">
        <v>19</v>
      </c>
      <c r="F553" s="217" t="s">
        <v>713</v>
      </c>
      <c r="G553" s="215"/>
      <c r="H553" s="218">
        <v>49.0566</v>
      </c>
      <c r="I553" s="219"/>
      <c r="J553" s="215"/>
      <c r="K553" s="215"/>
      <c r="L553" s="220"/>
      <c r="M553" s="221"/>
      <c r="N553" s="222"/>
      <c r="O553" s="222"/>
      <c r="P553" s="222"/>
      <c r="Q553" s="222"/>
      <c r="R553" s="222"/>
      <c r="S553" s="222"/>
      <c r="T553" s="223"/>
      <c r="AT553" s="224" t="s">
        <v>159</v>
      </c>
      <c r="AU553" s="224" t="s">
        <v>86</v>
      </c>
      <c r="AV553" s="14" t="s">
        <v>86</v>
      </c>
      <c r="AW553" s="14" t="s">
        <v>35</v>
      </c>
      <c r="AX553" s="14" t="s">
        <v>77</v>
      </c>
      <c r="AY553" s="224" t="s">
        <v>148</v>
      </c>
    </row>
    <row r="554" spans="2:51" s="14" customFormat="1" ht="10.2">
      <c r="B554" s="214"/>
      <c r="C554" s="215"/>
      <c r="D554" s="200" t="s">
        <v>159</v>
      </c>
      <c r="E554" s="216" t="s">
        <v>19</v>
      </c>
      <c r="F554" s="217" t="s">
        <v>714</v>
      </c>
      <c r="G554" s="215"/>
      <c r="H554" s="218">
        <v>54.808</v>
      </c>
      <c r="I554" s="219"/>
      <c r="J554" s="215"/>
      <c r="K554" s="215"/>
      <c r="L554" s="220"/>
      <c r="M554" s="221"/>
      <c r="N554" s="222"/>
      <c r="O554" s="222"/>
      <c r="P554" s="222"/>
      <c r="Q554" s="222"/>
      <c r="R554" s="222"/>
      <c r="S554" s="222"/>
      <c r="T554" s="223"/>
      <c r="AT554" s="224" t="s">
        <v>159</v>
      </c>
      <c r="AU554" s="224" t="s">
        <v>86</v>
      </c>
      <c r="AV554" s="14" t="s">
        <v>86</v>
      </c>
      <c r="AW554" s="14" t="s">
        <v>35</v>
      </c>
      <c r="AX554" s="14" t="s">
        <v>77</v>
      </c>
      <c r="AY554" s="224" t="s">
        <v>148</v>
      </c>
    </row>
    <row r="555" spans="2:51" s="14" customFormat="1" ht="10.2">
      <c r="B555" s="214"/>
      <c r="C555" s="215"/>
      <c r="D555" s="200" t="s">
        <v>159</v>
      </c>
      <c r="E555" s="216" t="s">
        <v>19</v>
      </c>
      <c r="F555" s="217" t="s">
        <v>715</v>
      </c>
      <c r="G555" s="215"/>
      <c r="H555" s="218">
        <v>13.344</v>
      </c>
      <c r="I555" s="219"/>
      <c r="J555" s="215"/>
      <c r="K555" s="215"/>
      <c r="L555" s="220"/>
      <c r="M555" s="221"/>
      <c r="N555" s="222"/>
      <c r="O555" s="222"/>
      <c r="P555" s="222"/>
      <c r="Q555" s="222"/>
      <c r="R555" s="222"/>
      <c r="S555" s="222"/>
      <c r="T555" s="223"/>
      <c r="AT555" s="224" t="s">
        <v>159</v>
      </c>
      <c r="AU555" s="224" t="s">
        <v>86</v>
      </c>
      <c r="AV555" s="14" t="s">
        <v>86</v>
      </c>
      <c r="AW555" s="14" t="s">
        <v>35</v>
      </c>
      <c r="AX555" s="14" t="s">
        <v>77</v>
      </c>
      <c r="AY555" s="224" t="s">
        <v>148</v>
      </c>
    </row>
    <row r="556" spans="2:51" s="14" customFormat="1" ht="10.2">
      <c r="B556" s="214"/>
      <c r="C556" s="215"/>
      <c r="D556" s="200" t="s">
        <v>159</v>
      </c>
      <c r="E556" s="216" t="s">
        <v>19</v>
      </c>
      <c r="F556" s="217" t="s">
        <v>716</v>
      </c>
      <c r="G556" s="215"/>
      <c r="H556" s="218">
        <v>2.057</v>
      </c>
      <c r="I556" s="219"/>
      <c r="J556" s="215"/>
      <c r="K556" s="215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159</v>
      </c>
      <c r="AU556" s="224" t="s">
        <v>86</v>
      </c>
      <c r="AV556" s="14" t="s">
        <v>86</v>
      </c>
      <c r="AW556" s="14" t="s">
        <v>35</v>
      </c>
      <c r="AX556" s="14" t="s">
        <v>77</v>
      </c>
      <c r="AY556" s="224" t="s">
        <v>148</v>
      </c>
    </row>
    <row r="557" spans="2:51" s="14" customFormat="1" ht="10.2">
      <c r="B557" s="214"/>
      <c r="C557" s="215"/>
      <c r="D557" s="200" t="s">
        <v>159</v>
      </c>
      <c r="E557" s="216" t="s">
        <v>19</v>
      </c>
      <c r="F557" s="217" t="s">
        <v>548</v>
      </c>
      <c r="G557" s="215"/>
      <c r="H557" s="218">
        <v>4.02705</v>
      </c>
      <c r="I557" s="219"/>
      <c r="J557" s="215"/>
      <c r="K557" s="215"/>
      <c r="L557" s="220"/>
      <c r="M557" s="221"/>
      <c r="N557" s="222"/>
      <c r="O557" s="222"/>
      <c r="P557" s="222"/>
      <c r="Q557" s="222"/>
      <c r="R557" s="222"/>
      <c r="S557" s="222"/>
      <c r="T557" s="223"/>
      <c r="AT557" s="224" t="s">
        <v>159</v>
      </c>
      <c r="AU557" s="224" t="s">
        <v>86</v>
      </c>
      <c r="AV557" s="14" t="s">
        <v>86</v>
      </c>
      <c r="AW557" s="14" t="s">
        <v>35</v>
      </c>
      <c r="AX557" s="14" t="s">
        <v>77</v>
      </c>
      <c r="AY557" s="224" t="s">
        <v>148</v>
      </c>
    </row>
    <row r="558" spans="2:51" s="14" customFormat="1" ht="10.2">
      <c r="B558" s="214"/>
      <c r="C558" s="215"/>
      <c r="D558" s="200" t="s">
        <v>159</v>
      </c>
      <c r="E558" s="216" t="s">
        <v>19</v>
      </c>
      <c r="F558" s="217" t="s">
        <v>717</v>
      </c>
      <c r="G558" s="215"/>
      <c r="H558" s="218">
        <v>6.59</v>
      </c>
      <c r="I558" s="219"/>
      <c r="J558" s="215"/>
      <c r="K558" s="215"/>
      <c r="L558" s="220"/>
      <c r="M558" s="221"/>
      <c r="N558" s="222"/>
      <c r="O558" s="222"/>
      <c r="P558" s="222"/>
      <c r="Q558" s="222"/>
      <c r="R558" s="222"/>
      <c r="S558" s="222"/>
      <c r="T558" s="223"/>
      <c r="AT558" s="224" t="s">
        <v>159</v>
      </c>
      <c r="AU558" s="224" t="s">
        <v>86</v>
      </c>
      <c r="AV558" s="14" t="s">
        <v>86</v>
      </c>
      <c r="AW558" s="14" t="s">
        <v>35</v>
      </c>
      <c r="AX558" s="14" t="s">
        <v>77</v>
      </c>
      <c r="AY558" s="224" t="s">
        <v>148</v>
      </c>
    </row>
    <row r="559" spans="2:51" s="14" customFormat="1" ht="10.2">
      <c r="B559" s="214"/>
      <c r="C559" s="215"/>
      <c r="D559" s="200" t="s">
        <v>159</v>
      </c>
      <c r="E559" s="216" t="s">
        <v>19</v>
      </c>
      <c r="F559" s="217" t="s">
        <v>718</v>
      </c>
      <c r="G559" s="215"/>
      <c r="H559" s="218">
        <v>6.796</v>
      </c>
      <c r="I559" s="219"/>
      <c r="J559" s="215"/>
      <c r="K559" s="215"/>
      <c r="L559" s="220"/>
      <c r="M559" s="221"/>
      <c r="N559" s="222"/>
      <c r="O559" s="222"/>
      <c r="P559" s="222"/>
      <c r="Q559" s="222"/>
      <c r="R559" s="222"/>
      <c r="S559" s="222"/>
      <c r="T559" s="223"/>
      <c r="AT559" s="224" t="s">
        <v>159</v>
      </c>
      <c r="AU559" s="224" t="s">
        <v>86</v>
      </c>
      <c r="AV559" s="14" t="s">
        <v>86</v>
      </c>
      <c r="AW559" s="14" t="s">
        <v>35</v>
      </c>
      <c r="AX559" s="14" t="s">
        <v>77</v>
      </c>
      <c r="AY559" s="224" t="s">
        <v>148</v>
      </c>
    </row>
    <row r="560" spans="2:51" s="14" customFormat="1" ht="10.2">
      <c r="B560" s="214"/>
      <c r="C560" s="215"/>
      <c r="D560" s="200" t="s">
        <v>159</v>
      </c>
      <c r="E560" s="216" t="s">
        <v>19</v>
      </c>
      <c r="F560" s="217" t="s">
        <v>719</v>
      </c>
      <c r="G560" s="215"/>
      <c r="H560" s="218">
        <v>15.0945</v>
      </c>
      <c r="I560" s="219"/>
      <c r="J560" s="215"/>
      <c r="K560" s="215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159</v>
      </c>
      <c r="AU560" s="224" t="s">
        <v>86</v>
      </c>
      <c r="AV560" s="14" t="s">
        <v>86</v>
      </c>
      <c r="AW560" s="14" t="s">
        <v>35</v>
      </c>
      <c r="AX560" s="14" t="s">
        <v>77</v>
      </c>
      <c r="AY560" s="224" t="s">
        <v>148</v>
      </c>
    </row>
    <row r="561" spans="2:51" s="15" customFormat="1" ht="10.2">
      <c r="B561" s="225"/>
      <c r="C561" s="226"/>
      <c r="D561" s="200" t="s">
        <v>159</v>
      </c>
      <c r="E561" s="227" t="s">
        <v>19</v>
      </c>
      <c r="F561" s="228" t="s">
        <v>438</v>
      </c>
      <c r="G561" s="226"/>
      <c r="H561" s="229">
        <v>265.82665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4"/>
      <c r="AT561" s="235" t="s">
        <v>159</v>
      </c>
      <c r="AU561" s="235" t="s">
        <v>86</v>
      </c>
      <c r="AV561" s="15" t="s">
        <v>181</v>
      </c>
      <c r="AW561" s="15" t="s">
        <v>35</v>
      </c>
      <c r="AX561" s="15" t="s">
        <v>21</v>
      </c>
      <c r="AY561" s="235" t="s">
        <v>148</v>
      </c>
    </row>
    <row r="562" spans="1:65" s="2" customFormat="1" ht="21.75" customHeight="1">
      <c r="A562" s="36"/>
      <c r="B562" s="37"/>
      <c r="C562" s="188" t="s">
        <v>720</v>
      </c>
      <c r="D562" s="188" t="s">
        <v>150</v>
      </c>
      <c r="E562" s="189" t="s">
        <v>721</v>
      </c>
      <c r="F562" s="190" t="s">
        <v>722</v>
      </c>
      <c r="G562" s="191" t="s">
        <v>359</v>
      </c>
      <c r="H562" s="192">
        <v>233.84</v>
      </c>
      <c r="I562" s="193"/>
      <c r="J562" s="192">
        <f>ROUND(I562*H562,2)</f>
        <v>0</v>
      </c>
      <c r="K562" s="190" t="s">
        <v>154</v>
      </c>
      <c r="L562" s="41"/>
      <c r="M562" s="194" t="s">
        <v>19</v>
      </c>
      <c r="N562" s="195" t="s">
        <v>48</v>
      </c>
      <c r="O562" s="66"/>
      <c r="P562" s="196">
        <f>O562*H562</f>
        <v>0</v>
      </c>
      <c r="Q562" s="196">
        <v>2E-05</v>
      </c>
      <c r="R562" s="196">
        <f>Q562*H562</f>
        <v>0.0046768</v>
      </c>
      <c r="S562" s="196">
        <v>0</v>
      </c>
      <c r="T562" s="197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98" t="s">
        <v>155</v>
      </c>
      <c r="AT562" s="198" t="s">
        <v>150</v>
      </c>
      <c r="AU562" s="198" t="s">
        <v>86</v>
      </c>
      <c r="AY562" s="19" t="s">
        <v>148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9" t="s">
        <v>21</v>
      </c>
      <c r="BK562" s="199">
        <f>ROUND(I562*H562,2)</f>
        <v>0</v>
      </c>
      <c r="BL562" s="19" t="s">
        <v>155</v>
      </c>
      <c r="BM562" s="198" t="s">
        <v>723</v>
      </c>
    </row>
    <row r="563" spans="1:47" s="2" customFormat="1" ht="28.8">
      <c r="A563" s="36"/>
      <c r="B563" s="37"/>
      <c r="C563" s="38"/>
      <c r="D563" s="200" t="s">
        <v>157</v>
      </c>
      <c r="E563" s="38"/>
      <c r="F563" s="201" t="s">
        <v>724</v>
      </c>
      <c r="G563" s="38"/>
      <c r="H563" s="38"/>
      <c r="I563" s="109"/>
      <c r="J563" s="38"/>
      <c r="K563" s="38"/>
      <c r="L563" s="41"/>
      <c r="M563" s="202"/>
      <c r="N563" s="203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157</v>
      </c>
      <c r="AU563" s="19" t="s">
        <v>86</v>
      </c>
    </row>
    <row r="564" spans="2:51" s="13" customFormat="1" ht="10.2">
      <c r="B564" s="204"/>
      <c r="C564" s="205"/>
      <c r="D564" s="200" t="s">
        <v>159</v>
      </c>
      <c r="E564" s="206" t="s">
        <v>19</v>
      </c>
      <c r="F564" s="207" t="s">
        <v>345</v>
      </c>
      <c r="G564" s="205"/>
      <c r="H564" s="206" t="s">
        <v>19</v>
      </c>
      <c r="I564" s="208"/>
      <c r="J564" s="205"/>
      <c r="K564" s="205"/>
      <c r="L564" s="209"/>
      <c r="M564" s="210"/>
      <c r="N564" s="211"/>
      <c r="O564" s="211"/>
      <c r="P564" s="211"/>
      <c r="Q564" s="211"/>
      <c r="R564" s="211"/>
      <c r="S564" s="211"/>
      <c r="T564" s="212"/>
      <c r="AT564" s="213" t="s">
        <v>159</v>
      </c>
      <c r="AU564" s="213" t="s">
        <v>86</v>
      </c>
      <c r="AV564" s="13" t="s">
        <v>21</v>
      </c>
      <c r="AW564" s="13" t="s">
        <v>35</v>
      </c>
      <c r="AX564" s="13" t="s">
        <v>77</v>
      </c>
      <c r="AY564" s="213" t="s">
        <v>148</v>
      </c>
    </row>
    <row r="565" spans="2:51" s="13" customFormat="1" ht="10.2">
      <c r="B565" s="204"/>
      <c r="C565" s="205"/>
      <c r="D565" s="200" t="s">
        <v>159</v>
      </c>
      <c r="E565" s="206" t="s">
        <v>19</v>
      </c>
      <c r="F565" s="207" t="s">
        <v>346</v>
      </c>
      <c r="G565" s="205"/>
      <c r="H565" s="206" t="s">
        <v>19</v>
      </c>
      <c r="I565" s="208"/>
      <c r="J565" s="205"/>
      <c r="K565" s="205"/>
      <c r="L565" s="209"/>
      <c r="M565" s="210"/>
      <c r="N565" s="211"/>
      <c r="O565" s="211"/>
      <c r="P565" s="211"/>
      <c r="Q565" s="211"/>
      <c r="R565" s="211"/>
      <c r="S565" s="211"/>
      <c r="T565" s="212"/>
      <c r="AT565" s="213" t="s">
        <v>159</v>
      </c>
      <c r="AU565" s="213" t="s">
        <v>86</v>
      </c>
      <c r="AV565" s="13" t="s">
        <v>21</v>
      </c>
      <c r="AW565" s="13" t="s">
        <v>35</v>
      </c>
      <c r="AX565" s="13" t="s">
        <v>77</v>
      </c>
      <c r="AY565" s="213" t="s">
        <v>148</v>
      </c>
    </row>
    <row r="566" spans="2:51" s="14" customFormat="1" ht="30.6">
      <c r="B566" s="214"/>
      <c r="C566" s="215"/>
      <c r="D566" s="200" t="s">
        <v>159</v>
      </c>
      <c r="E566" s="216" t="s">
        <v>19</v>
      </c>
      <c r="F566" s="217" t="s">
        <v>725</v>
      </c>
      <c r="G566" s="215"/>
      <c r="H566" s="218">
        <v>69.99</v>
      </c>
      <c r="I566" s="219"/>
      <c r="J566" s="215"/>
      <c r="K566" s="215"/>
      <c r="L566" s="220"/>
      <c r="M566" s="221"/>
      <c r="N566" s="222"/>
      <c r="O566" s="222"/>
      <c r="P566" s="222"/>
      <c r="Q566" s="222"/>
      <c r="R566" s="222"/>
      <c r="S566" s="222"/>
      <c r="T566" s="223"/>
      <c r="AT566" s="224" t="s">
        <v>159</v>
      </c>
      <c r="AU566" s="224" t="s">
        <v>86</v>
      </c>
      <c r="AV566" s="14" t="s">
        <v>86</v>
      </c>
      <c r="AW566" s="14" t="s">
        <v>35</v>
      </c>
      <c r="AX566" s="14" t="s">
        <v>77</v>
      </c>
      <c r="AY566" s="224" t="s">
        <v>148</v>
      </c>
    </row>
    <row r="567" spans="2:51" s="14" customFormat="1" ht="10.2">
      <c r="B567" s="214"/>
      <c r="C567" s="215"/>
      <c r="D567" s="200" t="s">
        <v>159</v>
      </c>
      <c r="E567" s="216" t="s">
        <v>19</v>
      </c>
      <c r="F567" s="217" t="s">
        <v>726</v>
      </c>
      <c r="G567" s="215"/>
      <c r="H567" s="218">
        <v>33.7</v>
      </c>
      <c r="I567" s="219"/>
      <c r="J567" s="215"/>
      <c r="K567" s="215"/>
      <c r="L567" s="220"/>
      <c r="M567" s="221"/>
      <c r="N567" s="222"/>
      <c r="O567" s="222"/>
      <c r="P567" s="222"/>
      <c r="Q567" s="222"/>
      <c r="R567" s="222"/>
      <c r="S567" s="222"/>
      <c r="T567" s="223"/>
      <c r="AT567" s="224" t="s">
        <v>159</v>
      </c>
      <c r="AU567" s="224" t="s">
        <v>86</v>
      </c>
      <c r="AV567" s="14" t="s">
        <v>86</v>
      </c>
      <c r="AW567" s="14" t="s">
        <v>35</v>
      </c>
      <c r="AX567" s="14" t="s">
        <v>77</v>
      </c>
      <c r="AY567" s="224" t="s">
        <v>148</v>
      </c>
    </row>
    <row r="568" spans="2:51" s="14" customFormat="1" ht="10.2">
      <c r="B568" s="214"/>
      <c r="C568" s="215"/>
      <c r="D568" s="200" t="s">
        <v>159</v>
      </c>
      <c r="E568" s="216" t="s">
        <v>19</v>
      </c>
      <c r="F568" s="217" t="s">
        <v>727</v>
      </c>
      <c r="G568" s="215"/>
      <c r="H568" s="218">
        <v>29.3</v>
      </c>
      <c r="I568" s="219"/>
      <c r="J568" s="215"/>
      <c r="K568" s="215"/>
      <c r="L568" s="220"/>
      <c r="M568" s="221"/>
      <c r="N568" s="222"/>
      <c r="O568" s="222"/>
      <c r="P568" s="222"/>
      <c r="Q568" s="222"/>
      <c r="R568" s="222"/>
      <c r="S568" s="222"/>
      <c r="T568" s="223"/>
      <c r="AT568" s="224" t="s">
        <v>159</v>
      </c>
      <c r="AU568" s="224" t="s">
        <v>86</v>
      </c>
      <c r="AV568" s="14" t="s">
        <v>86</v>
      </c>
      <c r="AW568" s="14" t="s">
        <v>35</v>
      </c>
      <c r="AX568" s="14" t="s">
        <v>77</v>
      </c>
      <c r="AY568" s="224" t="s">
        <v>148</v>
      </c>
    </row>
    <row r="569" spans="2:51" s="14" customFormat="1" ht="10.2">
      <c r="B569" s="214"/>
      <c r="C569" s="215"/>
      <c r="D569" s="200" t="s">
        <v>159</v>
      </c>
      <c r="E569" s="216" t="s">
        <v>19</v>
      </c>
      <c r="F569" s="217" t="s">
        <v>728</v>
      </c>
      <c r="G569" s="215"/>
      <c r="H569" s="218">
        <v>29.26</v>
      </c>
      <c r="I569" s="219"/>
      <c r="J569" s="215"/>
      <c r="K569" s="215"/>
      <c r="L569" s="220"/>
      <c r="M569" s="221"/>
      <c r="N569" s="222"/>
      <c r="O569" s="222"/>
      <c r="P569" s="222"/>
      <c r="Q569" s="222"/>
      <c r="R569" s="222"/>
      <c r="S569" s="222"/>
      <c r="T569" s="223"/>
      <c r="AT569" s="224" t="s">
        <v>159</v>
      </c>
      <c r="AU569" s="224" t="s">
        <v>86</v>
      </c>
      <c r="AV569" s="14" t="s">
        <v>86</v>
      </c>
      <c r="AW569" s="14" t="s">
        <v>35</v>
      </c>
      <c r="AX569" s="14" t="s">
        <v>77</v>
      </c>
      <c r="AY569" s="224" t="s">
        <v>148</v>
      </c>
    </row>
    <row r="570" spans="2:51" s="14" customFormat="1" ht="10.2">
      <c r="B570" s="214"/>
      <c r="C570" s="215"/>
      <c r="D570" s="200" t="s">
        <v>159</v>
      </c>
      <c r="E570" s="216" t="s">
        <v>19</v>
      </c>
      <c r="F570" s="217" t="s">
        <v>729</v>
      </c>
      <c r="G570" s="215"/>
      <c r="H570" s="218">
        <v>15.46</v>
      </c>
      <c r="I570" s="219"/>
      <c r="J570" s="215"/>
      <c r="K570" s="215"/>
      <c r="L570" s="220"/>
      <c r="M570" s="221"/>
      <c r="N570" s="222"/>
      <c r="O570" s="222"/>
      <c r="P570" s="222"/>
      <c r="Q570" s="222"/>
      <c r="R570" s="222"/>
      <c r="S570" s="222"/>
      <c r="T570" s="223"/>
      <c r="AT570" s="224" t="s">
        <v>159</v>
      </c>
      <c r="AU570" s="224" t="s">
        <v>86</v>
      </c>
      <c r="AV570" s="14" t="s">
        <v>86</v>
      </c>
      <c r="AW570" s="14" t="s">
        <v>35</v>
      </c>
      <c r="AX570" s="14" t="s">
        <v>77</v>
      </c>
      <c r="AY570" s="224" t="s">
        <v>148</v>
      </c>
    </row>
    <row r="571" spans="2:51" s="14" customFormat="1" ht="10.2">
      <c r="B571" s="214"/>
      <c r="C571" s="215"/>
      <c r="D571" s="200" t="s">
        <v>159</v>
      </c>
      <c r="E571" s="216" t="s">
        <v>19</v>
      </c>
      <c r="F571" s="217" t="s">
        <v>730</v>
      </c>
      <c r="G571" s="215"/>
      <c r="H571" s="218">
        <v>5.82</v>
      </c>
      <c r="I571" s="219"/>
      <c r="J571" s="215"/>
      <c r="K571" s="215"/>
      <c r="L571" s="220"/>
      <c r="M571" s="221"/>
      <c r="N571" s="222"/>
      <c r="O571" s="222"/>
      <c r="P571" s="222"/>
      <c r="Q571" s="222"/>
      <c r="R571" s="222"/>
      <c r="S571" s="222"/>
      <c r="T571" s="223"/>
      <c r="AT571" s="224" t="s">
        <v>159</v>
      </c>
      <c r="AU571" s="224" t="s">
        <v>86</v>
      </c>
      <c r="AV571" s="14" t="s">
        <v>86</v>
      </c>
      <c r="AW571" s="14" t="s">
        <v>35</v>
      </c>
      <c r="AX571" s="14" t="s">
        <v>77</v>
      </c>
      <c r="AY571" s="224" t="s">
        <v>148</v>
      </c>
    </row>
    <row r="572" spans="2:51" s="14" customFormat="1" ht="10.2">
      <c r="B572" s="214"/>
      <c r="C572" s="215"/>
      <c r="D572" s="200" t="s">
        <v>159</v>
      </c>
      <c r="E572" s="216" t="s">
        <v>19</v>
      </c>
      <c r="F572" s="217" t="s">
        <v>731</v>
      </c>
      <c r="G572" s="215"/>
      <c r="H572" s="218">
        <v>8.27</v>
      </c>
      <c r="I572" s="219"/>
      <c r="J572" s="215"/>
      <c r="K572" s="215"/>
      <c r="L572" s="220"/>
      <c r="M572" s="221"/>
      <c r="N572" s="222"/>
      <c r="O572" s="222"/>
      <c r="P572" s="222"/>
      <c r="Q572" s="222"/>
      <c r="R572" s="222"/>
      <c r="S572" s="222"/>
      <c r="T572" s="223"/>
      <c r="AT572" s="224" t="s">
        <v>159</v>
      </c>
      <c r="AU572" s="224" t="s">
        <v>86</v>
      </c>
      <c r="AV572" s="14" t="s">
        <v>86</v>
      </c>
      <c r="AW572" s="14" t="s">
        <v>35</v>
      </c>
      <c r="AX572" s="14" t="s">
        <v>77</v>
      </c>
      <c r="AY572" s="224" t="s">
        <v>148</v>
      </c>
    </row>
    <row r="573" spans="2:51" s="14" customFormat="1" ht="10.2">
      <c r="B573" s="214"/>
      <c r="C573" s="215"/>
      <c r="D573" s="200" t="s">
        <v>159</v>
      </c>
      <c r="E573" s="216" t="s">
        <v>19</v>
      </c>
      <c r="F573" s="217" t="s">
        <v>732</v>
      </c>
      <c r="G573" s="215"/>
      <c r="H573" s="218">
        <v>8.26</v>
      </c>
      <c r="I573" s="219"/>
      <c r="J573" s="215"/>
      <c r="K573" s="215"/>
      <c r="L573" s="220"/>
      <c r="M573" s="221"/>
      <c r="N573" s="222"/>
      <c r="O573" s="222"/>
      <c r="P573" s="222"/>
      <c r="Q573" s="222"/>
      <c r="R573" s="222"/>
      <c r="S573" s="222"/>
      <c r="T573" s="223"/>
      <c r="AT573" s="224" t="s">
        <v>159</v>
      </c>
      <c r="AU573" s="224" t="s">
        <v>86</v>
      </c>
      <c r="AV573" s="14" t="s">
        <v>86</v>
      </c>
      <c r="AW573" s="14" t="s">
        <v>35</v>
      </c>
      <c r="AX573" s="14" t="s">
        <v>77</v>
      </c>
      <c r="AY573" s="224" t="s">
        <v>148</v>
      </c>
    </row>
    <row r="574" spans="2:51" s="14" customFormat="1" ht="10.2">
      <c r="B574" s="214"/>
      <c r="C574" s="215"/>
      <c r="D574" s="200" t="s">
        <v>159</v>
      </c>
      <c r="E574" s="216" t="s">
        <v>19</v>
      </c>
      <c r="F574" s="217" t="s">
        <v>733</v>
      </c>
      <c r="G574" s="215"/>
      <c r="H574" s="218">
        <v>16.24</v>
      </c>
      <c r="I574" s="219"/>
      <c r="J574" s="215"/>
      <c r="K574" s="215"/>
      <c r="L574" s="220"/>
      <c r="M574" s="221"/>
      <c r="N574" s="222"/>
      <c r="O574" s="222"/>
      <c r="P574" s="222"/>
      <c r="Q574" s="222"/>
      <c r="R574" s="222"/>
      <c r="S574" s="222"/>
      <c r="T574" s="223"/>
      <c r="AT574" s="224" t="s">
        <v>159</v>
      </c>
      <c r="AU574" s="224" t="s">
        <v>86</v>
      </c>
      <c r="AV574" s="14" t="s">
        <v>86</v>
      </c>
      <c r="AW574" s="14" t="s">
        <v>35</v>
      </c>
      <c r="AX574" s="14" t="s">
        <v>77</v>
      </c>
      <c r="AY574" s="224" t="s">
        <v>148</v>
      </c>
    </row>
    <row r="575" spans="2:51" s="14" customFormat="1" ht="10.2">
      <c r="B575" s="214"/>
      <c r="C575" s="215"/>
      <c r="D575" s="200" t="s">
        <v>159</v>
      </c>
      <c r="E575" s="216" t="s">
        <v>19</v>
      </c>
      <c r="F575" s="217" t="s">
        <v>734</v>
      </c>
      <c r="G575" s="215"/>
      <c r="H575" s="218">
        <v>17.54</v>
      </c>
      <c r="I575" s="219"/>
      <c r="J575" s="215"/>
      <c r="K575" s="215"/>
      <c r="L575" s="220"/>
      <c r="M575" s="221"/>
      <c r="N575" s="222"/>
      <c r="O575" s="222"/>
      <c r="P575" s="222"/>
      <c r="Q575" s="222"/>
      <c r="R575" s="222"/>
      <c r="S575" s="222"/>
      <c r="T575" s="223"/>
      <c r="AT575" s="224" t="s">
        <v>159</v>
      </c>
      <c r="AU575" s="224" t="s">
        <v>86</v>
      </c>
      <c r="AV575" s="14" t="s">
        <v>86</v>
      </c>
      <c r="AW575" s="14" t="s">
        <v>35</v>
      </c>
      <c r="AX575" s="14" t="s">
        <v>77</v>
      </c>
      <c r="AY575" s="224" t="s">
        <v>148</v>
      </c>
    </row>
    <row r="576" spans="2:51" s="15" customFormat="1" ht="10.2">
      <c r="B576" s="225"/>
      <c r="C576" s="226"/>
      <c r="D576" s="200" t="s">
        <v>159</v>
      </c>
      <c r="E576" s="227" t="s">
        <v>19</v>
      </c>
      <c r="F576" s="228" t="s">
        <v>438</v>
      </c>
      <c r="G576" s="226"/>
      <c r="H576" s="229">
        <v>233.84</v>
      </c>
      <c r="I576" s="230"/>
      <c r="J576" s="226"/>
      <c r="K576" s="226"/>
      <c r="L576" s="231"/>
      <c r="M576" s="232"/>
      <c r="N576" s="233"/>
      <c r="O576" s="233"/>
      <c r="P576" s="233"/>
      <c r="Q576" s="233"/>
      <c r="R576" s="233"/>
      <c r="S576" s="233"/>
      <c r="T576" s="234"/>
      <c r="AT576" s="235" t="s">
        <v>159</v>
      </c>
      <c r="AU576" s="235" t="s">
        <v>86</v>
      </c>
      <c r="AV576" s="15" t="s">
        <v>181</v>
      </c>
      <c r="AW576" s="15" t="s">
        <v>35</v>
      </c>
      <c r="AX576" s="15" t="s">
        <v>21</v>
      </c>
      <c r="AY576" s="235" t="s">
        <v>148</v>
      </c>
    </row>
    <row r="577" spans="1:65" s="2" customFormat="1" ht="16.5" customHeight="1">
      <c r="A577" s="36"/>
      <c r="B577" s="37"/>
      <c r="C577" s="188" t="s">
        <v>735</v>
      </c>
      <c r="D577" s="188" t="s">
        <v>150</v>
      </c>
      <c r="E577" s="189" t="s">
        <v>736</v>
      </c>
      <c r="F577" s="190" t="s">
        <v>737</v>
      </c>
      <c r="G577" s="191" t="s">
        <v>366</v>
      </c>
      <c r="H577" s="192">
        <v>6</v>
      </c>
      <c r="I577" s="193"/>
      <c r="J577" s="192">
        <f>ROUND(I577*H577,2)</f>
        <v>0</v>
      </c>
      <c r="K577" s="190" t="s">
        <v>154</v>
      </c>
      <c r="L577" s="41"/>
      <c r="M577" s="194" t="s">
        <v>19</v>
      </c>
      <c r="N577" s="195" t="s">
        <v>48</v>
      </c>
      <c r="O577" s="66"/>
      <c r="P577" s="196">
        <f>O577*H577</f>
        <v>0</v>
      </c>
      <c r="Q577" s="196">
        <v>0.04684</v>
      </c>
      <c r="R577" s="196">
        <f>Q577*H577</f>
        <v>0.28104</v>
      </c>
      <c r="S577" s="196">
        <v>0</v>
      </c>
      <c r="T577" s="197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8" t="s">
        <v>155</v>
      </c>
      <c r="AT577" s="198" t="s">
        <v>150</v>
      </c>
      <c r="AU577" s="198" t="s">
        <v>86</v>
      </c>
      <c r="AY577" s="19" t="s">
        <v>148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19" t="s">
        <v>21</v>
      </c>
      <c r="BK577" s="199">
        <f>ROUND(I577*H577,2)</f>
        <v>0</v>
      </c>
      <c r="BL577" s="19" t="s">
        <v>155</v>
      </c>
      <c r="BM577" s="198" t="s">
        <v>738</v>
      </c>
    </row>
    <row r="578" spans="1:47" s="2" customFormat="1" ht="28.8">
      <c r="A578" s="36"/>
      <c r="B578" s="37"/>
      <c r="C578" s="38"/>
      <c r="D578" s="200" t="s">
        <v>157</v>
      </c>
      <c r="E578" s="38"/>
      <c r="F578" s="201" t="s">
        <v>739</v>
      </c>
      <c r="G578" s="38"/>
      <c r="H578" s="38"/>
      <c r="I578" s="109"/>
      <c r="J578" s="38"/>
      <c r="K578" s="38"/>
      <c r="L578" s="41"/>
      <c r="M578" s="202"/>
      <c r="N578" s="203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157</v>
      </c>
      <c r="AU578" s="19" t="s">
        <v>86</v>
      </c>
    </row>
    <row r="579" spans="2:51" s="13" customFormat="1" ht="10.2">
      <c r="B579" s="204"/>
      <c r="C579" s="205"/>
      <c r="D579" s="200" t="s">
        <v>159</v>
      </c>
      <c r="E579" s="206" t="s">
        <v>19</v>
      </c>
      <c r="F579" s="207" t="s">
        <v>345</v>
      </c>
      <c r="G579" s="205"/>
      <c r="H579" s="206" t="s">
        <v>19</v>
      </c>
      <c r="I579" s="208"/>
      <c r="J579" s="205"/>
      <c r="K579" s="205"/>
      <c r="L579" s="209"/>
      <c r="M579" s="210"/>
      <c r="N579" s="211"/>
      <c r="O579" s="211"/>
      <c r="P579" s="211"/>
      <c r="Q579" s="211"/>
      <c r="R579" s="211"/>
      <c r="S579" s="211"/>
      <c r="T579" s="212"/>
      <c r="AT579" s="213" t="s">
        <v>159</v>
      </c>
      <c r="AU579" s="213" t="s">
        <v>86</v>
      </c>
      <c r="AV579" s="13" t="s">
        <v>21</v>
      </c>
      <c r="AW579" s="13" t="s">
        <v>35</v>
      </c>
      <c r="AX579" s="13" t="s">
        <v>77</v>
      </c>
      <c r="AY579" s="213" t="s">
        <v>148</v>
      </c>
    </row>
    <row r="580" spans="2:51" s="14" customFormat="1" ht="10.2">
      <c r="B580" s="214"/>
      <c r="C580" s="215"/>
      <c r="D580" s="200" t="s">
        <v>159</v>
      </c>
      <c r="E580" s="216" t="s">
        <v>19</v>
      </c>
      <c r="F580" s="217" t="s">
        <v>212</v>
      </c>
      <c r="G580" s="215"/>
      <c r="H580" s="218">
        <v>6</v>
      </c>
      <c r="I580" s="219"/>
      <c r="J580" s="215"/>
      <c r="K580" s="215"/>
      <c r="L580" s="220"/>
      <c r="M580" s="221"/>
      <c r="N580" s="222"/>
      <c r="O580" s="222"/>
      <c r="P580" s="222"/>
      <c r="Q580" s="222"/>
      <c r="R580" s="222"/>
      <c r="S580" s="222"/>
      <c r="T580" s="223"/>
      <c r="AT580" s="224" t="s">
        <v>159</v>
      </c>
      <c r="AU580" s="224" t="s">
        <v>86</v>
      </c>
      <c r="AV580" s="14" t="s">
        <v>86</v>
      </c>
      <c r="AW580" s="14" t="s">
        <v>35</v>
      </c>
      <c r="AX580" s="14" t="s">
        <v>21</v>
      </c>
      <c r="AY580" s="224" t="s">
        <v>148</v>
      </c>
    </row>
    <row r="581" spans="1:65" s="2" customFormat="1" ht="21.75" customHeight="1">
      <c r="A581" s="36"/>
      <c r="B581" s="37"/>
      <c r="C581" s="247" t="s">
        <v>740</v>
      </c>
      <c r="D581" s="247" t="s">
        <v>243</v>
      </c>
      <c r="E581" s="248" t="s">
        <v>741</v>
      </c>
      <c r="F581" s="249" t="s">
        <v>742</v>
      </c>
      <c r="G581" s="250" t="s">
        <v>366</v>
      </c>
      <c r="H581" s="251">
        <v>3</v>
      </c>
      <c r="I581" s="252"/>
      <c r="J581" s="251">
        <f>ROUND(I581*H581,2)</f>
        <v>0</v>
      </c>
      <c r="K581" s="249" t="s">
        <v>19</v>
      </c>
      <c r="L581" s="253"/>
      <c r="M581" s="254" t="s">
        <v>19</v>
      </c>
      <c r="N581" s="255" t="s">
        <v>48</v>
      </c>
      <c r="O581" s="66"/>
      <c r="P581" s="196">
        <f>O581*H581</f>
        <v>0</v>
      </c>
      <c r="Q581" s="196">
        <v>0.01876</v>
      </c>
      <c r="R581" s="196">
        <f>Q581*H581</f>
        <v>0.05628</v>
      </c>
      <c r="S581" s="196">
        <v>0</v>
      </c>
      <c r="T581" s="197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98" t="s">
        <v>226</v>
      </c>
      <c r="AT581" s="198" t="s">
        <v>243</v>
      </c>
      <c r="AU581" s="198" t="s">
        <v>86</v>
      </c>
      <c r="AY581" s="19" t="s">
        <v>148</v>
      </c>
      <c r="BE581" s="199">
        <f>IF(N581="základní",J581,0)</f>
        <v>0</v>
      </c>
      <c r="BF581" s="199">
        <f>IF(N581="snížená",J581,0)</f>
        <v>0</v>
      </c>
      <c r="BG581" s="199">
        <f>IF(N581="zákl. přenesená",J581,0)</f>
        <v>0</v>
      </c>
      <c r="BH581" s="199">
        <f>IF(N581="sníž. přenesená",J581,0)</f>
        <v>0</v>
      </c>
      <c r="BI581" s="199">
        <f>IF(N581="nulová",J581,0)</f>
        <v>0</v>
      </c>
      <c r="BJ581" s="19" t="s">
        <v>21</v>
      </c>
      <c r="BK581" s="199">
        <f>ROUND(I581*H581,2)</f>
        <v>0</v>
      </c>
      <c r="BL581" s="19" t="s">
        <v>155</v>
      </c>
      <c r="BM581" s="198" t="s">
        <v>743</v>
      </c>
    </row>
    <row r="582" spans="1:47" s="2" customFormat="1" ht="19.2">
      <c r="A582" s="36"/>
      <c r="B582" s="37"/>
      <c r="C582" s="38"/>
      <c r="D582" s="200" t="s">
        <v>157</v>
      </c>
      <c r="E582" s="38"/>
      <c r="F582" s="201" t="s">
        <v>742</v>
      </c>
      <c r="G582" s="38"/>
      <c r="H582" s="38"/>
      <c r="I582" s="109"/>
      <c r="J582" s="38"/>
      <c r="K582" s="38"/>
      <c r="L582" s="41"/>
      <c r="M582" s="202"/>
      <c r="N582" s="203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157</v>
      </c>
      <c r="AU582" s="19" t="s">
        <v>86</v>
      </c>
    </row>
    <row r="583" spans="2:51" s="13" customFormat="1" ht="10.2">
      <c r="B583" s="204"/>
      <c r="C583" s="205"/>
      <c r="D583" s="200" t="s">
        <v>159</v>
      </c>
      <c r="E583" s="206" t="s">
        <v>19</v>
      </c>
      <c r="F583" s="207" t="s">
        <v>345</v>
      </c>
      <c r="G583" s="205"/>
      <c r="H583" s="206" t="s">
        <v>19</v>
      </c>
      <c r="I583" s="208"/>
      <c r="J583" s="205"/>
      <c r="K583" s="205"/>
      <c r="L583" s="209"/>
      <c r="M583" s="210"/>
      <c r="N583" s="211"/>
      <c r="O583" s="211"/>
      <c r="P583" s="211"/>
      <c r="Q583" s="211"/>
      <c r="R583" s="211"/>
      <c r="S583" s="211"/>
      <c r="T583" s="212"/>
      <c r="AT583" s="213" t="s">
        <v>159</v>
      </c>
      <c r="AU583" s="213" t="s">
        <v>86</v>
      </c>
      <c r="AV583" s="13" t="s">
        <v>21</v>
      </c>
      <c r="AW583" s="13" t="s">
        <v>35</v>
      </c>
      <c r="AX583" s="13" t="s">
        <v>77</v>
      </c>
      <c r="AY583" s="213" t="s">
        <v>148</v>
      </c>
    </row>
    <row r="584" spans="2:51" s="14" customFormat="1" ht="10.2">
      <c r="B584" s="214"/>
      <c r="C584" s="215"/>
      <c r="D584" s="200" t="s">
        <v>159</v>
      </c>
      <c r="E584" s="216" t="s">
        <v>19</v>
      </c>
      <c r="F584" s="217" t="s">
        <v>744</v>
      </c>
      <c r="G584" s="215"/>
      <c r="H584" s="218">
        <v>3</v>
      </c>
      <c r="I584" s="219"/>
      <c r="J584" s="215"/>
      <c r="K584" s="215"/>
      <c r="L584" s="220"/>
      <c r="M584" s="221"/>
      <c r="N584" s="222"/>
      <c r="O584" s="222"/>
      <c r="P584" s="222"/>
      <c r="Q584" s="222"/>
      <c r="R584" s="222"/>
      <c r="S584" s="222"/>
      <c r="T584" s="223"/>
      <c r="AT584" s="224" t="s">
        <v>159</v>
      </c>
      <c r="AU584" s="224" t="s">
        <v>86</v>
      </c>
      <c r="AV584" s="14" t="s">
        <v>86</v>
      </c>
      <c r="AW584" s="14" t="s">
        <v>35</v>
      </c>
      <c r="AX584" s="14" t="s">
        <v>21</v>
      </c>
      <c r="AY584" s="224" t="s">
        <v>148</v>
      </c>
    </row>
    <row r="585" spans="1:65" s="2" customFormat="1" ht="21.75" customHeight="1">
      <c r="A585" s="36"/>
      <c r="B585" s="37"/>
      <c r="C585" s="247" t="s">
        <v>745</v>
      </c>
      <c r="D585" s="247" t="s">
        <v>243</v>
      </c>
      <c r="E585" s="248" t="s">
        <v>746</v>
      </c>
      <c r="F585" s="249" t="s">
        <v>747</v>
      </c>
      <c r="G585" s="250" t="s">
        <v>366</v>
      </c>
      <c r="H585" s="251">
        <v>2</v>
      </c>
      <c r="I585" s="252"/>
      <c r="J585" s="251">
        <f>ROUND(I585*H585,2)</f>
        <v>0</v>
      </c>
      <c r="K585" s="249" t="s">
        <v>19</v>
      </c>
      <c r="L585" s="253"/>
      <c r="M585" s="254" t="s">
        <v>19</v>
      </c>
      <c r="N585" s="255" t="s">
        <v>48</v>
      </c>
      <c r="O585" s="66"/>
      <c r="P585" s="196">
        <f>O585*H585</f>
        <v>0</v>
      </c>
      <c r="Q585" s="196">
        <v>0.01992</v>
      </c>
      <c r="R585" s="196">
        <f>Q585*H585</f>
        <v>0.03984</v>
      </c>
      <c r="S585" s="196">
        <v>0</v>
      </c>
      <c r="T585" s="197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98" t="s">
        <v>226</v>
      </c>
      <c r="AT585" s="198" t="s">
        <v>243</v>
      </c>
      <c r="AU585" s="198" t="s">
        <v>86</v>
      </c>
      <c r="AY585" s="19" t="s">
        <v>148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19" t="s">
        <v>21</v>
      </c>
      <c r="BK585" s="199">
        <f>ROUND(I585*H585,2)</f>
        <v>0</v>
      </c>
      <c r="BL585" s="19" t="s">
        <v>155</v>
      </c>
      <c r="BM585" s="198" t="s">
        <v>748</v>
      </c>
    </row>
    <row r="586" spans="1:47" s="2" customFormat="1" ht="19.2">
      <c r="A586" s="36"/>
      <c r="B586" s="37"/>
      <c r="C586" s="38"/>
      <c r="D586" s="200" t="s">
        <v>157</v>
      </c>
      <c r="E586" s="38"/>
      <c r="F586" s="201" t="s">
        <v>747</v>
      </c>
      <c r="G586" s="38"/>
      <c r="H586" s="38"/>
      <c r="I586" s="109"/>
      <c r="J586" s="38"/>
      <c r="K586" s="38"/>
      <c r="L586" s="41"/>
      <c r="M586" s="202"/>
      <c r="N586" s="203"/>
      <c r="O586" s="66"/>
      <c r="P586" s="66"/>
      <c r="Q586" s="66"/>
      <c r="R586" s="66"/>
      <c r="S586" s="66"/>
      <c r="T586" s="67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9" t="s">
        <v>157</v>
      </c>
      <c r="AU586" s="19" t="s">
        <v>86</v>
      </c>
    </row>
    <row r="587" spans="2:51" s="13" customFormat="1" ht="10.2">
      <c r="B587" s="204"/>
      <c r="C587" s="205"/>
      <c r="D587" s="200" t="s">
        <v>159</v>
      </c>
      <c r="E587" s="206" t="s">
        <v>19</v>
      </c>
      <c r="F587" s="207" t="s">
        <v>345</v>
      </c>
      <c r="G587" s="205"/>
      <c r="H587" s="206" t="s">
        <v>19</v>
      </c>
      <c r="I587" s="208"/>
      <c r="J587" s="205"/>
      <c r="K587" s="205"/>
      <c r="L587" s="209"/>
      <c r="M587" s="210"/>
      <c r="N587" s="211"/>
      <c r="O587" s="211"/>
      <c r="P587" s="211"/>
      <c r="Q587" s="211"/>
      <c r="R587" s="211"/>
      <c r="S587" s="211"/>
      <c r="T587" s="212"/>
      <c r="AT587" s="213" t="s">
        <v>159</v>
      </c>
      <c r="AU587" s="213" t="s">
        <v>86</v>
      </c>
      <c r="AV587" s="13" t="s">
        <v>21</v>
      </c>
      <c r="AW587" s="13" t="s">
        <v>35</v>
      </c>
      <c r="AX587" s="13" t="s">
        <v>77</v>
      </c>
      <c r="AY587" s="213" t="s">
        <v>148</v>
      </c>
    </row>
    <row r="588" spans="2:51" s="14" customFormat="1" ht="10.2">
      <c r="B588" s="214"/>
      <c r="C588" s="215"/>
      <c r="D588" s="200" t="s">
        <v>159</v>
      </c>
      <c r="E588" s="216" t="s">
        <v>19</v>
      </c>
      <c r="F588" s="217" t="s">
        <v>749</v>
      </c>
      <c r="G588" s="215"/>
      <c r="H588" s="218">
        <v>2</v>
      </c>
      <c r="I588" s="219"/>
      <c r="J588" s="215"/>
      <c r="K588" s="215"/>
      <c r="L588" s="220"/>
      <c r="M588" s="221"/>
      <c r="N588" s="222"/>
      <c r="O588" s="222"/>
      <c r="P588" s="222"/>
      <c r="Q588" s="222"/>
      <c r="R588" s="222"/>
      <c r="S588" s="222"/>
      <c r="T588" s="223"/>
      <c r="AT588" s="224" t="s">
        <v>159</v>
      </c>
      <c r="AU588" s="224" t="s">
        <v>86</v>
      </c>
      <c r="AV588" s="14" t="s">
        <v>86</v>
      </c>
      <c r="AW588" s="14" t="s">
        <v>35</v>
      </c>
      <c r="AX588" s="14" t="s">
        <v>21</v>
      </c>
      <c r="AY588" s="224" t="s">
        <v>148</v>
      </c>
    </row>
    <row r="589" spans="1:65" s="2" customFormat="1" ht="21.75" customHeight="1">
      <c r="A589" s="36"/>
      <c r="B589" s="37"/>
      <c r="C589" s="247" t="s">
        <v>750</v>
      </c>
      <c r="D589" s="247" t="s">
        <v>243</v>
      </c>
      <c r="E589" s="248" t="s">
        <v>751</v>
      </c>
      <c r="F589" s="249" t="s">
        <v>752</v>
      </c>
      <c r="G589" s="250" t="s">
        <v>366</v>
      </c>
      <c r="H589" s="251">
        <v>1</v>
      </c>
      <c r="I589" s="252"/>
      <c r="J589" s="251">
        <f>ROUND(I589*H589,2)</f>
        <v>0</v>
      </c>
      <c r="K589" s="249" t="s">
        <v>19</v>
      </c>
      <c r="L589" s="253"/>
      <c r="M589" s="254" t="s">
        <v>19</v>
      </c>
      <c r="N589" s="255" t="s">
        <v>48</v>
      </c>
      <c r="O589" s="66"/>
      <c r="P589" s="196">
        <f>O589*H589</f>
        <v>0</v>
      </c>
      <c r="Q589" s="196">
        <v>0.02265</v>
      </c>
      <c r="R589" s="196">
        <f>Q589*H589</f>
        <v>0.02265</v>
      </c>
      <c r="S589" s="196">
        <v>0</v>
      </c>
      <c r="T589" s="197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98" t="s">
        <v>226</v>
      </c>
      <c r="AT589" s="198" t="s">
        <v>243</v>
      </c>
      <c r="AU589" s="198" t="s">
        <v>86</v>
      </c>
      <c r="AY589" s="19" t="s">
        <v>148</v>
      </c>
      <c r="BE589" s="199">
        <f>IF(N589="základní",J589,0)</f>
        <v>0</v>
      </c>
      <c r="BF589" s="199">
        <f>IF(N589="snížená",J589,0)</f>
        <v>0</v>
      </c>
      <c r="BG589" s="199">
        <f>IF(N589="zákl. přenesená",J589,0)</f>
        <v>0</v>
      </c>
      <c r="BH589" s="199">
        <f>IF(N589="sníž. přenesená",J589,0)</f>
        <v>0</v>
      </c>
      <c r="BI589" s="199">
        <f>IF(N589="nulová",J589,0)</f>
        <v>0</v>
      </c>
      <c r="BJ589" s="19" t="s">
        <v>21</v>
      </c>
      <c r="BK589" s="199">
        <f>ROUND(I589*H589,2)</f>
        <v>0</v>
      </c>
      <c r="BL589" s="19" t="s">
        <v>155</v>
      </c>
      <c r="BM589" s="198" t="s">
        <v>753</v>
      </c>
    </row>
    <row r="590" spans="1:47" s="2" customFormat="1" ht="19.2">
      <c r="A590" s="36"/>
      <c r="B590" s="37"/>
      <c r="C590" s="38"/>
      <c r="D590" s="200" t="s">
        <v>157</v>
      </c>
      <c r="E590" s="38"/>
      <c r="F590" s="201" t="s">
        <v>754</v>
      </c>
      <c r="G590" s="38"/>
      <c r="H590" s="38"/>
      <c r="I590" s="109"/>
      <c r="J590" s="38"/>
      <c r="K590" s="38"/>
      <c r="L590" s="41"/>
      <c r="M590" s="202"/>
      <c r="N590" s="203"/>
      <c r="O590" s="66"/>
      <c r="P590" s="66"/>
      <c r="Q590" s="66"/>
      <c r="R590" s="66"/>
      <c r="S590" s="66"/>
      <c r="T590" s="67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T590" s="19" t="s">
        <v>157</v>
      </c>
      <c r="AU590" s="19" t="s">
        <v>86</v>
      </c>
    </row>
    <row r="591" spans="2:51" s="13" customFormat="1" ht="10.2">
      <c r="B591" s="204"/>
      <c r="C591" s="205"/>
      <c r="D591" s="200" t="s">
        <v>159</v>
      </c>
      <c r="E591" s="206" t="s">
        <v>19</v>
      </c>
      <c r="F591" s="207" t="s">
        <v>345</v>
      </c>
      <c r="G591" s="205"/>
      <c r="H591" s="206" t="s">
        <v>19</v>
      </c>
      <c r="I591" s="208"/>
      <c r="J591" s="205"/>
      <c r="K591" s="205"/>
      <c r="L591" s="209"/>
      <c r="M591" s="210"/>
      <c r="N591" s="211"/>
      <c r="O591" s="211"/>
      <c r="P591" s="211"/>
      <c r="Q591" s="211"/>
      <c r="R591" s="211"/>
      <c r="S591" s="211"/>
      <c r="T591" s="212"/>
      <c r="AT591" s="213" t="s">
        <v>159</v>
      </c>
      <c r="AU591" s="213" t="s">
        <v>86</v>
      </c>
      <c r="AV591" s="13" t="s">
        <v>21</v>
      </c>
      <c r="AW591" s="13" t="s">
        <v>35</v>
      </c>
      <c r="AX591" s="13" t="s">
        <v>77</v>
      </c>
      <c r="AY591" s="213" t="s">
        <v>148</v>
      </c>
    </row>
    <row r="592" spans="2:51" s="14" customFormat="1" ht="10.2">
      <c r="B592" s="214"/>
      <c r="C592" s="215"/>
      <c r="D592" s="200" t="s">
        <v>159</v>
      </c>
      <c r="E592" s="216" t="s">
        <v>19</v>
      </c>
      <c r="F592" s="217" t="s">
        <v>755</v>
      </c>
      <c r="G592" s="215"/>
      <c r="H592" s="218">
        <v>1</v>
      </c>
      <c r="I592" s="219"/>
      <c r="J592" s="215"/>
      <c r="K592" s="215"/>
      <c r="L592" s="220"/>
      <c r="M592" s="221"/>
      <c r="N592" s="222"/>
      <c r="O592" s="222"/>
      <c r="P592" s="222"/>
      <c r="Q592" s="222"/>
      <c r="R592" s="222"/>
      <c r="S592" s="222"/>
      <c r="T592" s="223"/>
      <c r="AT592" s="224" t="s">
        <v>159</v>
      </c>
      <c r="AU592" s="224" t="s">
        <v>86</v>
      </c>
      <c r="AV592" s="14" t="s">
        <v>86</v>
      </c>
      <c r="AW592" s="14" t="s">
        <v>35</v>
      </c>
      <c r="AX592" s="14" t="s">
        <v>21</v>
      </c>
      <c r="AY592" s="224" t="s">
        <v>148</v>
      </c>
    </row>
    <row r="593" spans="1:65" s="2" customFormat="1" ht="21.75" customHeight="1">
      <c r="A593" s="36"/>
      <c r="B593" s="37"/>
      <c r="C593" s="188" t="s">
        <v>756</v>
      </c>
      <c r="D593" s="188" t="s">
        <v>150</v>
      </c>
      <c r="E593" s="189" t="s">
        <v>757</v>
      </c>
      <c r="F593" s="190" t="s">
        <v>758</v>
      </c>
      <c r="G593" s="191" t="s">
        <v>366</v>
      </c>
      <c r="H593" s="192">
        <v>2</v>
      </c>
      <c r="I593" s="193"/>
      <c r="J593" s="192">
        <f>ROUND(I593*H593,2)</f>
        <v>0</v>
      </c>
      <c r="K593" s="190" t="s">
        <v>154</v>
      </c>
      <c r="L593" s="41"/>
      <c r="M593" s="194" t="s">
        <v>19</v>
      </c>
      <c r="N593" s="195" t="s">
        <v>48</v>
      </c>
      <c r="O593" s="66"/>
      <c r="P593" s="196">
        <f>O593*H593</f>
        <v>0</v>
      </c>
      <c r="Q593" s="196">
        <v>0.4417</v>
      </c>
      <c r="R593" s="196">
        <f>Q593*H593</f>
        <v>0.8834</v>
      </c>
      <c r="S593" s="196">
        <v>0</v>
      </c>
      <c r="T593" s="197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198" t="s">
        <v>155</v>
      </c>
      <c r="AT593" s="198" t="s">
        <v>150</v>
      </c>
      <c r="AU593" s="198" t="s">
        <v>86</v>
      </c>
      <c r="AY593" s="19" t="s">
        <v>148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19" t="s">
        <v>21</v>
      </c>
      <c r="BK593" s="199">
        <f>ROUND(I593*H593,2)</f>
        <v>0</v>
      </c>
      <c r="BL593" s="19" t="s">
        <v>155</v>
      </c>
      <c r="BM593" s="198" t="s">
        <v>759</v>
      </c>
    </row>
    <row r="594" spans="1:47" s="2" customFormat="1" ht="28.8">
      <c r="A594" s="36"/>
      <c r="B594" s="37"/>
      <c r="C594" s="38"/>
      <c r="D594" s="200" t="s">
        <v>157</v>
      </c>
      <c r="E594" s="38"/>
      <c r="F594" s="201" t="s">
        <v>760</v>
      </c>
      <c r="G594" s="38"/>
      <c r="H594" s="38"/>
      <c r="I594" s="109"/>
      <c r="J594" s="38"/>
      <c r="K594" s="38"/>
      <c r="L594" s="41"/>
      <c r="M594" s="202"/>
      <c r="N594" s="203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157</v>
      </c>
      <c r="AU594" s="19" t="s">
        <v>86</v>
      </c>
    </row>
    <row r="595" spans="2:51" s="13" customFormat="1" ht="20.4">
      <c r="B595" s="204"/>
      <c r="C595" s="205"/>
      <c r="D595" s="200" t="s">
        <v>159</v>
      </c>
      <c r="E595" s="206" t="s">
        <v>19</v>
      </c>
      <c r="F595" s="207" t="s">
        <v>761</v>
      </c>
      <c r="G595" s="205"/>
      <c r="H595" s="206" t="s">
        <v>19</v>
      </c>
      <c r="I595" s="208"/>
      <c r="J595" s="205"/>
      <c r="K595" s="205"/>
      <c r="L595" s="209"/>
      <c r="M595" s="210"/>
      <c r="N595" s="211"/>
      <c r="O595" s="211"/>
      <c r="P595" s="211"/>
      <c r="Q595" s="211"/>
      <c r="R595" s="211"/>
      <c r="S595" s="211"/>
      <c r="T595" s="212"/>
      <c r="AT595" s="213" t="s">
        <v>159</v>
      </c>
      <c r="AU595" s="213" t="s">
        <v>86</v>
      </c>
      <c r="AV595" s="13" t="s">
        <v>21</v>
      </c>
      <c r="AW595" s="13" t="s">
        <v>35</v>
      </c>
      <c r="AX595" s="13" t="s">
        <v>77</v>
      </c>
      <c r="AY595" s="213" t="s">
        <v>148</v>
      </c>
    </row>
    <row r="596" spans="2:51" s="14" customFormat="1" ht="10.2">
      <c r="B596" s="214"/>
      <c r="C596" s="215"/>
      <c r="D596" s="200" t="s">
        <v>159</v>
      </c>
      <c r="E596" s="216" t="s">
        <v>19</v>
      </c>
      <c r="F596" s="217" t="s">
        <v>762</v>
      </c>
      <c r="G596" s="215"/>
      <c r="H596" s="218">
        <v>1</v>
      </c>
      <c r="I596" s="219"/>
      <c r="J596" s="215"/>
      <c r="K596" s="215"/>
      <c r="L596" s="220"/>
      <c r="M596" s="221"/>
      <c r="N596" s="222"/>
      <c r="O596" s="222"/>
      <c r="P596" s="222"/>
      <c r="Q596" s="222"/>
      <c r="R596" s="222"/>
      <c r="S596" s="222"/>
      <c r="T596" s="223"/>
      <c r="AT596" s="224" t="s">
        <v>159</v>
      </c>
      <c r="AU596" s="224" t="s">
        <v>86</v>
      </c>
      <c r="AV596" s="14" t="s">
        <v>86</v>
      </c>
      <c r="AW596" s="14" t="s">
        <v>35</v>
      </c>
      <c r="AX596" s="14" t="s">
        <v>77</v>
      </c>
      <c r="AY596" s="224" t="s">
        <v>148</v>
      </c>
    </row>
    <row r="597" spans="2:51" s="14" customFormat="1" ht="10.2">
      <c r="B597" s="214"/>
      <c r="C597" s="215"/>
      <c r="D597" s="200" t="s">
        <v>159</v>
      </c>
      <c r="E597" s="216" t="s">
        <v>19</v>
      </c>
      <c r="F597" s="217" t="s">
        <v>763</v>
      </c>
      <c r="G597" s="215"/>
      <c r="H597" s="218">
        <v>1</v>
      </c>
      <c r="I597" s="219"/>
      <c r="J597" s="215"/>
      <c r="K597" s="215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159</v>
      </c>
      <c r="AU597" s="224" t="s">
        <v>86</v>
      </c>
      <c r="AV597" s="14" t="s">
        <v>86</v>
      </c>
      <c r="AW597" s="14" t="s">
        <v>35</v>
      </c>
      <c r="AX597" s="14" t="s">
        <v>77</v>
      </c>
      <c r="AY597" s="224" t="s">
        <v>148</v>
      </c>
    </row>
    <row r="598" spans="2:51" s="16" customFormat="1" ht="10.2">
      <c r="B598" s="236"/>
      <c r="C598" s="237"/>
      <c r="D598" s="200" t="s">
        <v>159</v>
      </c>
      <c r="E598" s="238" t="s">
        <v>19</v>
      </c>
      <c r="F598" s="239" t="s">
        <v>206</v>
      </c>
      <c r="G598" s="237"/>
      <c r="H598" s="240">
        <v>2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AT598" s="246" t="s">
        <v>159</v>
      </c>
      <c r="AU598" s="246" t="s">
        <v>86</v>
      </c>
      <c r="AV598" s="16" t="s">
        <v>155</v>
      </c>
      <c r="AW598" s="16" t="s">
        <v>35</v>
      </c>
      <c r="AX598" s="16" t="s">
        <v>21</v>
      </c>
      <c r="AY598" s="246" t="s">
        <v>148</v>
      </c>
    </row>
    <row r="599" spans="1:65" s="2" customFormat="1" ht="21.75" customHeight="1">
      <c r="A599" s="36"/>
      <c r="B599" s="37"/>
      <c r="C599" s="247" t="s">
        <v>764</v>
      </c>
      <c r="D599" s="247" t="s">
        <v>243</v>
      </c>
      <c r="E599" s="248" t="s">
        <v>765</v>
      </c>
      <c r="F599" s="249" t="s">
        <v>766</v>
      </c>
      <c r="G599" s="250" t="s">
        <v>366</v>
      </c>
      <c r="H599" s="251">
        <v>2</v>
      </c>
      <c r="I599" s="252"/>
      <c r="J599" s="251">
        <f>ROUND(I599*H599,2)</f>
        <v>0</v>
      </c>
      <c r="K599" s="249" t="s">
        <v>154</v>
      </c>
      <c r="L599" s="253"/>
      <c r="M599" s="254" t="s">
        <v>19</v>
      </c>
      <c r="N599" s="255" t="s">
        <v>48</v>
      </c>
      <c r="O599" s="66"/>
      <c r="P599" s="196">
        <f>O599*H599</f>
        <v>0</v>
      </c>
      <c r="Q599" s="196">
        <v>0.01802</v>
      </c>
      <c r="R599" s="196">
        <f>Q599*H599</f>
        <v>0.03604</v>
      </c>
      <c r="S599" s="196">
        <v>0</v>
      </c>
      <c r="T599" s="197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198" t="s">
        <v>226</v>
      </c>
      <c r="AT599" s="198" t="s">
        <v>243</v>
      </c>
      <c r="AU599" s="198" t="s">
        <v>86</v>
      </c>
      <c r="AY599" s="19" t="s">
        <v>148</v>
      </c>
      <c r="BE599" s="199">
        <f>IF(N599="základní",J599,0)</f>
        <v>0</v>
      </c>
      <c r="BF599" s="199">
        <f>IF(N599="snížená",J599,0)</f>
        <v>0</v>
      </c>
      <c r="BG599" s="199">
        <f>IF(N599="zákl. přenesená",J599,0)</f>
        <v>0</v>
      </c>
      <c r="BH599" s="199">
        <f>IF(N599="sníž. přenesená",J599,0)</f>
        <v>0</v>
      </c>
      <c r="BI599" s="199">
        <f>IF(N599="nulová",J599,0)</f>
        <v>0</v>
      </c>
      <c r="BJ599" s="19" t="s">
        <v>21</v>
      </c>
      <c r="BK599" s="199">
        <f>ROUND(I599*H599,2)</f>
        <v>0</v>
      </c>
      <c r="BL599" s="19" t="s">
        <v>155</v>
      </c>
      <c r="BM599" s="198" t="s">
        <v>767</v>
      </c>
    </row>
    <row r="600" spans="1:47" s="2" customFormat="1" ht="19.2">
      <c r="A600" s="36"/>
      <c r="B600" s="37"/>
      <c r="C600" s="38"/>
      <c r="D600" s="200" t="s">
        <v>157</v>
      </c>
      <c r="E600" s="38"/>
      <c r="F600" s="201" t="s">
        <v>768</v>
      </c>
      <c r="G600" s="38"/>
      <c r="H600" s="38"/>
      <c r="I600" s="109"/>
      <c r="J600" s="38"/>
      <c r="K600" s="38"/>
      <c r="L600" s="41"/>
      <c r="M600" s="202"/>
      <c r="N600" s="203"/>
      <c r="O600" s="66"/>
      <c r="P600" s="66"/>
      <c r="Q600" s="66"/>
      <c r="R600" s="66"/>
      <c r="S600" s="66"/>
      <c r="T600" s="67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9" t="s">
        <v>157</v>
      </c>
      <c r="AU600" s="19" t="s">
        <v>86</v>
      </c>
    </row>
    <row r="601" spans="2:51" s="13" customFormat="1" ht="20.4">
      <c r="B601" s="204"/>
      <c r="C601" s="205"/>
      <c r="D601" s="200" t="s">
        <v>159</v>
      </c>
      <c r="E601" s="206" t="s">
        <v>19</v>
      </c>
      <c r="F601" s="207" t="s">
        <v>761</v>
      </c>
      <c r="G601" s="205"/>
      <c r="H601" s="206" t="s">
        <v>19</v>
      </c>
      <c r="I601" s="208"/>
      <c r="J601" s="205"/>
      <c r="K601" s="205"/>
      <c r="L601" s="209"/>
      <c r="M601" s="210"/>
      <c r="N601" s="211"/>
      <c r="O601" s="211"/>
      <c r="P601" s="211"/>
      <c r="Q601" s="211"/>
      <c r="R601" s="211"/>
      <c r="S601" s="211"/>
      <c r="T601" s="212"/>
      <c r="AT601" s="213" t="s">
        <v>159</v>
      </c>
      <c r="AU601" s="213" t="s">
        <v>86</v>
      </c>
      <c r="AV601" s="13" t="s">
        <v>21</v>
      </c>
      <c r="AW601" s="13" t="s">
        <v>35</v>
      </c>
      <c r="AX601" s="13" t="s">
        <v>77</v>
      </c>
      <c r="AY601" s="213" t="s">
        <v>148</v>
      </c>
    </row>
    <row r="602" spans="2:51" s="14" customFormat="1" ht="10.2">
      <c r="B602" s="214"/>
      <c r="C602" s="215"/>
      <c r="D602" s="200" t="s">
        <v>159</v>
      </c>
      <c r="E602" s="216" t="s">
        <v>19</v>
      </c>
      <c r="F602" s="217" t="s">
        <v>762</v>
      </c>
      <c r="G602" s="215"/>
      <c r="H602" s="218">
        <v>1</v>
      </c>
      <c r="I602" s="219"/>
      <c r="J602" s="215"/>
      <c r="K602" s="215"/>
      <c r="L602" s="220"/>
      <c r="M602" s="221"/>
      <c r="N602" s="222"/>
      <c r="O602" s="222"/>
      <c r="P602" s="222"/>
      <c r="Q602" s="222"/>
      <c r="R602" s="222"/>
      <c r="S602" s="222"/>
      <c r="T602" s="223"/>
      <c r="AT602" s="224" t="s">
        <v>159</v>
      </c>
      <c r="AU602" s="224" t="s">
        <v>86</v>
      </c>
      <c r="AV602" s="14" t="s">
        <v>86</v>
      </c>
      <c r="AW602" s="14" t="s">
        <v>35</v>
      </c>
      <c r="AX602" s="14" t="s">
        <v>77</v>
      </c>
      <c r="AY602" s="224" t="s">
        <v>148</v>
      </c>
    </row>
    <row r="603" spans="2:51" s="14" customFormat="1" ht="10.2">
      <c r="B603" s="214"/>
      <c r="C603" s="215"/>
      <c r="D603" s="200" t="s">
        <v>159</v>
      </c>
      <c r="E603" s="216" t="s">
        <v>19</v>
      </c>
      <c r="F603" s="217" t="s">
        <v>763</v>
      </c>
      <c r="G603" s="215"/>
      <c r="H603" s="218">
        <v>1</v>
      </c>
      <c r="I603" s="219"/>
      <c r="J603" s="215"/>
      <c r="K603" s="215"/>
      <c r="L603" s="220"/>
      <c r="M603" s="221"/>
      <c r="N603" s="222"/>
      <c r="O603" s="222"/>
      <c r="P603" s="222"/>
      <c r="Q603" s="222"/>
      <c r="R603" s="222"/>
      <c r="S603" s="222"/>
      <c r="T603" s="223"/>
      <c r="AT603" s="224" t="s">
        <v>159</v>
      </c>
      <c r="AU603" s="224" t="s">
        <v>86</v>
      </c>
      <c r="AV603" s="14" t="s">
        <v>86</v>
      </c>
      <c r="AW603" s="14" t="s">
        <v>35</v>
      </c>
      <c r="AX603" s="14" t="s">
        <v>77</v>
      </c>
      <c r="AY603" s="224" t="s">
        <v>148</v>
      </c>
    </row>
    <row r="604" spans="2:51" s="16" customFormat="1" ht="10.2">
      <c r="B604" s="236"/>
      <c r="C604" s="237"/>
      <c r="D604" s="200" t="s">
        <v>159</v>
      </c>
      <c r="E604" s="238" t="s">
        <v>19</v>
      </c>
      <c r="F604" s="239" t="s">
        <v>206</v>
      </c>
      <c r="G604" s="237"/>
      <c r="H604" s="240">
        <v>2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AT604" s="246" t="s">
        <v>159</v>
      </c>
      <c r="AU604" s="246" t="s">
        <v>86</v>
      </c>
      <c r="AV604" s="16" t="s">
        <v>155</v>
      </c>
      <c r="AW604" s="16" t="s">
        <v>35</v>
      </c>
      <c r="AX604" s="16" t="s">
        <v>21</v>
      </c>
      <c r="AY604" s="246" t="s">
        <v>148</v>
      </c>
    </row>
    <row r="605" spans="2:63" s="12" customFormat="1" ht="22.8" customHeight="1">
      <c r="B605" s="172"/>
      <c r="C605" s="173"/>
      <c r="D605" s="174" t="s">
        <v>76</v>
      </c>
      <c r="E605" s="186" t="s">
        <v>226</v>
      </c>
      <c r="F605" s="186" t="s">
        <v>769</v>
      </c>
      <c r="G605" s="173"/>
      <c r="H605" s="173"/>
      <c r="I605" s="176"/>
      <c r="J605" s="187">
        <f>BK605</f>
        <v>0</v>
      </c>
      <c r="K605" s="173"/>
      <c r="L605" s="178"/>
      <c r="M605" s="179"/>
      <c r="N605" s="180"/>
      <c r="O605" s="180"/>
      <c r="P605" s="181">
        <f>SUM(P606:P617)</f>
        <v>0</v>
      </c>
      <c r="Q605" s="180"/>
      <c r="R605" s="181">
        <f>SUM(R606:R617)</f>
        <v>0.12719000000000003</v>
      </c>
      <c r="S605" s="180"/>
      <c r="T605" s="182">
        <f>SUM(T606:T617)</f>
        <v>0</v>
      </c>
      <c r="AR605" s="183" t="s">
        <v>21</v>
      </c>
      <c r="AT605" s="184" t="s">
        <v>76</v>
      </c>
      <c r="AU605" s="184" t="s">
        <v>21</v>
      </c>
      <c r="AY605" s="183" t="s">
        <v>148</v>
      </c>
      <c r="BK605" s="185">
        <f>SUM(BK606:BK617)</f>
        <v>0</v>
      </c>
    </row>
    <row r="606" spans="1:65" s="2" customFormat="1" ht="21.75" customHeight="1">
      <c r="A606" s="36"/>
      <c r="B606" s="37"/>
      <c r="C606" s="188" t="s">
        <v>770</v>
      </c>
      <c r="D606" s="188" t="s">
        <v>150</v>
      </c>
      <c r="E606" s="189" t="s">
        <v>771</v>
      </c>
      <c r="F606" s="190" t="s">
        <v>772</v>
      </c>
      <c r="G606" s="191" t="s">
        <v>359</v>
      </c>
      <c r="H606" s="192">
        <v>20</v>
      </c>
      <c r="I606" s="193"/>
      <c r="J606" s="192">
        <f>ROUND(I606*H606,2)</f>
        <v>0</v>
      </c>
      <c r="K606" s="190" t="s">
        <v>154</v>
      </c>
      <c r="L606" s="41"/>
      <c r="M606" s="194" t="s">
        <v>19</v>
      </c>
      <c r="N606" s="195" t="s">
        <v>48</v>
      </c>
      <c r="O606" s="66"/>
      <c r="P606" s="196">
        <f>O606*H606</f>
        <v>0</v>
      </c>
      <c r="Q606" s="196">
        <v>0.00268</v>
      </c>
      <c r="R606" s="196">
        <f>Q606*H606</f>
        <v>0.0536</v>
      </c>
      <c r="S606" s="196">
        <v>0</v>
      </c>
      <c r="T606" s="197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198" t="s">
        <v>155</v>
      </c>
      <c r="AT606" s="198" t="s">
        <v>150</v>
      </c>
      <c r="AU606" s="198" t="s">
        <v>86</v>
      </c>
      <c r="AY606" s="19" t="s">
        <v>148</v>
      </c>
      <c r="BE606" s="199">
        <f>IF(N606="základní",J606,0)</f>
        <v>0</v>
      </c>
      <c r="BF606" s="199">
        <f>IF(N606="snížená",J606,0)</f>
        <v>0</v>
      </c>
      <c r="BG606" s="199">
        <f>IF(N606="zákl. přenesená",J606,0)</f>
        <v>0</v>
      </c>
      <c r="BH606" s="199">
        <f>IF(N606="sníž. přenesená",J606,0)</f>
        <v>0</v>
      </c>
      <c r="BI606" s="199">
        <f>IF(N606="nulová",J606,0)</f>
        <v>0</v>
      </c>
      <c r="BJ606" s="19" t="s">
        <v>21</v>
      </c>
      <c r="BK606" s="199">
        <f>ROUND(I606*H606,2)</f>
        <v>0</v>
      </c>
      <c r="BL606" s="19" t="s">
        <v>155</v>
      </c>
      <c r="BM606" s="198" t="s">
        <v>773</v>
      </c>
    </row>
    <row r="607" spans="1:47" s="2" customFormat="1" ht="28.8">
      <c r="A607" s="36"/>
      <c r="B607" s="37"/>
      <c r="C607" s="38"/>
      <c r="D607" s="200" t="s">
        <v>157</v>
      </c>
      <c r="E607" s="38"/>
      <c r="F607" s="201" t="s">
        <v>774</v>
      </c>
      <c r="G607" s="38"/>
      <c r="H607" s="38"/>
      <c r="I607" s="109"/>
      <c r="J607" s="38"/>
      <c r="K607" s="38"/>
      <c r="L607" s="41"/>
      <c r="M607" s="202"/>
      <c r="N607" s="203"/>
      <c r="O607" s="66"/>
      <c r="P607" s="66"/>
      <c r="Q607" s="66"/>
      <c r="R607" s="66"/>
      <c r="S607" s="66"/>
      <c r="T607" s="67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157</v>
      </c>
      <c r="AU607" s="19" t="s">
        <v>86</v>
      </c>
    </row>
    <row r="608" spans="2:51" s="13" customFormat="1" ht="20.4">
      <c r="B608" s="204"/>
      <c r="C608" s="205"/>
      <c r="D608" s="200" t="s">
        <v>159</v>
      </c>
      <c r="E608" s="206" t="s">
        <v>19</v>
      </c>
      <c r="F608" s="207" t="s">
        <v>775</v>
      </c>
      <c r="G608" s="205"/>
      <c r="H608" s="206" t="s">
        <v>19</v>
      </c>
      <c r="I608" s="208"/>
      <c r="J608" s="205"/>
      <c r="K608" s="205"/>
      <c r="L608" s="209"/>
      <c r="M608" s="210"/>
      <c r="N608" s="211"/>
      <c r="O608" s="211"/>
      <c r="P608" s="211"/>
      <c r="Q608" s="211"/>
      <c r="R608" s="211"/>
      <c r="S608" s="211"/>
      <c r="T608" s="212"/>
      <c r="AT608" s="213" t="s">
        <v>159</v>
      </c>
      <c r="AU608" s="213" t="s">
        <v>86</v>
      </c>
      <c r="AV608" s="13" t="s">
        <v>21</v>
      </c>
      <c r="AW608" s="13" t="s">
        <v>35</v>
      </c>
      <c r="AX608" s="13" t="s">
        <v>77</v>
      </c>
      <c r="AY608" s="213" t="s">
        <v>148</v>
      </c>
    </row>
    <row r="609" spans="2:51" s="14" customFormat="1" ht="10.2">
      <c r="B609" s="214"/>
      <c r="C609" s="215"/>
      <c r="D609" s="200" t="s">
        <v>159</v>
      </c>
      <c r="E609" s="216" t="s">
        <v>19</v>
      </c>
      <c r="F609" s="217" t="s">
        <v>776</v>
      </c>
      <c r="G609" s="215"/>
      <c r="H609" s="218">
        <v>20</v>
      </c>
      <c r="I609" s="219"/>
      <c r="J609" s="215"/>
      <c r="K609" s="215"/>
      <c r="L609" s="220"/>
      <c r="M609" s="221"/>
      <c r="N609" s="222"/>
      <c r="O609" s="222"/>
      <c r="P609" s="222"/>
      <c r="Q609" s="222"/>
      <c r="R609" s="222"/>
      <c r="S609" s="222"/>
      <c r="T609" s="223"/>
      <c r="AT609" s="224" t="s">
        <v>159</v>
      </c>
      <c r="AU609" s="224" t="s">
        <v>86</v>
      </c>
      <c r="AV609" s="14" t="s">
        <v>86</v>
      </c>
      <c r="AW609" s="14" t="s">
        <v>35</v>
      </c>
      <c r="AX609" s="14" t="s">
        <v>21</v>
      </c>
      <c r="AY609" s="224" t="s">
        <v>148</v>
      </c>
    </row>
    <row r="610" spans="1:65" s="2" customFormat="1" ht="21.75" customHeight="1">
      <c r="A610" s="36"/>
      <c r="B610" s="37"/>
      <c r="C610" s="188" t="s">
        <v>777</v>
      </c>
      <c r="D610" s="188" t="s">
        <v>150</v>
      </c>
      <c r="E610" s="189" t="s">
        <v>778</v>
      </c>
      <c r="F610" s="190" t="s">
        <v>779</v>
      </c>
      <c r="G610" s="191" t="s">
        <v>366</v>
      </c>
      <c r="H610" s="192">
        <v>1</v>
      </c>
      <c r="I610" s="193"/>
      <c r="J610" s="192">
        <f>ROUND(I610*H610,2)</f>
        <v>0</v>
      </c>
      <c r="K610" s="190" t="s">
        <v>154</v>
      </c>
      <c r="L610" s="41"/>
      <c r="M610" s="194" t="s">
        <v>19</v>
      </c>
      <c r="N610" s="195" t="s">
        <v>48</v>
      </c>
      <c r="O610" s="66"/>
      <c r="P610" s="196">
        <f>O610*H610</f>
        <v>0</v>
      </c>
      <c r="Q610" s="196">
        <v>0.04694</v>
      </c>
      <c r="R610" s="196">
        <f>Q610*H610</f>
        <v>0.04694</v>
      </c>
      <c r="S610" s="196">
        <v>0</v>
      </c>
      <c r="T610" s="197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98" t="s">
        <v>155</v>
      </c>
      <c r="AT610" s="198" t="s">
        <v>150</v>
      </c>
      <c r="AU610" s="198" t="s">
        <v>86</v>
      </c>
      <c r="AY610" s="19" t="s">
        <v>148</v>
      </c>
      <c r="BE610" s="199">
        <f>IF(N610="základní",J610,0)</f>
        <v>0</v>
      </c>
      <c r="BF610" s="199">
        <f>IF(N610="snížená",J610,0)</f>
        <v>0</v>
      </c>
      <c r="BG610" s="199">
        <f>IF(N610="zákl. přenesená",J610,0)</f>
        <v>0</v>
      </c>
      <c r="BH610" s="199">
        <f>IF(N610="sníž. přenesená",J610,0)</f>
        <v>0</v>
      </c>
      <c r="BI610" s="199">
        <f>IF(N610="nulová",J610,0)</f>
        <v>0</v>
      </c>
      <c r="BJ610" s="19" t="s">
        <v>21</v>
      </c>
      <c r="BK610" s="199">
        <f>ROUND(I610*H610,2)</f>
        <v>0</v>
      </c>
      <c r="BL610" s="19" t="s">
        <v>155</v>
      </c>
      <c r="BM610" s="198" t="s">
        <v>780</v>
      </c>
    </row>
    <row r="611" spans="1:47" s="2" customFormat="1" ht="28.8">
      <c r="A611" s="36"/>
      <c r="B611" s="37"/>
      <c r="C611" s="38"/>
      <c r="D611" s="200" t="s">
        <v>157</v>
      </c>
      <c r="E611" s="38"/>
      <c r="F611" s="201" t="s">
        <v>781</v>
      </c>
      <c r="G611" s="38"/>
      <c r="H611" s="38"/>
      <c r="I611" s="109"/>
      <c r="J611" s="38"/>
      <c r="K611" s="38"/>
      <c r="L611" s="41"/>
      <c r="M611" s="202"/>
      <c r="N611" s="203"/>
      <c r="O611" s="66"/>
      <c r="P611" s="66"/>
      <c r="Q611" s="66"/>
      <c r="R611" s="66"/>
      <c r="S611" s="66"/>
      <c r="T611" s="67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157</v>
      </c>
      <c r="AU611" s="19" t="s">
        <v>86</v>
      </c>
    </row>
    <row r="612" spans="1:65" s="2" customFormat="1" ht="21.75" customHeight="1">
      <c r="A612" s="36"/>
      <c r="B612" s="37"/>
      <c r="C612" s="188" t="s">
        <v>782</v>
      </c>
      <c r="D612" s="188" t="s">
        <v>150</v>
      </c>
      <c r="E612" s="189" t="s">
        <v>783</v>
      </c>
      <c r="F612" s="190" t="s">
        <v>784</v>
      </c>
      <c r="G612" s="191" t="s">
        <v>366</v>
      </c>
      <c r="H612" s="192">
        <v>1</v>
      </c>
      <c r="I612" s="193"/>
      <c r="J612" s="192">
        <f>ROUND(I612*H612,2)</f>
        <v>0</v>
      </c>
      <c r="K612" s="190" t="s">
        <v>154</v>
      </c>
      <c r="L612" s="41"/>
      <c r="M612" s="194" t="s">
        <v>19</v>
      </c>
      <c r="N612" s="195" t="s">
        <v>48</v>
      </c>
      <c r="O612" s="66"/>
      <c r="P612" s="196">
        <f>O612*H612</f>
        <v>0</v>
      </c>
      <c r="Q612" s="196">
        <v>0.02525</v>
      </c>
      <c r="R612" s="196">
        <f>Q612*H612</f>
        <v>0.02525</v>
      </c>
      <c r="S612" s="196">
        <v>0</v>
      </c>
      <c r="T612" s="197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98" t="s">
        <v>155</v>
      </c>
      <c r="AT612" s="198" t="s">
        <v>150</v>
      </c>
      <c r="AU612" s="198" t="s">
        <v>86</v>
      </c>
      <c r="AY612" s="19" t="s">
        <v>148</v>
      </c>
      <c r="BE612" s="199">
        <f>IF(N612="základní",J612,0)</f>
        <v>0</v>
      </c>
      <c r="BF612" s="199">
        <f>IF(N612="snížená",J612,0)</f>
        <v>0</v>
      </c>
      <c r="BG612" s="199">
        <f>IF(N612="zákl. přenesená",J612,0)</f>
        <v>0</v>
      </c>
      <c r="BH612" s="199">
        <f>IF(N612="sníž. přenesená",J612,0)</f>
        <v>0</v>
      </c>
      <c r="BI612" s="199">
        <f>IF(N612="nulová",J612,0)</f>
        <v>0</v>
      </c>
      <c r="BJ612" s="19" t="s">
        <v>21</v>
      </c>
      <c r="BK612" s="199">
        <f>ROUND(I612*H612,2)</f>
        <v>0</v>
      </c>
      <c r="BL612" s="19" t="s">
        <v>155</v>
      </c>
      <c r="BM612" s="198" t="s">
        <v>785</v>
      </c>
    </row>
    <row r="613" spans="1:47" s="2" customFormat="1" ht="28.8">
      <c r="A613" s="36"/>
      <c r="B613" s="37"/>
      <c r="C613" s="38"/>
      <c r="D613" s="200" t="s">
        <v>157</v>
      </c>
      <c r="E613" s="38"/>
      <c r="F613" s="201" t="s">
        <v>786</v>
      </c>
      <c r="G613" s="38"/>
      <c r="H613" s="38"/>
      <c r="I613" s="109"/>
      <c r="J613" s="38"/>
      <c r="K613" s="38"/>
      <c r="L613" s="41"/>
      <c r="M613" s="202"/>
      <c r="N613" s="203"/>
      <c r="O613" s="66"/>
      <c r="P613" s="66"/>
      <c r="Q613" s="66"/>
      <c r="R613" s="66"/>
      <c r="S613" s="66"/>
      <c r="T613" s="67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157</v>
      </c>
      <c r="AU613" s="19" t="s">
        <v>86</v>
      </c>
    </row>
    <row r="614" spans="1:65" s="2" customFormat="1" ht="16.5" customHeight="1">
      <c r="A614" s="36"/>
      <c r="B614" s="37"/>
      <c r="C614" s="188" t="s">
        <v>787</v>
      </c>
      <c r="D614" s="188" t="s">
        <v>150</v>
      </c>
      <c r="E614" s="189" t="s">
        <v>788</v>
      </c>
      <c r="F614" s="190" t="s">
        <v>789</v>
      </c>
      <c r="G614" s="191" t="s">
        <v>359</v>
      </c>
      <c r="H614" s="192">
        <v>20</v>
      </c>
      <c r="I614" s="193"/>
      <c r="J614" s="192">
        <f>ROUND(I614*H614,2)</f>
        <v>0</v>
      </c>
      <c r="K614" s="190" t="s">
        <v>154</v>
      </c>
      <c r="L614" s="41"/>
      <c r="M614" s="194" t="s">
        <v>19</v>
      </c>
      <c r="N614" s="195" t="s">
        <v>48</v>
      </c>
      <c r="O614" s="66"/>
      <c r="P614" s="196">
        <f>O614*H614</f>
        <v>0</v>
      </c>
      <c r="Q614" s="196">
        <v>7E-05</v>
      </c>
      <c r="R614" s="196">
        <f>Q614*H614</f>
        <v>0.0013999999999999998</v>
      </c>
      <c r="S614" s="196">
        <v>0</v>
      </c>
      <c r="T614" s="197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98" t="s">
        <v>155</v>
      </c>
      <c r="AT614" s="198" t="s">
        <v>150</v>
      </c>
      <c r="AU614" s="198" t="s">
        <v>86</v>
      </c>
      <c r="AY614" s="19" t="s">
        <v>148</v>
      </c>
      <c r="BE614" s="199">
        <f>IF(N614="základní",J614,0)</f>
        <v>0</v>
      </c>
      <c r="BF614" s="199">
        <f>IF(N614="snížená",J614,0)</f>
        <v>0</v>
      </c>
      <c r="BG614" s="199">
        <f>IF(N614="zákl. přenesená",J614,0)</f>
        <v>0</v>
      </c>
      <c r="BH614" s="199">
        <f>IF(N614="sníž. přenesená",J614,0)</f>
        <v>0</v>
      </c>
      <c r="BI614" s="199">
        <f>IF(N614="nulová",J614,0)</f>
        <v>0</v>
      </c>
      <c r="BJ614" s="19" t="s">
        <v>21</v>
      </c>
      <c r="BK614" s="199">
        <f>ROUND(I614*H614,2)</f>
        <v>0</v>
      </c>
      <c r="BL614" s="19" t="s">
        <v>155</v>
      </c>
      <c r="BM614" s="198" t="s">
        <v>790</v>
      </c>
    </row>
    <row r="615" spans="1:47" s="2" customFormat="1" ht="10.2">
      <c r="A615" s="36"/>
      <c r="B615" s="37"/>
      <c r="C615" s="38"/>
      <c r="D615" s="200" t="s">
        <v>157</v>
      </c>
      <c r="E615" s="38"/>
      <c r="F615" s="201" t="s">
        <v>791</v>
      </c>
      <c r="G615" s="38"/>
      <c r="H615" s="38"/>
      <c r="I615" s="109"/>
      <c r="J615" s="38"/>
      <c r="K615" s="38"/>
      <c r="L615" s="41"/>
      <c r="M615" s="202"/>
      <c r="N615" s="203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157</v>
      </c>
      <c r="AU615" s="19" t="s">
        <v>86</v>
      </c>
    </row>
    <row r="616" spans="2:51" s="13" customFormat="1" ht="20.4">
      <c r="B616" s="204"/>
      <c r="C616" s="205"/>
      <c r="D616" s="200" t="s">
        <v>159</v>
      </c>
      <c r="E616" s="206" t="s">
        <v>19</v>
      </c>
      <c r="F616" s="207" t="s">
        <v>775</v>
      </c>
      <c r="G616" s="205"/>
      <c r="H616" s="206" t="s">
        <v>19</v>
      </c>
      <c r="I616" s="208"/>
      <c r="J616" s="205"/>
      <c r="K616" s="205"/>
      <c r="L616" s="209"/>
      <c r="M616" s="210"/>
      <c r="N616" s="211"/>
      <c r="O616" s="211"/>
      <c r="P616" s="211"/>
      <c r="Q616" s="211"/>
      <c r="R616" s="211"/>
      <c r="S616" s="211"/>
      <c r="T616" s="212"/>
      <c r="AT616" s="213" t="s">
        <v>159</v>
      </c>
      <c r="AU616" s="213" t="s">
        <v>86</v>
      </c>
      <c r="AV616" s="13" t="s">
        <v>21</v>
      </c>
      <c r="AW616" s="13" t="s">
        <v>35</v>
      </c>
      <c r="AX616" s="13" t="s">
        <v>77</v>
      </c>
      <c r="AY616" s="213" t="s">
        <v>148</v>
      </c>
    </row>
    <row r="617" spans="2:51" s="14" customFormat="1" ht="10.2">
      <c r="B617" s="214"/>
      <c r="C617" s="215"/>
      <c r="D617" s="200" t="s">
        <v>159</v>
      </c>
      <c r="E617" s="216" t="s">
        <v>19</v>
      </c>
      <c r="F617" s="217" t="s">
        <v>776</v>
      </c>
      <c r="G617" s="215"/>
      <c r="H617" s="218">
        <v>20</v>
      </c>
      <c r="I617" s="219"/>
      <c r="J617" s="215"/>
      <c r="K617" s="215"/>
      <c r="L617" s="220"/>
      <c r="M617" s="221"/>
      <c r="N617" s="222"/>
      <c r="O617" s="222"/>
      <c r="P617" s="222"/>
      <c r="Q617" s="222"/>
      <c r="R617" s="222"/>
      <c r="S617" s="222"/>
      <c r="T617" s="223"/>
      <c r="AT617" s="224" t="s">
        <v>159</v>
      </c>
      <c r="AU617" s="224" t="s">
        <v>86</v>
      </c>
      <c r="AV617" s="14" t="s">
        <v>86</v>
      </c>
      <c r="AW617" s="14" t="s">
        <v>35</v>
      </c>
      <c r="AX617" s="14" t="s">
        <v>21</v>
      </c>
      <c r="AY617" s="224" t="s">
        <v>148</v>
      </c>
    </row>
    <row r="618" spans="2:63" s="12" customFormat="1" ht="22.8" customHeight="1">
      <c r="B618" s="172"/>
      <c r="C618" s="173"/>
      <c r="D618" s="174" t="s">
        <v>76</v>
      </c>
      <c r="E618" s="186" t="s">
        <v>231</v>
      </c>
      <c r="F618" s="186" t="s">
        <v>792</v>
      </c>
      <c r="G618" s="173"/>
      <c r="H618" s="173"/>
      <c r="I618" s="176"/>
      <c r="J618" s="187">
        <f>BK618</f>
        <v>0</v>
      </c>
      <c r="K618" s="173"/>
      <c r="L618" s="178"/>
      <c r="M618" s="179"/>
      <c r="N618" s="180"/>
      <c r="O618" s="180"/>
      <c r="P618" s="181">
        <f>P619+SUM(P620:P784)</f>
        <v>0</v>
      </c>
      <c r="Q618" s="180"/>
      <c r="R618" s="181">
        <f>R619+SUM(R620:R784)</f>
        <v>1.5100642</v>
      </c>
      <c r="S618" s="180"/>
      <c r="T618" s="182">
        <f>T619+SUM(T620:T784)</f>
        <v>125.86835</v>
      </c>
      <c r="AR618" s="183" t="s">
        <v>21</v>
      </c>
      <c r="AT618" s="184" t="s">
        <v>76</v>
      </c>
      <c r="AU618" s="184" t="s">
        <v>21</v>
      </c>
      <c r="AY618" s="183" t="s">
        <v>148</v>
      </c>
      <c r="BK618" s="185">
        <f>BK619+SUM(BK620:BK784)</f>
        <v>0</v>
      </c>
    </row>
    <row r="619" spans="1:65" s="2" customFormat="1" ht="21.75" customHeight="1">
      <c r="A619" s="36"/>
      <c r="B619" s="37"/>
      <c r="C619" s="188" t="s">
        <v>793</v>
      </c>
      <c r="D619" s="188" t="s">
        <v>150</v>
      </c>
      <c r="E619" s="189" t="s">
        <v>794</v>
      </c>
      <c r="F619" s="190" t="s">
        <v>795</v>
      </c>
      <c r="G619" s="191" t="s">
        <v>359</v>
      </c>
      <c r="H619" s="192">
        <v>3.2</v>
      </c>
      <c r="I619" s="193"/>
      <c r="J619" s="192">
        <f>ROUND(I619*H619,2)</f>
        <v>0</v>
      </c>
      <c r="K619" s="190" t="s">
        <v>154</v>
      </c>
      <c r="L619" s="41"/>
      <c r="M619" s="194" t="s">
        <v>19</v>
      </c>
      <c r="N619" s="195" t="s">
        <v>48</v>
      </c>
      <c r="O619" s="66"/>
      <c r="P619" s="196">
        <f>O619*H619</f>
        <v>0</v>
      </c>
      <c r="Q619" s="196">
        <v>0.04737</v>
      </c>
      <c r="R619" s="196">
        <f>Q619*H619</f>
        <v>0.15158400000000002</v>
      </c>
      <c r="S619" s="196">
        <v>0</v>
      </c>
      <c r="T619" s="197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98" t="s">
        <v>155</v>
      </c>
      <c r="AT619" s="198" t="s">
        <v>150</v>
      </c>
      <c r="AU619" s="198" t="s">
        <v>86</v>
      </c>
      <c r="AY619" s="19" t="s">
        <v>148</v>
      </c>
      <c r="BE619" s="199">
        <f>IF(N619="základní",J619,0)</f>
        <v>0</v>
      </c>
      <c r="BF619" s="199">
        <f>IF(N619="snížená",J619,0)</f>
        <v>0</v>
      </c>
      <c r="BG619" s="199">
        <f>IF(N619="zákl. přenesená",J619,0)</f>
        <v>0</v>
      </c>
      <c r="BH619" s="199">
        <f>IF(N619="sníž. přenesená",J619,0)</f>
        <v>0</v>
      </c>
      <c r="BI619" s="199">
        <f>IF(N619="nulová",J619,0)</f>
        <v>0</v>
      </c>
      <c r="BJ619" s="19" t="s">
        <v>21</v>
      </c>
      <c r="BK619" s="199">
        <f>ROUND(I619*H619,2)</f>
        <v>0</v>
      </c>
      <c r="BL619" s="19" t="s">
        <v>155</v>
      </c>
      <c r="BM619" s="198" t="s">
        <v>796</v>
      </c>
    </row>
    <row r="620" spans="1:47" s="2" customFormat="1" ht="28.8">
      <c r="A620" s="36"/>
      <c r="B620" s="37"/>
      <c r="C620" s="38"/>
      <c r="D620" s="200" t="s">
        <v>157</v>
      </c>
      <c r="E620" s="38"/>
      <c r="F620" s="201" t="s">
        <v>797</v>
      </c>
      <c r="G620" s="38"/>
      <c r="H620" s="38"/>
      <c r="I620" s="109"/>
      <c r="J620" s="38"/>
      <c r="K620" s="38"/>
      <c r="L620" s="41"/>
      <c r="M620" s="202"/>
      <c r="N620" s="203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157</v>
      </c>
      <c r="AU620" s="19" t="s">
        <v>86</v>
      </c>
    </row>
    <row r="621" spans="2:51" s="13" customFormat="1" ht="10.2">
      <c r="B621" s="204"/>
      <c r="C621" s="205"/>
      <c r="D621" s="200" t="s">
        <v>159</v>
      </c>
      <c r="E621" s="206" t="s">
        <v>19</v>
      </c>
      <c r="F621" s="207" t="s">
        <v>375</v>
      </c>
      <c r="G621" s="205"/>
      <c r="H621" s="206" t="s">
        <v>19</v>
      </c>
      <c r="I621" s="208"/>
      <c r="J621" s="205"/>
      <c r="K621" s="205"/>
      <c r="L621" s="209"/>
      <c r="M621" s="210"/>
      <c r="N621" s="211"/>
      <c r="O621" s="211"/>
      <c r="P621" s="211"/>
      <c r="Q621" s="211"/>
      <c r="R621" s="211"/>
      <c r="S621" s="211"/>
      <c r="T621" s="212"/>
      <c r="AT621" s="213" t="s">
        <v>159</v>
      </c>
      <c r="AU621" s="213" t="s">
        <v>86</v>
      </c>
      <c r="AV621" s="13" t="s">
        <v>21</v>
      </c>
      <c r="AW621" s="13" t="s">
        <v>35</v>
      </c>
      <c r="AX621" s="13" t="s">
        <v>77</v>
      </c>
      <c r="AY621" s="213" t="s">
        <v>148</v>
      </c>
    </row>
    <row r="622" spans="2:51" s="13" customFormat="1" ht="10.2">
      <c r="B622" s="204"/>
      <c r="C622" s="205"/>
      <c r="D622" s="200" t="s">
        <v>159</v>
      </c>
      <c r="E622" s="206" t="s">
        <v>19</v>
      </c>
      <c r="F622" s="207" t="s">
        <v>345</v>
      </c>
      <c r="G622" s="205"/>
      <c r="H622" s="206" t="s">
        <v>19</v>
      </c>
      <c r="I622" s="208"/>
      <c r="J622" s="205"/>
      <c r="K622" s="205"/>
      <c r="L622" s="209"/>
      <c r="M622" s="210"/>
      <c r="N622" s="211"/>
      <c r="O622" s="211"/>
      <c r="P622" s="211"/>
      <c r="Q622" s="211"/>
      <c r="R622" s="211"/>
      <c r="S622" s="211"/>
      <c r="T622" s="212"/>
      <c r="AT622" s="213" t="s">
        <v>159</v>
      </c>
      <c r="AU622" s="213" t="s">
        <v>86</v>
      </c>
      <c r="AV622" s="13" t="s">
        <v>21</v>
      </c>
      <c r="AW622" s="13" t="s">
        <v>35</v>
      </c>
      <c r="AX622" s="13" t="s">
        <v>77</v>
      </c>
      <c r="AY622" s="213" t="s">
        <v>148</v>
      </c>
    </row>
    <row r="623" spans="2:51" s="14" customFormat="1" ht="10.2">
      <c r="B623" s="214"/>
      <c r="C623" s="215"/>
      <c r="D623" s="200" t="s">
        <v>159</v>
      </c>
      <c r="E623" s="216" t="s">
        <v>19</v>
      </c>
      <c r="F623" s="217" t="s">
        <v>798</v>
      </c>
      <c r="G623" s="215"/>
      <c r="H623" s="218">
        <v>1.7</v>
      </c>
      <c r="I623" s="219"/>
      <c r="J623" s="215"/>
      <c r="K623" s="215"/>
      <c r="L623" s="220"/>
      <c r="M623" s="221"/>
      <c r="N623" s="222"/>
      <c r="O623" s="222"/>
      <c r="P623" s="222"/>
      <c r="Q623" s="222"/>
      <c r="R623" s="222"/>
      <c r="S623" s="222"/>
      <c r="T623" s="223"/>
      <c r="AT623" s="224" t="s">
        <v>159</v>
      </c>
      <c r="AU623" s="224" t="s">
        <v>86</v>
      </c>
      <c r="AV623" s="14" t="s">
        <v>86</v>
      </c>
      <c r="AW623" s="14" t="s">
        <v>35</v>
      </c>
      <c r="AX623" s="14" t="s">
        <v>77</v>
      </c>
      <c r="AY623" s="224" t="s">
        <v>148</v>
      </c>
    </row>
    <row r="624" spans="2:51" s="14" customFormat="1" ht="10.2">
      <c r="B624" s="214"/>
      <c r="C624" s="215"/>
      <c r="D624" s="200" t="s">
        <v>159</v>
      </c>
      <c r="E624" s="216" t="s">
        <v>19</v>
      </c>
      <c r="F624" s="217" t="s">
        <v>799</v>
      </c>
      <c r="G624" s="215"/>
      <c r="H624" s="218">
        <v>1.5</v>
      </c>
      <c r="I624" s="219"/>
      <c r="J624" s="215"/>
      <c r="K624" s="215"/>
      <c r="L624" s="220"/>
      <c r="M624" s="221"/>
      <c r="N624" s="222"/>
      <c r="O624" s="222"/>
      <c r="P624" s="222"/>
      <c r="Q624" s="222"/>
      <c r="R624" s="222"/>
      <c r="S624" s="222"/>
      <c r="T624" s="223"/>
      <c r="AT624" s="224" t="s">
        <v>159</v>
      </c>
      <c r="AU624" s="224" t="s">
        <v>86</v>
      </c>
      <c r="AV624" s="14" t="s">
        <v>86</v>
      </c>
      <c r="AW624" s="14" t="s">
        <v>35</v>
      </c>
      <c r="AX624" s="14" t="s">
        <v>77</v>
      </c>
      <c r="AY624" s="224" t="s">
        <v>148</v>
      </c>
    </row>
    <row r="625" spans="2:51" s="16" customFormat="1" ht="10.2">
      <c r="B625" s="236"/>
      <c r="C625" s="237"/>
      <c r="D625" s="200" t="s">
        <v>159</v>
      </c>
      <c r="E625" s="238" t="s">
        <v>19</v>
      </c>
      <c r="F625" s="239" t="s">
        <v>206</v>
      </c>
      <c r="G625" s="237"/>
      <c r="H625" s="240">
        <v>3.2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AT625" s="246" t="s">
        <v>159</v>
      </c>
      <c r="AU625" s="246" t="s">
        <v>86</v>
      </c>
      <c r="AV625" s="16" t="s">
        <v>155</v>
      </c>
      <c r="AW625" s="16" t="s">
        <v>35</v>
      </c>
      <c r="AX625" s="16" t="s">
        <v>21</v>
      </c>
      <c r="AY625" s="246" t="s">
        <v>148</v>
      </c>
    </row>
    <row r="626" spans="1:65" s="2" customFormat="1" ht="21.75" customHeight="1">
      <c r="A626" s="36"/>
      <c r="B626" s="37"/>
      <c r="C626" s="188" t="s">
        <v>800</v>
      </c>
      <c r="D626" s="188" t="s">
        <v>150</v>
      </c>
      <c r="E626" s="189" t="s">
        <v>801</v>
      </c>
      <c r="F626" s="190" t="s">
        <v>802</v>
      </c>
      <c r="G626" s="191" t="s">
        <v>359</v>
      </c>
      <c r="H626" s="192">
        <v>5.85</v>
      </c>
      <c r="I626" s="193"/>
      <c r="J626" s="192">
        <f>ROUND(I626*H626,2)</f>
        <v>0</v>
      </c>
      <c r="K626" s="190" t="s">
        <v>154</v>
      </c>
      <c r="L626" s="41"/>
      <c r="M626" s="194" t="s">
        <v>19</v>
      </c>
      <c r="N626" s="195" t="s">
        <v>48</v>
      </c>
      <c r="O626" s="66"/>
      <c r="P626" s="196">
        <f>O626*H626</f>
        <v>0</v>
      </c>
      <c r="Q626" s="196">
        <v>0.22678</v>
      </c>
      <c r="R626" s="196">
        <f>Q626*H626</f>
        <v>1.326663</v>
      </c>
      <c r="S626" s="196">
        <v>0</v>
      </c>
      <c r="T626" s="197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98" t="s">
        <v>155</v>
      </c>
      <c r="AT626" s="198" t="s">
        <v>150</v>
      </c>
      <c r="AU626" s="198" t="s">
        <v>86</v>
      </c>
      <c r="AY626" s="19" t="s">
        <v>148</v>
      </c>
      <c r="BE626" s="199">
        <f>IF(N626="základní",J626,0)</f>
        <v>0</v>
      </c>
      <c r="BF626" s="199">
        <f>IF(N626="snížená",J626,0)</f>
        <v>0</v>
      </c>
      <c r="BG626" s="199">
        <f>IF(N626="zákl. přenesená",J626,0)</f>
        <v>0</v>
      </c>
      <c r="BH626" s="199">
        <f>IF(N626="sníž. přenesená",J626,0)</f>
        <v>0</v>
      </c>
      <c r="BI626" s="199">
        <f>IF(N626="nulová",J626,0)</f>
        <v>0</v>
      </c>
      <c r="BJ626" s="19" t="s">
        <v>21</v>
      </c>
      <c r="BK626" s="199">
        <f>ROUND(I626*H626,2)</f>
        <v>0</v>
      </c>
      <c r="BL626" s="19" t="s">
        <v>155</v>
      </c>
      <c r="BM626" s="198" t="s">
        <v>803</v>
      </c>
    </row>
    <row r="627" spans="1:47" s="2" customFormat="1" ht="28.8">
      <c r="A627" s="36"/>
      <c r="B627" s="37"/>
      <c r="C627" s="38"/>
      <c r="D627" s="200" t="s">
        <v>157</v>
      </c>
      <c r="E627" s="38"/>
      <c r="F627" s="201" t="s">
        <v>804</v>
      </c>
      <c r="G627" s="38"/>
      <c r="H627" s="38"/>
      <c r="I627" s="109"/>
      <c r="J627" s="38"/>
      <c r="K627" s="38"/>
      <c r="L627" s="41"/>
      <c r="M627" s="202"/>
      <c r="N627" s="203"/>
      <c r="O627" s="66"/>
      <c r="P627" s="66"/>
      <c r="Q627" s="66"/>
      <c r="R627" s="66"/>
      <c r="S627" s="66"/>
      <c r="T627" s="67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157</v>
      </c>
      <c r="AU627" s="19" t="s">
        <v>86</v>
      </c>
    </row>
    <row r="628" spans="2:51" s="13" customFormat="1" ht="10.2">
      <c r="B628" s="204"/>
      <c r="C628" s="205"/>
      <c r="D628" s="200" t="s">
        <v>159</v>
      </c>
      <c r="E628" s="206" t="s">
        <v>19</v>
      </c>
      <c r="F628" s="207" t="s">
        <v>375</v>
      </c>
      <c r="G628" s="205"/>
      <c r="H628" s="206" t="s">
        <v>19</v>
      </c>
      <c r="I628" s="208"/>
      <c r="J628" s="205"/>
      <c r="K628" s="205"/>
      <c r="L628" s="209"/>
      <c r="M628" s="210"/>
      <c r="N628" s="211"/>
      <c r="O628" s="211"/>
      <c r="P628" s="211"/>
      <c r="Q628" s="211"/>
      <c r="R628" s="211"/>
      <c r="S628" s="211"/>
      <c r="T628" s="212"/>
      <c r="AT628" s="213" t="s">
        <v>159</v>
      </c>
      <c r="AU628" s="213" t="s">
        <v>86</v>
      </c>
      <c r="AV628" s="13" t="s">
        <v>21</v>
      </c>
      <c r="AW628" s="13" t="s">
        <v>35</v>
      </c>
      <c r="AX628" s="13" t="s">
        <v>77</v>
      </c>
      <c r="AY628" s="213" t="s">
        <v>148</v>
      </c>
    </row>
    <row r="629" spans="2:51" s="13" customFormat="1" ht="10.2">
      <c r="B629" s="204"/>
      <c r="C629" s="205"/>
      <c r="D629" s="200" t="s">
        <v>159</v>
      </c>
      <c r="E629" s="206" t="s">
        <v>19</v>
      </c>
      <c r="F629" s="207" t="s">
        <v>345</v>
      </c>
      <c r="G629" s="205"/>
      <c r="H629" s="206" t="s">
        <v>19</v>
      </c>
      <c r="I629" s="208"/>
      <c r="J629" s="205"/>
      <c r="K629" s="205"/>
      <c r="L629" s="209"/>
      <c r="M629" s="210"/>
      <c r="N629" s="211"/>
      <c r="O629" s="211"/>
      <c r="P629" s="211"/>
      <c r="Q629" s="211"/>
      <c r="R629" s="211"/>
      <c r="S629" s="211"/>
      <c r="T629" s="212"/>
      <c r="AT629" s="213" t="s">
        <v>159</v>
      </c>
      <c r="AU629" s="213" t="s">
        <v>86</v>
      </c>
      <c r="AV629" s="13" t="s">
        <v>21</v>
      </c>
      <c r="AW629" s="13" t="s">
        <v>35</v>
      </c>
      <c r="AX629" s="13" t="s">
        <v>77</v>
      </c>
      <c r="AY629" s="213" t="s">
        <v>148</v>
      </c>
    </row>
    <row r="630" spans="2:51" s="14" customFormat="1" ht="10.2">
      <c r="B630" s="214"/>
      <c r="C630" s="215"/>
      <c r="D630" s="200" t="s">
        <v>159</v>
      </c>
      <c r="E630" s="216" t="s">
        <v>19</v>
      </c>
      <c r="F630" s="217" t="s">
        <v>805</v>
      </c>
      <c r="G630" s="215"/>
      <c r="H630" s="218">
        <v>1.4</v>
      </c>
      <c r="I630" s="219"/>
      <c r="J630" s="215"/>
      <c r="K630" s="215"/>
      <c r="L630" s="220"/>
      <c r="M630" s="221"/>
      <c r="N630" s="222"/>
      <c r="O630" s="222"/>
      <c r="P630" s="222"/>
      <c r="Q630" s="222"/>
      <c r="R630" s="222"/>
      <c r="S630" s="222"/>
      <c r="T630" s="223"/>
      <c r="AT630" s="224" t="s">
        <v>159</v>
      </c>
      <c r="AU630" s="224" t="s">
        <v>86</v>
      </c>
      <c r="AV630" s="14" t="s">
        <v>86</v>
      </c>
      <c r="AW630" s="14" t="s">
        <v>35</v>
      </c>
      <c r="AX630" s="14" t="s">
        <v>77</v>
      </c>
      <c r="AY630" s="224" t="s">
        <v>148</v>
      </c>
    </row>
    <row r="631" spans="2:51" s="14" customFormat="1" ht="10.2">
      <c r="B631" s="214"/>
      <c r="C631" s="215"/>
      <c r="D631" s="200" t="s">
        <v>159</v>
      </c>
      <c r="E631" s="216" t="s">
        <v>19</v>
      </c>
      <c r="F631" s="217" t="s">
        <v>806</v>
      </c>
      <c r="G631" s="215"/>
      <c r="H631" s="218">
        <v>4.45</v>
      </c>
      <c r="I631" s="219"/>
      <c r="J631" s="215"/>
      <c r="K631" s="215"/>
      <c r="L631" s="220"/>
      <c r="M631" s="221"/>
      <c r="N631" s="222"/>
      <c r="O631" s="222"/>
      <c r="P631" s="222"/>
      <c r="Q631" s="222"/>
      <c r="R631" s="222"/>
      <c r="S631" s="222"/>
      <c r="T631" s="223"/>
      <c r="AT631" s="224" t="s">
        <v>159</v>
      </c>
      <c r="AU631" s="224" t="s">
        <v>86</v>
      </c>
      <c r="AV631" s="14" t="s">
        <v>86</v>
      </c>
      <c r="AW631" s="14" t="s">
        <v>35</v>
      </c>
      <c r="AX631" s="14" t="s">
        <v>77</v>
      </c>
      <c r="AY631" s="224" t="s">
        <v>148</v>
      </c>
    </row>
    <row r="632" spans="2:51" s="16" customFormat="1" ht="10.2">
      <c r="B632" s="236"/>
      <c r="C632" s="237"/>
      <c r="D632" s="200" t="s">
        <v>159</v>
      </c>
      <c r="E632" s="238" t="s">
        <v>19</v>
      </c>
      <c r="F632" s="239" t="s">
        <v>206</v>
      </c>
      <c r="G632" s="237"/>
      <c r="H632" s="240">
        <v>5.85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AT632" s="246" t="s">
        <v>159</v>
      </c>
      <c r="AU632" s="246" t="s">
        <v>86</v>
      </c>
      <c r="AV632" s="16" t="s">
        <v>155</v>
      </c>
      <c r="AW632" s="16" t="s">
        <v>35</v>
      </c>
      <c r="AX632" s="16" t="s">
        <v>21</v>
      </c>
      <c r="AY632" s="246" t="s">
        <v>148</v>
      </c>
    </row>
    <row r="633" spans="1:65" s="2" customFormat="1" ht="21.75" customHeight="1">
      <c r="A633" s="36"/>
      <c r="B633" s="37"/>
      <c r="C633" s="188" t="s">
        <v>807</v>
      </c>
      <c r="D633" s="188" t="s">
        <v>150</v>
      </c>
      <c r="E633" s="189" t="s">
        <v>808</v>
      </c>
      <c r="F633" s="190" t="s">
        <v>809</v>
      </c>
      <c r="G633" s="191" t="s">
        <v>153</v>
      </c>
      <c r="H633" s="192">
        <v>267.11</v>
      </c>
      <c r="I633" s="193"/>
      <c r="J633" s="192">
        <f>ROUND(I633*H633,2)</f>
        <v>0</v>
      </c>
      <c r="K633" s="190" t="s">
        <v>154</v>
      </c>
      <c r="L633" s="41"/>
      <c r="M633" s="194" t="s">
        <v>19</v>
      </c>
      <c r="N633" s="195" t="s">
        <v>48</v>
      </c>
      <c r="O633" s="66"/>
      <c r="P633" s="196">
        <f>O633*H633</f>
        <v>0</v>
      </c>
      <c r="Q633" s="196">
        <v>4E-05</v>
      </c>
      <c r="R633" s="196">
        <f>Q633*H633</f>
        <v>0.010684400000000002</v>
      </c>
      <c r="S633" s="196">
        <v>0</v>
      </c>
      <c r="T633" s="197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98" t="s">
        <v>155</v>
      </c>
      <c r="AT633" s="198" t="s">
        <v>150</v>
      </c>
      <c r="AU633" s="198" t="s">
        <v>86</v>
      </c>
      <c r="AY633" s="19" t="s">
        <v>148</v>
      </c>
      <c r="BE633" s="199">
        <f>IF(N633="základní",J633,0)</f>
        <v>0</v>
      </c>
      <c r="BF633" s="199">
        <f>IF(N633="snížená",J633,0)</f>
        <v>0</v>
      </c>
      <c r="BG633" s="199">
        <f>IF(N633="zákl. přenesená",J633,0)</f>
        <v>0</v>
      </c>
      <c r="BH633" s="199">
        <f>IF(N633="sníž. přenesená",J633,0)</f>
        <v>0</v>
      </c>
      <c r="BI633" s="199">
        <f>IF(N633="nulová",J633,0)</f>
        <v>0</v>
      </c>
      <c r="BJ633" s="19" t="s">
        <v>21</v>
      </c>
      <c r="BK633" s="199">
        <f>ROUND(I633*H633,2)</f>
        <v>0</v>
      </c>
      <c r="BL633" s="19" t="s">
        <v>155</v>
      </c>
      <c r="BM633" s="198" t="s">
        <v>810</v>
      </c>
    </row>
    <row r="634" spans="1:47" s="2" customFormat="1" ht="19.2">
      <c r="A634" s="36"/>
      <c r="B634" s="37"/>
      <c r="C634" s="38"/>
      <c r="D634" s="200" t="s">
        <v>157</v>
      </c>
      <c r="E634" s="38"/>
      <c r="F634" s="201" t="s">
        <v>811</v>
      </c>
      <c r="G634" s="38"/>
      <c r="H634" s="38"/>
      <c r="I634" s="109"/>
      <c r="J634" s="38"/>
      <c r="K634" s="38"/>
      <c r="L634" s="41"/>
      <c r="M634" s="202"/>
      <c r="N634" s="203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157</v>
      </c>
      <c r="AU634" s="19" t="s">
        <v>86</v>
      </c>
    </row>
    <row r="635" spans="2:51" s="13" customFormat="1" ht="10.2">
      <c r="B635" s="204"/>
      <c r="C635" s="205"/>
      <c r="D635" s="200" t="s">
        <v>159</v>
      </c>
      <c r="E635" s="206" t="s">
        <v>19</v>
      </c>
      <c r="F635" s="207" t="s">
        <v>345</v>
      </c>
      <c r="G635" s="205"/>
      <c r="H635" s="206" t="s">
        <v>19</v>
      </c>
      <c r="I635" s="208"/>
      <c r="J635" s="205"/>
      <c r="K635" s="205"/>
      <c r="L635" s="209"/>
      <c r="M635" s="210"/>
      <c r="N635" s="211"/>
      <c r="O635" s="211"/>
      <c r="P635" s="211"/>
      <c r="Q635" s="211"/>
      <c r="R635" s="211"/>
      <c r="S635" s="211"/>
      <c r="T635" s="212"/>
      <c r="AT635" s="213" t="s">
        <v>159</v>
      </c>
      <c r="AU635" s="213" t="s">
        <v>86</v>
      </c>
      <c r="AV635" s="13" t="s">
        <v>21</v>
      </c>
      <c r="AW635" s="13" t="s">
        <v>35</v>
      </c>
      <c r="AX635" s="13" t="s">
        <v>77</v>
      </c>
      <c r="AY635" s="213" t="s">
        <v>148</v>
      </c>
    </row>
    <row r="636" spans="2:51" s="13" customFormat="1" ht="10.2">
      <c r="B636" s="204"/>
      <c r="C636" s="205"/>
      <c r="D636" s="200" t="s">
        <v>159</v>
      </c>
      <c r="E636" s="206" t="s">
        <v>19</v>
      </c>
      <c r="F636" s="207" t="s">
        <v>346</v>
      </c>
      <c r="G636" s="205"/>
      <c r="H636" s="206" t="s">
        <v>19</v>
      </c>
      <c r="I636" s="208"/>
      <c r="J636" s="205"/>
      <c r="K636" s="205"/>
      <c r="L636" s="209"/>
      <c r="M636" s="210"/>
      <c r="N636" s="211"/>
      <c r="O636" s="211"/>
      <c r="P636" s="211"/>
      <c r="Q636" s="211"/>
      <c r="R636" s="211"/>
      <c r="S636" s="211"/>
      <c r="T636" s="212"/>
      <c r="AT636" s="213" t="s">
        <v>159</v>
      </c>
      <c r="AU636" s="213" t="s">
        <v>86</v>
      </c>
      <c r="AV636" s="13" t="s">
        <v>21</v>
      </c>
      <c r="AW636" s="13" t="s">
        <v>35</v>
      </c>
      <c r="AX636" s="13" t="s">
        <v>77</v>
      </c>
      <c r="AY636" s="213" t="s">
        <v>148</v>
      </c>
    </row>
    <row r="637" spans="2:51" s="14" customFormat="1" ht="20.4">
      <c r="B637" s="214"/>
      <c r="C637" s="215"/>
      <c r="D637" s="200" t="s">
        <v>159</v>
      </c>
      <c r="E637" s="216" t="s">
        <v>19</v>
      </c>
      <c r="F637" s="217" t="s">
        <v>812</v>
      </c>
      <c r="G637" s="215"/>
      <c r="H637" s="218">
        <v>52.7135</v>
      </c>
      <c r="I637" s="219"/>
      <c r="J637" s="215"/>
      <c r="K637" s="215"/>
      <c r="L637" s="220"/>
      <c r="M637" s="221"/>
      <c r="N637" s="222"/>
      <c r="O637" s="222"/>
      <c r="P637" s="222"/>
      <c r="Q637" s="222"/>
      <c r="R637" s="222"/>
      <c r="S637" s="222"/>
      <c r="T637" s="223"/>
      <c r="AT637" s="224" t="s">
        <v>159</v>
      </c>
      <c r="AU637" s="224" t="s">
        <v>86</v>
      </c>
      <c r="AV637" s="14" t="s">
        <v>86</v>
      </c>
      <c r="AW637" s="14" t="s">
        <v>35</v>
      </c>
      <c r="AX637" s="14" t="s">
        <v>77</v>
      </c>
      <c r="AY637" s="224" t="s">
        <v>148</v>
      </c>
    </row>
    <row r="638" spans="2:51" s="14" customFormat="1" ht="10.2">
      <c r="B638" s="214"/>
      <c r="C638" s="215"/>
      <c r="D638" s="200" t="s">
        <v>159</v>
      </c>
      <c r="E638" s="216" t="s">
        <v>19</v>
      </c>
      <c r="F638" s="217" t="s">
        <v>712</v>
      </c>
      <c r="G638" s="215"/>
      <c r="H638" s="218">
        <v>61.34</v>
      </c>
      <c r="I638" s="219"/>
      <c r="J638" s="215"/>
      <c r="K638" s="215"/>
      <c r="L638" s="220"/>
      <c r="M638" s="221"/>
      <c r="N638" s="222"/>
      <c r="O638" s="222"/>
      <c r="P638" s="222"/>
      <c r="Q638" s="222"/>
      <c r="R638" s="222"/>
      <c r="S638" s="222"/>
      <c r="T638" s="223"/>
      <c r="AT638" s="224" t="s">
        <v>159</v>
      </c>
      <c r="AU638" s="224" t="s">
        <v>86</v>
      </c>
      <c r="AV638" s="14" t="s">
        <v>86</v>
      </c>
      <c r="AW638" s="14" t="s">
        <v>35</v>
      </c>
      <c r="AX638" s="14" t="s">
        <v>77</v>
      </c>
      <c r="AY638" s="224" t="s">
        <v>148</v>
      </c>
    </row>
    <row r="639" spans="2:51" s="14" customFormat="1" ht="10.2">
      <c r="B639" s="214"/>
      <c r="C639" s="215"/>
      <c r="D639" s="200" t="s">
        <v>159</v>
      </c>
      <c r="E639" s="216" t="s">
        <v>19</v>
      </c>
      <c r="F639" s="217" t="s">
        <v>713</v>
      </c>
      <c r="G639" s="215"/>
      <c r="H639" s="218">
        <v>49.0566</v>
      </c>
      <c r="I639" s="219"/>
      <c r="J639" s="215"/>
      <c r="K639" s="215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159</v>
      </c>
      <c r="AU639" s="224" t="s">
        <v>86</v>
      </c>
      <c r="AV639" s="14" t="s">
        <v>86</v>
      </c>
      <c r="AW639" s="14" t="s">
        <v>35</v>
      </c>
      <c r="AX639" s="14" t="s">
        <v>77</v>
      </c>
      <c r="AY639" s="224" t="s">
        <v>148</v>
      </c>
    </row>
    <row r="640" spans="2:51" s="14" customFormat="1" ht="10.2">
      <c r="B640" s="214"/>
      <c r="C640" s="215"/>
      <c r="D640" s="200" t="s">
        <v>159</v>
      </c>
      <c r="E640" s="216" t="s">
        <v>19</v>
      </c>
      <c r="F640" s="217" t="s">
        <v>813</v>
      </c>
      <c r="G640" s="215"/>
      <c r="H640" s="218">
        <v>53.244</v>
      </c>
      <c r="I640" s="219"/>
      <c r="J640" s="215"/>
      <c r="K640" s="215"/>
      <c r="L640" s="220"/>
      <c r="M640" s="221"/>
      <c r="N640" s="222"/>
      <c r="O640" s="222"/>
      <c r="P640" s="222"/>
      <c r="Q640" s="222"/>
      <c r="R640" s="222"/>
      <c r="S640" s="222"/>
      <c r="T640" s="223"/>
      <c r="AT640" s="224" t="s">
        <v>159</v>
      </c>
      <c r="AU640" s="224" t="s">
        <v>86</v>
      </c>
      <c r="AV640" s="14" t="s">
        <v>86</v>
      </c>
      <c r="AW640" s="14" t="s">
        <v>35</v>
      </c>
      <c r="AX640" s="14" t="s">
        <v>77</v>
      </c>
      <c r="AY640" s="224" t="s">
        <v>148</v>
      </c>
    </row>
    <row r="641" spans="2:51" s="14" customFormat="1" ht="10.2">
      <c r="B641" s="214"/>
      <c r="C641" s="215"/>
      <c r="D641" s="200" t="s">
        <v>159</v>
      </c>
      <c r="E641" s="216" t="s">
        <v>19</v>
      </c>
      <c r="F641" s="217" t="s">
        <v>715</v>
      </c>
      <c r="G641" s="215"/>
      <c r="H641" s="218">
        <v>13.344</v>
      </c>
      <c r="I641" s="219"/>
      <c r="J641" s="215"/>
      <c r="K641" s="215"/>
      <c r="L641" s="220"/>
      <c r="M641" s="221"/>
      <c r="N641" s="222"/>
      <c r="O641" s="222"/>
      <c r="P641" s="222"/>
      <c r="Q641" s="222"/>
      <c r="R641" s="222"/>
      <c r="S641" s="222"/>
      <c r="T641" s="223"/>
      <c r="AT641" s="224" t="s">
        <v>159</v>
      </c>
      <c r="AU641" s="224" t="s">
        <v>86</v>
      </c>
      <c r="AV641" s="14" t="s">
        <v>86</v>
      </c>
      <c r="AW641" s="14" t="s">
        <v>35</v>
      </c>
      <c r="AX641" s="14" t="s">
        <v>77</v>
      </c>
      <c r="AY641" s="224" t="s">
        <v>148</v>
      </c>
    </row>
    <row r="642" spans="2:51" s="14" customFormat="1" ht="10.2">
      <c r="B642" s="214"/>
      <c r="C642" s="215"/>
      <c r="D642" s="200" t="s">
        <v>159</v>
      </c>
      <c r="E642" s="216" t="s">
        <v>19</v>
      </c>
      <c r="F642" s="217" t="s">
        <v>814</v>
      </c>
      <c r="G642" s="215"/>
      <c r="H642" s="218">
        <v>3.06</v>
      </c>
      <c r="I642" s="219"/>
      <c r="J642" s="215"/>
      <c r="K642" s="215"/>
      <c r="L642" s="220"/>
      <c r="M642" s="221"/>
      <c r="N642" s="222"/>
      <c r="O642" s="222"/>
      <c r="P642" s="222"/>
      <c r="Q642" s="222"/>
      <c r="R642" s="222"/>
      <c r="S642" s="222"/>
      <c r="T642" s="223"/>
      <c r="AT642" s="224" t="s">
        <v>159</v>
      </c>
      <c r="AU642" s="224" t="s">
        <v>86</v>
      </c>
      <c r="AV642" s="14" t="s">
        <v>86</v>
      </c>
      <c r="AW642" s="14" t="s">
        <v>35</v>
      </c>
      <c r="AX642" s="14" t="s">
        <v>77</v>
      </c>
      <c r="AY642" s="224" t="s">
        <v>148</v>
      </c>
    </row>
    <row r="643" spans="2:51" s="14" customFormat="1" ht="10.2">
      <c r="B643" s="214"/>
      <c r="C643" s="215"/>
      <c r="D643" s="200" t="s">
        <v>159</v>
      </c>
      <c r="E643" s="216" t="s">
        <v>19</v>
      </c>
      <c r="F643" s="217" t="s">
        <v>716</v>
      </c>
      <c r="G643" s="215"/>
      <c r="H643" s="218">
        <v>2.057</v>
      </c>
      <c r="I643" s="219"/>
      <c r="J643" s="215"/>
      <c r="K643" s="215"/>
      <c r="L643" s="220"/>
      <c r="M643" s="221"/>
      <c r="N643" s="222"/>
      <c r="O643" s="222"/>
      <c r="P643" s="222"/>
      <c r="Q643" s="222"/>
      <c r="R643" s="222"/>
      <c r="S643" s="222"/>
      <c r="T643" s="223"/>
      <c r="AT643" s="224" t="s">
        <v>159</v>
      </c>
      <c r="AU643" s="224" t="s">
        <v>86</v>
      </c>
      <c r="AV643" s="14" t="s">
        <v>86</v>
      </c>
      <c r="AW643" s="14" t="s">
        <v>35</v>
      </c>
      <c r="AX643" s="14" t="s">
        <v>77</v>
      </c>
      <c r="AY643" s="224" t="s">
        <v>148</v>
      </c>
    </row>
    <row r="644" spans="2:51" s="14" customFormat="1" ht="10.2">
      <c r="B644" s="214"/>
      <c r="C644" s="215"/>
      <c r="D644" s="200" t="s">
        <v>159</v>
      </c>
      <c r="E644" s="216" t="s">
        <v>19</v>
      </c>
      <c r="F644" s="217" t="s">
        <v>548</v>
      </c>
      <c r="G644" s="215"/>
      <c r="H644" s="218">
        <v>4.02705</v>
      </c>
      <c r="I644" s="219"/>
      <c r="J644" s="215"/>
      <c r="K644" s="215"/>
      <c r="L644" s="220"/>
      <c r="M644" s="221"/>
      <c r="N644" s="222"/>
      <c r="O644" s="222"/>
      <c r="P644" s="222"/>
      <c r="Q644" s="222"/>
      <c r="R644" s="222"/>
      <c r="S644" s="222"/>
      <c r="T644" s="223"/>
      <c r="AT644" s="224" t="s">
        <v>159</v>
      </c>
      <c r="AU644" s="224" t="s">
        <v>86</v>
      </c>
      <c r="AV644" s="14" t="s">
        <v>86</v>
      </c>
      <c r="AW644" s="14" t="s">
        <v>35</v>
      </c>
      <c r="AX644" s="14" t="s">
        <v>77</v>
      </c>
      <c r="AY644" s="224" t="s">
        <v>148</v>
      </c>
    </row>
    <row r="645" spans="2:51" s="14" customFormat="1" ht="10.2">
      <c r="B645" s="214"/>
      <c r="C645" s="215"/>
      <c r="D645" s="200" t="s">
        <v>159</v>
      </c>
      <c r="E645" s="216" t="s">
        <v>19</v>
      </c>
      <c r="F645" s="217" t="s">
        <v>717</v>
      </c>
      <c r="G645" s="215"/>
      <c r="H645" s="218">
        <v>6.59</v>
      </c>
      <c r="I645" s="219"/>
      <c r="J645" s="215"/>
      <c r="K645" s="215"/>
      <c r="L645" s="220"/>
      <c r="M645" s="221"/>
      <c r="N645" s="222"/>
      <c r="O645" s="222"/>
      <c r="P645" s="222"/>
      <c r="Q645" s="222"/>
      <c r="R645" s="222"/>
      <c r="S645" s="222"/>
      <c r="T645" s="223"/>
      <c r="AT645" s="224" t="s">
        <v>159</v>
      </c>
      <c r="AU645" s="224" t="s">
        <v>86</v>
      </c>
      <c r="AV645" s="14" t="s">
        <v>86</v>
      </c>
      <c r="AW645" s="14" t="s">
        <v>35</v>
      </c>
      <c r="AX645" s="14" t="s">
        <v>77</v>
      </c>
      <c r="AY645" s="224" t="s">
        <v>148</v>
      </c>
    </row>
    <row r="646" spans="2:51" s="14" customFormat="1" ht="10.2">
      <c r="B646" s="214"/>
      <c r="C646" s="215"/>
      <c r="D646" s="200" t="s">
        <v>159</v>
      </c>
      <c r="E646" s="216" t="s">
        <v>19</v>
      </c>
      <c r="F646" s="217" t="s">
        <v>815</v>
      </c>
      <c r="G646" s="215"/>
      <c r="H646" s="218">
        <v>6.586</v>
      </c>
      <c r="I646" s="219"/>
      <c r="J646" s="215"/>
      <c r="K646" s="215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159</v>
      </c>
      <c r="AU646" s="224" t="s">
        <v>86</v>
      </c>
      <c r="AV646" s="14" t="s">
        <v>86</v>
      </c>
      <c r="AW646" s="14" t="s">
        <v>35</v>
      </c>
      <c r="AX646" s="14" t="s">
        <v>77</v>
      </c>
      <c r="AY646" s="224" t="s">
        <v>148</v>
      </c>
    </row>
    <row r="647" spans="2:51" s="14" customFormat="1" ht="10.2">
      <c r="B647" s="214"/>
      <c r="C647" s="215"/>
      <c r="D647" s="200" t="s">
        <v>159</v>
      </c>
      <c r="E647" s="216" t="s">
        <v>19</v>
      </c>
      <c r="F647" s="217" t="s">
        <v>719</v>
      </c>
      <c r="G647" s="215"/>
      <c r="H647" s="218">
        <v>15.0945</v>
      </c>
      <c r="I647" s="219"/>
      <c r="J647" s="215"/>
      <c r="K647" s="215"/>
      <c r="L647" s="220"/>
      <c r="M647" s="221"/>
      <c r="N647" s="222"/>
      <c r="O647" s="222"/>
      <c r="P647" s="222"/>
      <c r="Q647" s="222"/>
      <c r="R647" s="222"/>
      <c r="S647" s="222"/>
      <c r="T647" s="223"/>
      <c r="AT647" s="224" t="s">
        <v>159</v>
      </c>
      <c r="AU647" s="224" t="s">
        <v>86</v>
      </c>
      <c r="AV647" s="14" t="s">
        <v>86</v>
      </c>
      <c r="AW647" s="14" t="s">
        <v>35</v>
      </c>
      <c r="AX647" s="14" t="s">
        <v>77</v>
      </c>
      <c r="AY647" s="224" t="s">
        <v>148</v>
      </c>
    </row>
    <row r="648" spans="2:51" s="15" customFormat="1" ht="10.2">
      <c r="B648" s="225"/>
      <c r="C648" s="226"/>
      <c r="D648" s="200" t="s">
        <v>159</v>
      </c>
      <c r="E648" s="227" t="s">
        <v>19</v>
      </c>
      <c r="F648" s="228" t="s">
        <v>438</v>
      </c>
      <c r="G648" s="226"/>
      <c r="H648" s="229">
        <v>267.11265</v>
      </c>
      <c r="I648" s="230"/>
      <c r="J648" s="226"/>
      <c r="K648" s="226"/>
      <c r="L648" s="231"/>
      <c r="M648" s="232"/>
      <c r="N648" s="233"/>
      <c r="O648" s="233"/>
      <c r="P648" s="233"/>
      <c r="Q648" s="233"/>
      <c r="R648" s="233"/>
      <c r="S648" s="233"/>
      <c r="T648" s="234"/>
      <c r="AT648" s="235" t="s">
        <v>159</v>
      </c>
      <c r="AU648" s="235" t="s">
        <v>86</v>
      </c>
      <c r="AV648" s="15" t="s">
        <v>181</v>
      </c>
      <c r="AW648" s="15" t="s">
        <v>35</v>
      </c>
      <c r="AX648" s="15" t="s">
        <v>21</v>
      </c>
      <c r="AY648" s="235" t="s">
        <v>148</v>
      </c>
    </row>
    <row r="649" spans="1:65" s="2" customFormat="1" ht="21.75" customHeight="1">
      <c r="A649" s="36"/>
      <c r="B649" s="37"/>
      <c r="C649" s="188" t="s">
        <v>816</v>
      </c>
      <c r="D649" s="188" t="s">
        <v>150</v>
      </c>
      <c r="E649" s="189" t="s">
        <v>817</v>
      </c>
      <c r="F649" s="190" t="s">
        <v>818</v>
      </c>
      <c r="G649" s="191" t="s">
        <v>153</v>
      </c>
      <c r="H649" s="192">
        <v>89.04</v>
      </c>
      <c r="I649" s="193"/>
      <c r="J649" s="192">
        <f>ROUND(I649*H649,2)</f>
        <v>0</v>
      </c>
      <c r="K649" s="190" t="s">
        <v>154</v>
      </c>
      <c r="L649" s="41"/>
      <c r="M649" s="194" t="s">
        <v>19</v>
      </c>
      <c r="N649" s="195" t="s">
        <v>48</v>
      </c>
      <c r="O649" s="66"/>
      <c r="P649" s="196">
        <f>O649*H649</f>
        <v>0</v>
      </c>
      <c r="Q649" s="196">
        <v>0.00021</v>
      </c>
      <c r="R649" s="196">
        <f>Q649*H649</f>
        <v>0.0186984</v>
      </c>
      <c r="S649" s="196">
        <v>0</v>
      </c>
      <c r="T649" s="197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98" t="s">
        <v>155</v>
      </c>
      <c r="AT649" s="198" t="s">
        <v>150</v>
      </c>
      <c r="AU649" s="198" t="s">
        <v>86</v>
      </c>
      <c r="AY649" s="19" t="s">
        <v>148</v>
      </c>
      <c r="BE649" s="199">
        <f>IF(N649="základní",J649,0)</f>
        <v>0</v>
      </c>
      <c r="BF649" s="199">
        <f>IF(N649="snížená",J649,0)</f>
        <v>0</v>
      </c>
      <c r="BG649" s="199">
        <f>IF(N649="zákl. přenesená",J649,0)</f>
        <v>0</v>
      </c>
      <c r="BH649" s="199">
        <f>IF(N649="sníž. přenesená",J649,0)</f>
        <v>0</v>
      </c>
      <c r="BI649" s="199">
        <f>IF(N649="nulová",J649,0)</f>
        <v>0</v>
      </c>
      <c r="BJ649" s="19" t="s">
        <v>21</v>
      </c>
      <c r="BK649" s="199">
        <f>ROUND(I649*H649,2)</f>
        <v>0</v>
      </c>
      <c r="BL649" s="19" t="s">
        <v>155</v>
      </c>
      <c r="BM649" s="198" t="s">
        <v>819</v>
      </c>
    </row>
    <row r="650" spans="1:47" s="2" customFormat="1" ht="28.8">
      <c r="A650" s="36"/>
      <c r="B650" s="37"/>
      <c r="C650" s="38"/>
      <c r="D650" s="200" t="s">
        <v>157</v>
      </c>
      <c r="E650" s="38"/>
      <c r="F650" s="201" t="s">
        <v>820</v>
      </c>
      <c r="G650" s="38"/>
      <c r="H650" s="38"/>
      <c r="I650" s="109"/>
      <c r="J650" s="38"/>
      <c r="K650" s="38"/>
      <c r="L650" s="41"/>
      <c r="M650" s="202"/>
      <c r="N650" s="203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157</v>
      </c>
      <c r="AU650" s="19" t="s">
        <v>86</v>
      </c>
    </row>
    <row r="651" spans="2:51" s="14" customFormat="1" ht="10.2">
      <c r="B651" s="214"/>
      <c r="C651" s="215"/>
      <c r="D651" s="200" t="s">
        <v>159</v>
      </c>
      <c r="E651" s="216" t="s">
        <v>19</v>
      </c>
      <c r="F651" s="217" t="s">
        <v>821</v>
      </c>
      <c r="G651" s="215"/>
      <c r="H651" s="218">
        <v>89.0376666666667</v>
      </c>
      <c r="I651" s="219"/>
      <c r="J651" s="215"/>
      <c r="K651" s="215"/>
      <c r="L651" s="220"/>
      <c r="M651" s="221"/>
      <c r="N651" s="222"/>
      <c r="O651" s="222"/>
      <c r="P651" s="222"/>
      <c r="Q651" s="222"/>
      <c r="R651" s="222"/>
      <c r="S651" s="222"/>
      <c r="T651" s="223"/>
      <c r="AT651" s="224" t="s">
        <v>159</v>
      </c>
      <c r="AU651" s="224" t="s">
        <v>86</v>
      </c>
      <c r="AV651" s="14" t="s">
        <v>86</v>
      </c>
      <c r="AW651" s="14" t="s">
        <v>35</v>
      </c>
      <c r="AX651" s="14" t="s">
        <v>21</v>
      </c>
      <c r="AY651" s="224" t="s">
        <v>148</v>
      </c>
    </row>
    <row r="652" spans="1:65" s="2" customFormat="1" ht="21.75" customHeight="1">
      <c r="A652" s="36"/>
      <c r="B652" s="37"/>
      <c r="C652" s="188" t="s">
        <v>822</v>
      </c>
      <c r="D652" s="188" t="s">
        <v>150</v>
      </c>
      <c r="E652" s="189" t="s">
        <v>823</v>
      </c>
      <c r="F652" s="190" t="s">
        <v>824</v>
      </c>
      <c r="G652" s="191" t="s">
        <v>188</v>
      </c>
      <c r="H652" s="192">
        <v>13.19</v>
      </c>
      <c r="I652" s="193"/>
      <c r="J652" s="192">
        <f>ROUND(I652*H652,2)</f>
        <v>0</v>
      </c>
      <c r="K652" s="190" t="s">
        <v>154</v>
      </c>
      <c r="L652" s="41"/>
      <c r="M652" s="194" t="s">
        <v>19</v>
      </c>
      <c r="N652" s="195" t="s">
        <v>48</v>
      </c>
      <c r="O652" s="66"/>
      <c r="P652" s="196">
        <f>O652*H652</f>
        <v>0</v>
      </c>
      <c r="Q652" s="196">
        <v>0</v>
      </c>
      <c r="R652" s="196">
        <f>Q652*H652</f>
        <v>0</v>
      </c>
      <c r="S652" s="196">
        <v>2.27</v>
      </c>
      <c r="T652" s="197">
        <f>S652*H652</f>
        <v>29.9413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98" t="s">
        <v>155</v>
      </c>
      <c r="AT652" s="198" t="s">
        <v>150</v>
      </c>
      <c r="AU652" s="198" t="s">
        <v>86</v>
      </c>
      <c r="AY652" s="19" t="s">
        <v>148</v>
      </c>
      <c r="BE652" s="199">
        <f>IF(N652="základní",J652,0)</f>
        <v>0</v>
      </c>
      <c r="BF652" s="199">
        <f>IF(N652="snížená",J652,0)</f>
        <v>0</v>
      </c>
      <c r="BG652" s="199">
        <f>IF(N652="zákl. přenesená",J652,0)</f>
        <v>0</v>
      </c>
      <c r="BH652" s="199">
        <f>IF(N652="sníž. přenesená",J652,0)</f>
        <v>0</v>
      </c>
      <c r="BI652" s="199">
        <f>IF(N652="nulová",J652,0)</f>
        <v>0</v>
      </c>
      <c r="BJ652" s="19" t="s">
        <v>21</v>
      </c>
      <c r="BK652" s="199">
        <f>ROUND(I652*H652,2)</f>
        <v>0</v>
      </c>
      <c r="BL652" s="19" t="s">
        <v>155</v>
      </c>
      <c r="BM652" s="198" t="s">
        <v>825</v>
      </c>
    </row>
    <row r="653" spans="1:47" s="2" customFormat="1" ht="19.2">
      <c r="A653" s="36"/>
      <c r="B653" s="37"/>
      <c r="C653" s="38"/>
      <c r="D653" s="200" t="s">
        <v>157</v>
      </c>
      <c r="E653" s="38"/>
      <c r="F653" s="201" t="s">
        <v>826</v>
      </c>
      <c r="G653" s="38"/>
      <c r="H653" s="38"/>
      <c r="I653" s="109"/>
      <c r="J653" s="38"/>
      <c r="K653" s="38"/>
      <c r="L653" s="41"/>
      <c r="M653" s="202"/>
      <c r="N653" s="203"/>
      <c r="O653" s="66"/>
      <c r="P653" s="66"/>
      <c r="Q653" s="66"/>
      <c r="R653" s="66"/>
      <c r="S653" s="66"/>
      <c r="T653" s="67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157</v>
      </c>
      <c r="AU653" s="19" t="s">
        <v>86</v>
      </c>
    </row>
    <row r="654" spans="2:51" s="13" customFormat="1" ht="20.4">
      <c r="B654" s="204"/>
      <c r="C654" s="205"/>
      <c r="D654" s="200" t="s">
        <v>159</v>
      </c>
      <c r="E654" s="206" t="s">
        <v>19</v>
      </c>
      <c r="F654" s="207" t="s">
        <v>827</v>
      </c>
      <c r="G654" s="205"/>
      <c r="H654" s="206" t="s">
        <v>19</v>
      </c>
      <c r="I654" s="208"/>
      <c r="J654" s="205"/>
      <c r="K654" s="205"/>
      <c r="L654" s="209"/>
      <c r="M654" s="210"/>
      <c r="N654" s="211"/>
      <c r="O654" s="211"/>
      <c r="P654" s="211"/>
      <c r="Q654" s="211"/>
      <c r="R654" s="211"/>
      <c r="S654" s="211"/>
      <c r="T654" s="212"/>
      <c r="AT654" s="213" t="s">
        <v>159</v>
      </c>
      <c r="AU654" s="213" t="s">
        <v>86</v>
      </c>
      <c r="AV654" s="13" t="s">
        <v>21</v>
      </c>
      <c r="AW654" s="13" t="s">
        <v>35</v>
      </c>
      <c r="AX654" s="13" t="s">
        <v>77</v>
      </c>
      <c r="AY654" s="213" t="s">
        <v>148</v>
      </c>
    </row>
    <row r="655" spans="2:51" s="14" customFormat="1" ht="10.2">
      <c r="B655" s="214"/>
      <c r="C655" s="215"/>
      <c r="D655" s="200" t="s">
        <v>159</v>
      </c>
      <c r="E655" s="216" t="s">
        <v>19</v>
      </c>
      <c r="F655" s="217" t="s">
        <v>828</v>
      </c>
      <c r="G655" s="215"/>
      <c r="H655" s="218">
        <v>9.117405</v>
      </c>
      <c r="I655" s="219"/>
      <c r="J655" s="215"/>
      <c r="K655" s="215"/>
      <c r="L655" s="220"/>
      <c r="M655" s="221"/>
      <c r="N655" s="222"/>
      <c r="O655" s="222"/>
      <c r="P655" s="222"/>
      <c r="Q655" s="222"/>
      <c r="R655" s="222"/>
      <c r="S655" s="222"/>
      <c r="T655" s="223"/>
      <c r="AT655" s="224" t="s">
        <v>159</v>
      </c>
      <c r="AU655" s="224" t="s">
        <v>86</v>
      </c>
      <c r="AV655" s="14" t="s">
        <v>86</v>
      </c>
      <c r="AW655" s="14" t="s">
        <v>35</v>
      </c>
      <c r="AX655" s="14" t="s">
        <v>77</v>
      </c>
      <c r="AY655" s="224" t="s">
        <v>148</v>
      </c>
    </row>
    <row r="656" spans="2:51" s="14" customFormat="1" ht="10.2">
      <c r="B656" s="214"/>
      <c r="C656" s="215"/>
      <c r="D656" s="200" t="s">
        <v>159</v>
      </c>
      <c r="E656" s="216" t="s">
        <v>19</v>
      </c>
      <c r="F656" s="217" t="s">
        <v>829</v>
      </c>
      <c r="G656" s="215"/>
      <c r="H656" s="218">
        <v>1.748</v>
      </c>
      <c r="I656" s="219"/>
      <c r="J656" s="215"/>
      <c r="K656" s="215"/>
      <c r="L656" s="220"/>
      <c r="M656" s="221"/>
      <c r="N656" s="222"/>
      <c r="O656" s="222"/>
      <c r="P656" s="222"/>
      <c r="Q656" s="222"/>
      <c r="R656" s="222"/>
      <c r="S656" s="222"/>
      <c r="T656" s="223"/>
      <c r="AT656" s="224" t="s">
        <v>159</v>
      </c>
      <c r="AU656" s="224" t="s">
        <v>86</v>
      </c>
      <c r="AV656" s="14" t="s">
        <v>86</v>
      </c>
      <c r="AW656" s="14" t="s">
        <v>35</v>
      </c>
      <c r="AX656" s="14" t="s">
        <v>77</v>
      </c>
      <c r="AY656" s="224" t="s">
        <v>148</v>
      </c>
    </row>
    <row r="657" spans="2:51" s="14" customFormat="1" ht="10.2">
      <c r="B657" s="214"/>
      <c r="C657" s="215"/>
      <c r="D657" s="200" t="s">
        <v>159</v>
      </c>
      <c r="E657" s="216" t="s">
        <v>19</v>
      </c>
      <c r="F657" s="217" t="s">
        <v>830</v>
      </c>
      <c r="G657" s="215"/>
      <c r="H657" s="218">
        <v>0.432</v>
      </c>
      <c r="I657" s="219"/>
      <c r="J657" s="215"/>
      <c r="K657" s="215"/>
      <c r="L657" s="220"/>
      <c r="M657" s="221"/>
      <c r="N657" s="222"/>
      <c r="O657" s="222"/>
      <c r="P657" s="222"/>
      <c r="Q657" s="222"/>
      <c r="R657" s="222"/>
      <c r="S657" s="222"/>
      <c r="T657" s="223"/>
      <c r="AT657" s="224" t="s">
        <v>159</v>
      </c>
      <c r="AU657" s="224" t="s">
        <v>86</v>
      </c>
      <c r="AV657" s="14" t="s">
        <v>86</v>
      </c>
      <c r="AW657" s="14" t="s">
        <v>35</v>
      </c>
      <c r="AX657" s="14" t="s">
        <v>77</v>
      </c>
      <c r="AY657" s="224" t="s">
        <v>148</v>
      </c>
    </row>
    <row r="658" spans="2:51" s="14" customFormat="1" ht="10.2">
      <c r="B658" s="214"/>
      <c r="C658" s="215"/>
      <c r="D658" s="200" t="s">
        <v>159</v>
      </c>
      <c r="E658" s="216" t="s">
        <v>19</v>
      </c>
      <c r="F658" s="217" t="s">
        <v>831</v>
      </c>
      <c r="G658" s="215"/>
      <c r="H658" s="218">
        <v>1.43</v>
      </c>
      <c r="I658" s="219"/>
      <c r="J658" s="215"/>
      <c r="K658" s="215"/>
      <c r="L658" s="220"/>
      <c r="M658" s="221"/>
      <c r="N658" s="222"/>
      <c r="O658" s="222"/>
      <c r="P658" s="222"/>
      <c r="Q658" s="222"/>
      <c r="R658" s="222"/>
      <c r="S658" s="222"/>
      <c r="T658" s="223"/>
      <c r="AT658" s="224" t="s">
        <v>159</v>
      </c>
      <c r="AU658" s="224" t="s">
        <v>86</v>
      </c>
      <c r="AV658" s="14" t="s">
        <v>86</v>
      </c>
      <c r="AW658" s="14" t="s">
        <v>35</v>
      </c>
      <c r="AX658" s="14" t="s">
        <v>77</v>
      </c>
      <c r="AY658" s="224" t="s">
        <v>148</v>
      </c>
    </row>
    <row r="659" spans="2:51" s="14" customFormat="1" ht="20.4">
      <c r="B659" s="214"/>
      <c r="C659" s="215"/>
      <c r="D659" s="200" t="s">
        <v>159</v>
      </c>
      <c r="E659" s="216" t="s">
        <v>19</v>
      </c>
      <c r="F659" s="217" t="s">
        <v>832</v>
      </c>
      <c r="G659" s="215"/>
      <c r="H659" s="218">
        <v>0.462</v>
      </c>
      <c r="I659" s="219"/>
      <c r="J659" s="215"/>
      <c r="K659" s="215"/>
      <c r="L659" s="220"/>
      <c r="M659" s="221"/>
      <c r="N659" s="222"/>
      <c r="O659" s="222"/>
      <c r="P659" s="222"/>
      <c r="Q659" s="222"/>
      <c r="R659" s="222"/>
      <c r="S659" s="222"/>
      <c r="T659" s="223"/>
      <c r="AT659" s="224" t="s">
        <v>159</v>
      </c>
      <c r="AU659" s="224" t="s">
        <v>86</v>
      </c>
      <c r="AV659" s="14" t="s">
        <v>86</v>
      </c>
      <c r="AW659" s="14" t="s">
        <v>35</v>
      </c>
      <c r="AX659" s="14" t="s">
        <v>77</v>
      </c>
      <c r="AY659" s="224" t="s">
        <v>148</v>
      </c>
    </row>
    <row r="660" spans="2:51" s="16" customFormat="1" ht="10.2">
      <c r="B660" s="236"/>
      <c r="C660" s="237"/>
      <c r="D660" s="200" t="s">
        <v>159</v>
      </c>
      <c r="E660" s="238" t="s">
        <v>19</v>
      </c>
      <c r="F660" s="239" t="s">
        <v>206</v>
      </c>
      <c r="G660" s="237"/>
      <c r="H660" s="240">
        <v>13.189405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AT660" s="246" t="s">
        <v>159</v>
      </c>
      <c r="AU660" s="246" t="s">
        <v>86</v>
      </c>
      <c r="AV660" s="16" t="s">
        <v>155</v>
      </c>
      <c r="AW660" s="16" t="s">
        <v>35</v>
      </c>
      <c r="AX660" s="16" t="s">
        <v>21</v>
      </c>
      <c r="AY660" s="246" t="s">
        <v>148</v>
      </c>
    </row>
    <row r="661" spans="1:65" s="2" customFormat="1" ht="16.5" customHeight="1">
      <c r="A661" s="36"/>
      <c r="B661" s="37"/>
      <c r="C661" s="188" t="s">
        <v>833</v>
      </c>
      <c r="D661" s="188" t="s">
        <v>150</v>
      </c>
      <c r="E661" s="189" t="s">
        <v>834</v>
      </c>
      <c r="F661" s="190" t="s">
        <v>835</v>
      </c>
      <c r="G661" s="191" t="s">
        <v>153</v>
      </c>
      <c r="H661" s="192">
        <v>64.38</v>
      </c>
      <c r="I661" s="193"/>
      <c r="J661" s="192">
        <f>ROUND(I661*H661,2)</f>
        <v>0</v>
      </c>
      <c r="K661" s="190" t="s">
        <v>154</v>
      </c>
      <c r="L661" s="41"/>
      <c r="M661" s="194" t="s">
        <v>19</v>
      </c>
      <c r="N661" s="195" t="s">
        <v>48</v>
      </c>
      <c r="O661" s="66"/>
      <c r="P661" s="196">
        <f>O661*H661</f>
        <v>0</v>
      </c>
      <c r="Q661" s="196">
        <v>0</v>
      </c>
      <c r="R661" s="196">
        <f>Q661*H661</f>
        <v>0</v>
      </c>
      <c r="S661" s="196">
        <v>0.131</v>
      </c>
      <c r="T661" s="197">
        <f>S661*H661</f>
        <v>8.43378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198" t="s">
        <v>155</v>
      </c>
      <c r="AT661" s="198" t="s">
        <v>150</v>
      </c>
      <c r="AU661" s="198" t="s">
        <v>86</v>
      </c>
      <c r="AY661" s="19" t="s">
        <v>148</v>
      </c>
      <c r="BE661" s="199">
        <f>IF(N661="základní",J661,0)</f>
        <v>0</v>
      </c>
      <c r="BF661" s="199">
        <f>IF(N661="snížená",J661,0)</f>
        <v>0</v>
      </c>
      <c r="BG661" s="199">
        <f>IF(N661="zákl. přenesená",J661,0)</f>
        <v>0</v>
      </c>
      <c r="BH661" s="199">
        <f>IF(N661="sníž. přenesená",J661,0)</f>
        <v>0</v>
      </c>
      <c r="BI661" s="199">
        <f>IF(N661="nulová",J661,0)</f>
        <v>0</v>
      </c>
      <c r="BJ661" s="19" t="s">
        <v>21</v>
      </c>
      <c r="BK661" s="199">
        <f>ROUND(I661*H661,2)</f>
        <v>0</v>
      </c>
      <c r="BL661" s="19" t="s">
        <v>155</v>
      </c>
      <c r="BM661" s="198" t="s">
        <v>836</v>
      </c>
    </row>
    <row r="662" spans="1:47" s="2" customFormat="1" ht="28.8">
      <c r="A662" s="36"/>
      <c r="B662" s="37"/>
      <c r="C662" s="38"/>
      <c r="D662" s="200" t="s">
        <v>157</v>
      </c>
      <c r="E662" s="38"/>
      <c r="F662" s="201" t="s">
        <v>837</v>
      </c>
      <c r="G662" s="38"/>
      <c r="H662" s="38"/>
      <c r="I662" s="109"/>
      <c r="J662" s="38"/>
      <c r="K662" s="38"/>
      <c r="L662" s="41"/>
      <c r="M662" s="202"/>
      <c r="N662" s="203"/>
      <c r="O662" s="66"/>
      <c r="P662" s="66"/>
      <c r="Q662" s="66"/>
      <c r="R662" s="66"/>
      <c r="S662" s="66"/>
      <c r="T662" s="67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T662" s="19" t="s">
        <v>157</v>
      </c>
      <c r="AU662" s="19" t="s">
        <v>86</v>
      </c>
    </row>
    <row r="663" spans="2:51" s="13" customFormat="1" ht="20.4">
      <c r="B663" s="204"/>
      <c r="C663" s="205"/>
      <c r="D663" s="200" t="s">
        <v>159</v>
      </c>
      <c r="E663" s="206" t="s">
        <v>19</v>
      </c>
      <c r="F663" s="207" t="s">
        <v>827</v>
      </c>
      <c r="G663" s="205"/>
      <c r="H663" s="206" t="s">
        <v>19</v>
      </c>
      <c r="I663" s="208"/>
      <c r="J663" s="205"/>
      <c r="K663" s="205"/>
      <c r="L663" s="209"/>
      <c r="M663" s="210"/>
      <c r="N663" s="211"/>
      <c r="O663" s="211"/>
      <c r="P663" s="211"/>
      <c r="Q663" s="211"/>
      <c r="R663" s="211"/>
      <c r="S663" s="211"/>
      <c r="T663" s="212"/>
      <c r="AT663" s="213" t="s">
        <v>159</v>
      </c>
      <c r="AU663" s="213" t="s">
        <v>86</v>
      </c>
      <c r="AV663" s="13" t="s">
        <v>21</v>
      </c>
      <c r="AW663" s="13" t="s">
        <v>35</v>
      </c>
      <c r="AX663" s="13" t="s">
        <v>77</v>
      </c>
      <c r="AY663" s="213" t="s">
        <v>148</v>
      </c>
    </row>
    <row r="664" spans="2:51" s="14" customFormat="1" ht="20.4">
      <c r="B664" s="214"/>
      <c r="C664" s="215"/>
      <c r="D664" s="200" t="s">
        <v>159</v>
      </c>
      <c r="E664" s="216" t="s">
        <v>19</v>
      </c>
      <c r="F664" s="217" t="s">
        <v>838</v>
      </c>
      <c r="G664" s="215"/>
      <c r="H664" s="218">
        <v>45.408</v>
      </c>
      <c r="I664" s="219"/>
      <c r="J664" s="215"/>
      <c r="K664" s="215"/>
      <c r="L664" s="220"/>
      <c r="M664" s="221"/>
      <c r="N664" s="222"/>
      <c r="O664" s="222"/>
      <c r="P664" s="222"/>
      <c r="Q664" s="222"/>
      <c r="R664" s="222"/>
      <c r="S664" s="222"/>
      <c r="T664" s="223"/>
      <c r="AT664" s="224" t="s">
        <v>159</v>
      </c>
      <c r="AU664" s="224" t="s">
        <v>86</v>
      </c>
      <c r="AV664" s="14" t="s">
        <v>86</v>
      </c>
      <c r="AW664" s="14" t="s">
        <v>35</v>
      </c>
      <c r="AX664" s="14" t="s">
        <v>77</v>
      </c>
      <c r="AY664" s="224" t="s">
        <v>148</v>
      </c>
    </row>
    <row r="665" spans="2:51" s="14" customFormat="1" ht="10.2">
      <c r="B665" s="214"/>
      <c r="C665" s="215"/>
      <c r="D665" s="200" t="s">
        <v>159</v>
      </c>
      <c r="E665" s="216" t="s">
        <v>19</v>
      </c>
      <c r="F665" s="217" t="s">
        <v>839</v>
      </c>
      <c r="G665" s="215"/>
      <c r="H665" s="218">
        <v>18.975</v>
      </c>
      <c r="I665" s="219"/>
      <c r="J665" s="215"/>
      <c r="K665" s="215"/>
      <c r="L665" s="220"/>
      <c r="M665" s="221"/>
      <c r="N665" s="222"/>
      <c r="O665" s="222"/>
      <c r="P665" s="222"/>
      <c r="Q665" s="222"/>
      <c r="R665" s="222"/>
      <c r="S665" s="222"/>
      <c r="T665" s="223"/>
      <c r="AT665" s="224" t="s">
        <v>159</v>
      </c>
      <c r="AU665" s="224" t="s">
        <v>86</v>
      </c>
      <c r="AV665" s="14" t="s">
        <v>86</v>
      </c>
      <c r="AW665" s="14" t="s">
        <v>35</v>
      </c>
      <c r="AX665" s="14" t="s">
        <v>77</v>
      </c>
      <c r="AY665" s="224" t="s">
        <v>148</v>
      </c>
    </row>
    <row r="666" spans="2:51" s="16" customFormat="1" ht="10.2">
      <c r="B666" s="236"/>
      <c r="C666" s="237"/>
      <c r="D666" s="200" t="s">
        <v>159</v>
      </c>
      <c r="E666" s="238" t="s">
        <v>19</v>
      </c>
      <c r="F666" s="239" t="s">
        <v>206</v>
      </c>
      <c r="G666" s="237"/>
      <c r="H666" s="240">
        <v>64.383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AT666" s="246" t="s">
        <v>159</v>
      </c>
      <c r="AU666" s="246" t="s">
        <v>86</v>
      </c>
      <c r="AV666" s="16" t="s">
        <v>155</v>
      </c>
      <c r="AW666" s="16" t="s">
        <v>35</v>
      </c>
      <c r="AX666" s="16" t="s">
        <v>21</v>
      </c>
      <c r="AY666" s="246" t="s">
        <v>148</v>
      </c>
    </row>
    <row r="667" spans="1:65" s="2" customFormat="1" ht="16.5" customHeight="1">
      <c r="A667" s="36"/>
      <c r="B667" s="37"/>
      <c r="C667" s="188" t="s">
        <v>840</v>
      </c>
      <c r="D667" s="188" t="s">
        <v>150</v>
      </c>
      <c r="E667" s="189" t="s">
        <v>841</v>
      </c>
      <c r="F667" s="190" t="s">
        <v>842</v>
      </c>
      <c r="G667" s="191" t="s">
        <v>153</v>
      </c>
      <c r="H667" s="192">
        <v>8.45</v>
      </c>
      <c r="I667" s="193"/>
      <c r="J667" s="192">
        <f>ROUND(I667*H667,2)</f>
        <v>0</v>
      </c>
      <c r="K667" s="190" t="s">
        <v>154</v>
      </c>
      <c r="L667" s="41"/>
      <c r="M667" s="194" t="s">
        <v>19</v>
      </c>
      <c r="N667" s="195" t="s">
        <v>48</v>
      </c>
      <c r="O667" s="66"/>
      <c r="P667" s="196">
        <f>O667*H667</f>
        <v>0</v>
      </c>
      <c r="Q667" s="196">
        <v>0</v>
      </c>
      <c r="R667" s="196">
        <f>Q667*H667</f>
        <v>0</v>
      </c>
      <c r="S667" s="196">
        <v>0.082</v>
      </c>
      <c r="T667" s="197">
        <f>S667*H667</f>
        <v>0.6929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98" t="s">
        <v>155</v>
      </c>
      <c r="AT667" s="198" t="s">
        <v>150</v>
      </c>
      <c r="AU667" s="198" t="s">
        <v>86</v>
      </c>
      <c r="AY667" s="19" t="s">
        <v>148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19" t="s">
        <v>21</v>
      </c>
      <c r="BK667" s="199">
        <f>ROUND(I667*H667,2)</f>
        <v>0</v>
      </c>
      <c r="BL667" s="19" t="s">
        <v>155</v>
      </c>
      <c r="BM667" s="198" t="s">
        <v>843</v>
      </c>
    </row>
    <row r="668" spans="1:47" s="2" customFormat="1" ht="19.2">
      <c r="A668" s="36"/>
      <c r="B668" s="37"/>
      <c r="C668" s="38"/>
      <c r="D668" s="200" t="s">
        <v>157</v>
      </c>
      <c r="E668" s="38"/>
      <c r="F668" s="201" t="s">
        <v>844</v>
      </c>
      <c r="G668" s="38"/>
      <c r="H668" s="38"/>
      <c r="I668" s="109"/>
      <c r="J668" s="38"/>
      <c r="K668" s="38"/>
      <c r="L668" s="41"/>
      <c r="M668" s="202"/>
      <c r="N668" s="203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157</v>
      </c>
      <c r="AU668" s="19" t="s">
        <v>86</v>
      </c>
    </row>
    <row r="669" spans="2:51" s="13" customFormat="1" ht="20.4">
      <c r="B669" s="204"/>
      <c r="C669" s="205"/>
      <c r="D669" s="200" t="s">
        <v>159</v>
      </c>
      <c r="E669" s="206" t="s">
        <v>19</v>
      </c>
      <c r="F669" s="207" t="s">
        <v>827</v>
      </c>
      <c r="G669" s="205"/>
      <c r="H669" s="206" t="s">
        <v>19</v>
      </c>
      <c r="I669" s="208"/>
      <c r="J669" s="205"/>
      <c r="K669" s="205"/>
      <c r="L669" s="209"/>
      <c r="M669" s="210"/>
      <c r="N669" s="211"/>
      <c r="O669" s="211"/>
      <c r="P669" s="211"/>
      <c r="Q669" s="211"/>
      <c r="R669" s="211"/>
      <c r="S669" s="211"/>
      <c r="T669" s="212"/>
      <c r="AT669" s="213" t="s">
        <v>159</v>
      </c>
      <c r="AU669" s="213" t="s">
        <v>86</v>
      </c>
      <c r="AV669" s="13" t="s">
        <v>21</v>
      </c>
      <c r="AW669" s="13" t="s">
        <v>35</v>
      </c>
      <c r="AX669" s="13" t="s">
        <v>77</v>
      </c>
      <c r="AY669" s="213" t="s">
        <v>148</v>
      </c>
    </row>
    <row r="670" spans="2:51" s="14" customFormat="1" ht="10.2">
      <c r="B670" s="214"/>
      <c r="C670" s="215"/>
      <c r="D670" s="200" t="s">
        <v>159</v>
      </c>
      <c r="E670" s="216" t="s">
        <v>19</v>
      </c>
      <c r="F670" s="217" t="s">
        <v>845</v>
      </c>
      <c r="G670" s="215"/>
      <c r="H670" s="218">
        <v>8.445</v>
      </c>
      <c r="I670" s="219"/>
      <c r="J670" s="215"/>
      <c r="K670" s="215"/>
      <c r="L670" s="220"/>
      <c r="M670" s="221"/>
      <c r="N670" s="222"/>
      <c r="O670" s="222"/>
      <c r="P670" s="222"/>
      <c r="Q670" s="222"/>
      <c r="R670" s="222"/>
      <c r="S670" s="222"/>
      <c r="T670" s="223"/>
      <c r="AT670" s="224" t="s">
        <v>159</v>
      </c>
      <c r="AU670" s="224" t="s">
        <v>86</v>
      </c>
      <c r="AV670" s="14" t="s">
        <v>86</v>
      </c>
      <c r="AW670" s="14" t="s">
        <v>35</v>
      </c>
      <c r="AX670" s="14" t="s">
        <v>21</v>
      </c>
      <c r="AY670" s="224" t="s">
        <v>148</v>
      </c>
    </row>
    <row r="671" spans="1:65" s="2" customFormat="1" ht="21.75" customHeight="1">
      <c r="A671" s="36"/>
      <c r="B671" s="37"/>
      <c r="C671" s="188" t="s">
        <v>846</v>
      </c>
      <c r="D671" s="188" t="s">
        <v>150</v>
      </c>
      <c r="E671" s="189" t="s">
        <v>847</v>
      </c>
      <c r="F671" s="190" t="s">
        <v>848</v>
      </c>
      <c r="G671" s="191" t="s">
        <v>188</v>
      </c>
      <c r="H671" s="192">
        <v>10.86</v>
      </c>
      <c r="I671" s="193"/>
      <c r="J671" s="192">
        <f>ROUND(I671*H671,2)</f>
        <v>0</v>
      </c>
      <c r="K671" s="190" t="s">
        <v>154</v>
      </c>
      <c r="L671" s="41"/>
      <c r="M671" s="194" t="s">
        <v>19</v>
      </c>
      <c r="N671" s="195" t="s">
        <v>48</v>
      </c>
      <c r="O671" s="66"/>
      <c r="P671" s="196">
        <f>O671*H671</f>
        <v>0</v>
      </c>
      <c r="Q671" s="196">
        <v>0</v>
      </c>
      <c r="R671" s="196">
        <f>Q671*H671</f>
        <v>0</v>
      </c>
      <c r="S671" s="196">
        <v>2.2</v>
      </c>
      <c r="T671" s="197">
        <f>S671*H671</f>
        <v>23.892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98" t="s">
        <v>155</v>
      </c>
      <c r="AT671" s="198" t="s">
        <v>150</v>
      </c>
      <c r="AU671" s="198" t="s">
        <v>86</v>
      </c>
      <c r="AY671" s="19" t="s">
        <v>148</v>
      </c>
      <c r="BE671" s="199">
        <f>IF(N671="základní",J671,0)</f>
        <v>0</v>
      </c>
      <c r="BF671" s="199">
        <f>IF(N671="snížená",J671,0)</f>
        <v>0</v>
      </c>
      <c r="BG671" s="199">
        <f>IF(N671="zákl. přenesená",J671,0)</f>
        <v>0</v>
      </c>
      <c r="BH671" s="199">
        <f>IF(N671="sníž. přenesená",J671,0)</f>
        <v>0</v>
      </c>
      <c r="BI671" s="199">
        <f>IF(N671="nulová",J671,0)</f>
        <v>0</v>
      </c>
      <c r="BJ671" s="19" t="s">
        <v>21</v>
      </c>
      <c r="BK671" s="199">
        <f>ROUND(I671*H671,2)</f>
        <v>0</v>
      </c>
      <c r="BL671" s="19" t="s">
        <v>155</v>
      </c>
      <c r="BM671" s="198" t="s">
        <v>849</v>
      </c>
    </row>
    <row r="672" spans="1:47" s="2" customFormat="1" ht="19.2">
      <c r="A672" s="36"/>
      <c r="B672" s="37"/>
      <c r="C672" s="38"/>
      <c r="D672" s="200" t="s">
        <v>157</v>
      </c>
      <c r="E672" s="38"/>
      <c r="F672" s="201" t="s">
        <v>850</v>
      </c>
      <c r="G672" s="38"/>
      <c r="H672" s="38"/>
      <c r="I672" s="109"/>
      <c r="J672" s="38"/>
      <c r="K672" s="38"/>
      <c r="L672" s="41"/>
      <c r="M672" s="202"/>
      <c r="N672" s="203"/>
      <c r="O672" s="66"/>
      <c r="P672" s="66"/>
      <c r="Q672" s="66"/>
      <c r="R672" s="66"/>
      <c r="S672" s="66"/>
      <c r="T672" s="67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T672" s="19" t="s">
        <v>157</v>
      </c>
      <c r="AU672" s="19" t="s">
        <v>86</v>
      </c>
    </row>
    <row r="673" spans="2:51" s="13" customFormat="1" ht="20.4">
      <c r="B673" s="204"/>
      <c r="C673" s="205"/>
      <c r="D673" s="200" t="s">
        <v>159</v>
      </c>
      <c r="E673" s="206" t="s">
        <v>19</v>
      </c>
      <c r="F673" s="207" t="s">
        <v>167</v>
      </c>
      <c r="G673" s="205"/>
      <c r="H673" s="206" t="s">
        <v>19</v>
      </c>
      <c r="I673" s="208"/>
      <c r="J673" s="205"/>
      <c r="K673" s="205"/>
      <c r="L673" s="209"/>
      <c r="M673" s="210"/>
      <c r="N673" s="211"/>
      <c r="O673" s="211"/>
      <c r="P673" s="211"/>
      <c r="Q673" s="211"/>
      <c r="R673" s="211"/>
      <c r="S673" s="211"/>
      <c r="T673" s="212"/>
      <c r="AT673" s="213" t="s">
        <v>159</v>
      </c>
      <c r="AU673" s="213" t="s">
        <v>86</v>
      </c>
      <c r="AV673" s="13" t="s">
        <v>21</v>
      </c>
      <c r="AW673" s="13" t="s">
        <v>35</v>
      </c>
      <c r="AX673" s="13" t="s">
        <v>77</v>
      </c>
      <c r="AY673" s="213" t="s">
        <v>148</v>
      </c>
    </row>
    <row r="674" spans="2:51" s="13" customFormat="1" ht="20.4">
      <c r="B674" s="204"/>
      <c r="C674" s="205"/>
      <c r="D674" s="200" t="s">
        <v>159</v>
      </c>
      <c r="E674" s="206" t="s">
        <v>19</v>
      </c>
      <c r="F674" s="207" t="s">
        <v>851</v>
      </c>
      <c r="G674" s="205"/>
      <c r="H674" s="206" t="s">
        <v>19</v>
      </c>
      <c r="I674" s="208"/>
      <c r="J674" s="205"/>
      <c r="K674" s="205"/>
      <c r="L674" s="209"/>
      <c r="M674" s="210"/>
      <c r="N674" s="211"/>
      <c r="O674" s="211"/>
      <c r="P674" s="211"/>
      <c r="Q674" s="211"/>
      <c r="R674" s="211"/>
      <c r="S674" s="211"/>
      <c r="T674" s="212"/>
      <c r="AT674" s="213" t="s">
        <v>159</v>
      </c>
      <c r="AU674" s="213" t="s">
        <v>86</v>
      </c>
      <c r="AV674" s="13" t="s">
        <v>21</v>
      </c>
      <c r="AW674" s="13" t="s">
        <v>35</v>
      </c>
      <c r="AX674" s="13" t="s">
        <v>77</v>
      </c>
      <c r="AY674" s="213" t="s">
        <v>148</v>
      </c>
    </row>
    <row r="675" spans="2:51" s="14" customFormat="1" ht="10.2">
      <c r="B675" s="214"/>
      <c r="C675" s="215"/>
      <c r="D675" s="200" t="s">
        <v>159</v>
      </c>
      <c r="E675" s="216" t="s">
        <v>19</v>
      </c>
      <c r="F675" s="217" t="s">
        <v>852</v>
      </c>
      <c r="G675" s="215"/>
      <c r="H675" s="218">
        <v>2.39088</v>
      </c>
      <c r="I675" s="219"/>
      <c r="J675" s="215"/>
      <c r="K675" s="215"/>
      <c r="L675" s="220"/>
      <c r="M675" s="221"/>
      <c r="N675" s="222"/>
      <c r="O675" s="222"/>
      <c r="P675" s="222"/>
      <c r="Q675" s="222"/>
      <c r="R675" s="222"/>
      <c r="S675" s="222"/>
      <c r="T675" s="223"/>
      <c r="AT675" s="224" t="s">
        <v>159</v>
      </c>
      <c r="AU675" s="224" t="s">
        <v>86</v>
      </c>
      <c r="AV675" s="14" t="s">
        <v>86</v>
      </c>
      <c r="AW675" s="14" t="s">
        <v>35</v>
      </c>
      <c r="AX675" s="14" t="s">
        <v>77</v>
      </c>
      <c r="AY675" s="224" t="s">
        <v>148</v>
      </c>
    </row>
    <row r="676" spans="2:51" s="14" customFormat="1" ht="20.4">
      <c r="B676" s="214"/>
      <c r="C676" s="215"/>
      <c r="D676" s="200" t="s">
        <v>159</v>
      </c>
      <c r="E676" s="216" t="s">
        <v>19</v>
      </c>
      <c r="F676" s="217" t="s">
        <v>853</v>
      </c>
      <c r="G676" s="215"/>
      <c r="H676" s="218">
        <v>1.249622</v>
      </c>
      <c r="I676" s="219"/>
      <c r="J676" s="215"/>
      <c r="K676" s="215"/>
      <c r="L676" s="220"/>
      <c r="M676" s="221"/>
      <c r="N676" s="222"/>
      <c r="O676" s="222"/>
      <c r="P676" s="222"/>
      <c r="Q676" s="222"/>
      <c r="R676" s="222"/>
      <c r="S676" s="222"/>
      <c r="T676" s="223"/>
      <c r="AT676" s="224" t="s">
        <v>159</v>
      </c>
      <c r="AU676" s="224" t="s">
        <v>86</v>
      </c>
      <c r="AV676" s="14" t="s">
        <v>86</v>
      </c>
      <c r="AW676" s="14" t="s">
        <v>35</v>
      </c>
      <c r="AX676" s="14" t="s">
        <v>77</v>
      </c>
      <c r="AY676" s="224" t="s">
        <v>148</v>
      </c>
    </row>
    <row r="677" spans="2:51" s="14" customFormat="1" ht="10.2">
      <c r="B677" s="214"/>
      <c r="C677" s="215"/>
      <c r="D677" s="200" t="s">
        <v>159</v>
      </c>
      <c r="E677" s="216" t="s">
        <v>19</v>
      </c>
      <c r="F677" s="217" t="s">
        <v>854</v>
      </c>
      <c r="G677" s="215"/>
      <c r="H677" s="218">
        <v>2.12976</v>
      </c>
      <c r="I677" s="219"/>
      <c r="J677" s="215"/>
      <c r="K677" s="215"/>
      <c r="L677" s="220"/>
      <c r="M677" s="221"/>
      <c r="N677" s="222"/>
      <c r="O677" s="222"/>
      <c r="P677" s="222"/>
      <c r="Q677" s="222"/>
      <c r="R677" s="222"/>
      <c r="S677" s="222"/>
      <c r="T677" s="223"/>
      <c r="AT677" s="224" t="s">
        <v>159</v>
      </c>
      <c r="AU677" s="224" t="s">
        <v>86</v>
      </c>
      <c r="AV677" s="14" t="s">
        <v>86</v>
      </c>
      <c r="AW677" s="14" t="s">
        <v>35</v>
      </c>
      <c r="AX677" s="14" t="s">
        <v>77</v>
      </c>
      <c r="AY677" s="224" t="s">
        <v>148</v>
      </c>
    </row>
    <row r="678" spans="2:51" s="14" customFormat="1" ht="10.2">
      <c r="B678" s="214"/>
      <c r="C678" s="215"/>
      <c r="D678" s="200" t="s">
        <v>159</v>
      </c>
      <c r="E678" s="216" t="s">
        <v>19</v>
      </c>
      <c r="F678" s="217" t="s">
        <v>855</v>
      </c>
      <c r="G678" s="215"/>
      <c r="H678" s="218">
        <v>0.56472</v>
      </c>
      <c r="I678" s="219"/>
      <c r="J678" s="215"/>
      <c r="K678" s="215"/>
      <c r="L678" s="220"/>
      <c r="M678" s="221"/>
      <c r="N678" s="222"/>
      <c r="O678" s="222"/>
      <c r="P678" s="222"/>
      <c r="Q678" s="222"/>
      <c r="R678" s="222"/>
      <c r="S678" s="222"/>
      <c r="T678" s="223"/>
      <c r="AT678" s="224" t="s">
        <v>159</v>
      </c>
      <c r="AU678" s="224" t="s">
        <v>86</v>
      </c>
      <c r="AV678" s="14" t="s">
        <v>86</v>
      </c>
      <c r="AW678" s="14" t="s">
        <v>35</v>
      </c>
      <c r="AX678" s="14" t="s">
        <v>77</v>
      </c>
      <c r="AY678" s="224" t="s">
        <v>148</v>
      </c>
    </row>
    <row r="679" spans="2:51" s="14" customFormat="1" ht="10.2">
      <c r="B679" s="214"/>
      <c r="C679" s="215"/>
      <c r="D679" s="200" t="s">
        <v>159</v>
      </c>
      <c r="E679" s="216" t="s">
        <v>19</v>
      </c>
      <c r="F679" s="217" t="s">
        <v>856</v>
      </c>
      <c r="G679" s="215"/>
      <c r="H679" s="218">
        <v>0.85734</v>
      </c>
      <c r="I679" s="219"/>
      <c r="J679" s="215"/>
      <c r="K679" s="215"/>
      <c r="L679" s="220"/>
      <c r="M679" s="221"/>
      <c r="N679" s="222"/>
      <c r="O679" s="222"/>
      <c r="P679" s="222"/>
      <c r="Q679" s="222"/>
      <c r="R679" s="222"/>
      <c r="S679" s="222"/>
      <c r="T679" s="223"/>
      <c r="AT679" s="224" t="s">
        <v>159</v>
      </c>
      <c r="AU679" s="224" t="s">
        <v>86</v>
      </c>
      <c r="AV679" s="14" t="s">
        <v>86</v>
      </c>
      <c r="AW679" s="14" t="s">
        <v>35</v>
      </c>
      <c r="AX679" s="14" t="s">
        <v>77</v>
      </c>
      <c r="AY679" s="224" t="s">
        <v>148</v>
      </c>
    </row>
    <row r="680" spans="2:51" s="14" customFormat="1" ht="10.2">
      <c r="B680" s="214"/>
      <c r="C680" s="215"/>
      <c r="D680" s="200" t="s">
        <v>159</v>
      </c>
      <c r="E680" s="216" t="s">
        <v>19</v>
      </c>
      <c r="F680" s="217" t="s">
        <v>857</v>
      </c>
      <c r="G680" s="215"/>
      <c r="H680" s="218">
        <v>0.248</v>
      </c>
      <c r="I680" s="219"/>
      <c r="J680" s="215"/>
      <c r="K680" s="215"/>
      <c r="L680" s="220"/>
      <c r="M680" s="221"/>
      <c r="N680" s="222"/>
      <c r="O680" s="222"/>
      <c r="P680" s="222"/>
      <c r="Q680" s="222"/>
      <c r="R680" s="222"/>
      <c r="S680" s="222"/>
      <c r="T680" s="223"/>
      <c r="AT680" s="224" t="s">
        <v>159</v>
      </c>
      <c r="AU680" s="224" t="s">
        <v>86</v>
      </c>
      <c r="AV680" s="14" t="s">
        <v>86</v>
      </c>
      <c r="AW680" s="14" t="s">
        <v>35</v>
      </c>
      <c r="AX680" s="14" t="s">
        <v>77</v>
      </c>
      <c r="AY680" s="224" t="s">
        <v>148</v>
      </c>
    </row>
    <row r="681" spans="2:51" s="14" customFormat="1" ht="10.2">
      <c r="B681" s="214"/>
      <c r="C681" s="215"/>
      <c r="D681" s="200" t="s">
        <v>159</v>
      </c>
      <c r="E681" s="216" t="s">
        <v>19</v>
      </c>
      <c r="F681" s="217" t="s">
        <v>858</v>
      </c>
      <c r="G681" s="215"/>
      <c r="H681" s="218">
        <v>0.177164</v>
      </c>
      <c r="I681" s="219"/>
      <c r="J681" s="215"/>
      <c r="K681" s="215"/>
      <c r="L681" s="220"/>
      <c r="M681" s="221"/>
      <c r="N681" s="222"/>
      <c r="O681" s="222"/>
      <c r="P681" s="222"/>
      <c r="Q681" s="222"/>
      <c r="R681" s="222"/>
      <c r="S681" s="222"/>
      <c r="T681" s="223"/>
      <c r="AT681" s="224" t="s">
        <v>159</v>
      </c>
      <c r="AU681" s="224" t="s">
        <v>86</v>
      </c>
      <c r="AV681" s="14" t="s">
        <v>86</v>
      </c>
      <c r="AW681" s="14" t="s">
        <v>4</v>
      </c>
      <c r="AX681" s="14" t="s">
        <v>77</v>
      </c>
      <c r="AY681" s="224" t="s">
        <v>148</v>
      </c>
    </row>
    <row r="682" spans="2:51" s="14" customFormat="1" ht="10.2">
      <c r="B682" s="214"/>
      <c r="C682" s="215"/>
      <c r="D682" s="200" t="s">
        <v>159</v>
      </c>
      <c r="E682" s="216" t="s">
        <v>19</v>
      </c>
      <c r="F682" s="217" t="s">
        <v>859</v>
      </c>
      <c r="G682" s="215"/>
      <c r="H682" s="218">
        <v>0.2954</v>
      </c>
      <c r="I682" s="219"/>
      <c r="J682" s="215"/>
      <c r="K682" s="215"/>
      <c r="L682" s="220"/>
      <c r="M682" s="221"/>
      <c r="N682" s="222"/>
      <c r="O682" s="222"/>
      <c r="P682" s="222"/>
      <c r="Q682" s="222"/>
      <c r="R682" s="222"/>
      <c r="S682" s="222"/>
      <c r="T682" s="223"/>
      <c r="AT682" s="224" t="s">
        <v>159</v>
      </c>
      <c r="AU682" s="224" t="s">
        <v>86</v>
      </c>
      <c r="AV682" s="14" t="s">
        <v>86</v>
      </c>
      <c r="AW682" s="14" t="s">
        <v>35</v>
      </c>
      <c r="AX682" s="14" t="s">
        <v>77</v>
      </c>
      <c r="AY682" s="224" t="s">
        <v>148</v>
      </c>
    </row>
    <row r="683" spans="2:51" s="14" customFormat="1" ht="10.2">
      <c r="B683" s="214"/>
      <c r="C683" s="215"/>
      <c r="D683" s="200" t="s">
        <v>159</v>
      </c>
      <c r="E683" s="216" t="s">
        <v>19</v>
      </c>
      <c r="F683" s="217" t="s">
        <v>860</v>
      </c>
      <c r="G683" s="215"/>
      <c r="H683" s="218">
        <v>0.69642</v>
      </c>
      <c r="I683" s="219"/>
      <c r="J683" s="215"/>
      <c r="K683" s="215"/>
      <c r="L683" s="220"/>
      <c r="M683" s="221"/>
      <c r="N683" s="222"/>
      <c r="O683" s="222"/>
      <c r="P683" s="222"/>
      <c r="Q683" s="222"/>
      <c r="R683" s="222"/>
      <c r="S683" s="222"/>
      <c r="T683" s="223"/>
      <c r="AT683" s="224" t="s">
        <v>159</v>
      </c>
      <c r="AU683" s="224" t="s">
        <v>86</v>
      </c>
      <c r="AV683" s="14" t="s">
        <v>86</v>
      </c>
      <c r="AW683" s="14" t="s">
        <v>35</v>
      </c>
      <c r="AX683" s="14" t="s">
        <v>77</v>
      </c>
      <c r="AY683" s="224" t="s">
        <v>148</v>
      </c>
    </row>
    <row r="684" spans="2:51" s="14" customFormat="1" ht="10.2">
      <c r="B684" s="214"/>
      <c r="C684" s="215"/>
      <c r="D684" s="200" t="s">
        <v>159</v>
      </c>
      <c r="E684" s="216" t="s">
        <v>19</v>
      </c>
      <c r="F684" s="217" t="s">
        <v>861</v>
      </c>
      <c r="G684" s="215"/>
      <c r="H684" s="218">
        <v>0.24488</v>
      </c>
      <c r="I684" s="219"/>
      <c r="J684" s="215"/>
      <c r="K684" s="215"/>
      <c r="L684" s="220"/>
      <c r="M684" s="221"/>
      <c r="N684" s="222"/>
      <c r="O684" s="222"/>
      <c r="P684" s="222"/>
      <c r="Q684" s="222"/>
      <c r="R684" s="222"/>
      <c r="S684" s="222"/>
      <c r="T684" s="223"/>
      <c r="AT684" s="224" t="s">
        <v>159</v>
      </c>
      <c r="AU684" s="224" t="s">
        <v>86</v>
      </c>
      <c r="AV684" s="14" t="s">
        <v>86</v>
      </c>
      <c r="AW684" s="14" t="s">
        <v>35</v>
      </c>
      <c r="AX684" s="14" t="s">
        <v>77</v>
      </c>
      <c r="AY684" s="224" t="s">
        <v>148</v>
      </c>
    </row>
    <row r="685" spans="2:51" s="14" customFormat="1" ht="10.2">
      <c r="B685" s="214"/>
      <c r="C685" s="215"/>
      <c r="D685" s="200" t="s">
        <v>159</v>
      </c>
      <c r="E685" s="216" t="s">
        <v>19</v>
      </c>
      <c r="F685" s="217" t="s">
        <v>862</v>
      </c>
      <c r="G685" s="215"/>
      <c r="H685" s="218">
        <v>2.005864</v>
      </c>
      <c r="I685" s="219"/>
      <c r="J685" s="215"/>
      <c r="K685" s="215"/>
      <c r="L685" s="220"/>
      <c r="M685" s="221"/>
      <c r="N685" s="222"/>
      <c r="O685" s="222"/>
      <c r="P685" s="222"/>
      <c r="Q685" s="222"/>
      <c r="R685" s="222"/>
      <c r="S685" s="222"/>
      <c r="T685" s="223"/>
      <c r="AT685" s="224" t="s">
        <v>159</v>
      </c>
      <c r="AU685" s="224" t="s">
        <v>86</v>
      </c>
      <c r="AV685" s="14" t="s">
        <v>86</v>
      </c>
      <c r="AW685" s="14" t="s">
        <v>35</v>
      </c>
      <c r="AX685" s="14" t="s">
        <v>77</v>
      </c>
      <c r="AY685" s="224" t="s">
        <v>148</v>
      </c>
    </row>
    <row r="686" spans="2:51" s="15" customFormat="1" ht="10.2">
      <c r="B686" s="225"/>
      <c r="C686" s="226"/>
      <c r="D686" s="200" t="s">
        <v>159</v>
      </c>
      <c r="E686" s="227" t="s">
        <v>19</v>
      </c>
      <c r="F686" s="228" t="s">
        <v>180</v>
      </c>
      <c r="G686" s="226"/>
      <c r="H686" s="229">
        <v>10.86005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AT686" s="235" t="s">
        <v>159</v>
      </c>
      <c r="AU686" s="235" t="s">
        <v>86</v>
      </c>
      <c r="AV686" s="15" t="s">
        <v>181</v>
      </c>
      <c r="AW686" s="15" t="s">
        <v>35</v>
      </c>
      <c r="AX686" s="15" t="s">
        <v>21</v>
      </c>
      <c r="AY686" s="235" t="s">
        <v>148</v>
      </c>
    </row>
    <row r="687" spans="1:65" s="2" customFormat="1" ht="21.75" customHeight="1">
      <c r="A687" s="36"/>
      <c r="B687" s="37"/>
      <c r="C687" s="188" t="s">
        <v>863</v>
      </c>
      <c r="D687" s="188" t="s">
        <v>150</v>
      </c>
      <c r="E687" s="189" t="s">
        <v>864</v>
      </c>
      <c r="F687" s="190" t="s">
        <v>865</v>
      </c>
      <c r="G687" s="191" t="s">
        <v>153</v>
      </c>
      <c r="H687" s="192">
        <v>211.73</v>
      </c>
      <c r="I687" s="193"/>
      <c r="J687" s="192">
        <f>ROUND(I687*H687,2)</f>
        <v>0</v>
      </c>
      <c r="K687" s="190" t="s">
        <v>154</v>
      </c>
      <c r="L687" s="41"/>
      <c r="M687" s="194" t="s">
        <v>19</v>
      </c>
      <c r="N687" s="195" t="s">
        <v>48</v>
      </c>
      <c r="O687" s="66"/>
      <c r="P687" s="196">
        <f>O687*H687</f>
        <v>0</v>
      </c>
      <c r="Q687" s="196">
        <v>0</v>
      </c>
      <c r="R687" s="196">
        <f>Q687*H687</f>
        <v>0</v>
      </c>
      <c r="S687" s="196">
        <v>0.035</v>
      </c>
      <c r="T687" s="197">
        <f>S687*H687</f>
        <v>7.410550000000001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98" t="s">
        <v>155</v>
      </c>
      <c r="AT687" s="198" t="s">
        <v>150</v>
      </c>
      <c r="AU687" s="198" t="s">
        <v>86</v>
      </c>
      <c r="AY687" s="19" t="s">
        <v>148</v>
      </c>
      <c r="BE687" s="199">
        <f>IF(N687="základní",J687,0)</f>
        <v>0</v>
      </c>
      <c r="BF687" s="199">
        <f>IF(N687="snížená",J687,0)</f>
        <v>0</v>
      </c>
      <c r="BG687" s="199">
        <f>IF(N687="zákl. přenesená",J687,0)</f>
        <v>0</v>
      </c>
      <c r="BH687" s="199">
        <f>IF(N687="sníž. přenesená",J687,0)</f>
        <v>0</v>
      </c>
      <c r="BI687" s="199">
        <f>IF(N687="nulová",J687,0)</f>
        <v>0</v>
      </c>
      <c r="BJ687" s="19" t="s">
        <v>21</v>
      </c>
      <c r="BK687" s="199">
        <f>ROUND(I687*H687,2)</f>
        <v>0</v>
      </c>
      <c r="BL687" s="19" t="s">
        <v>155</v>
      </c>
      <c r="BM687" s="198" t="s">
        <v>866</v>
      </c>
    </row>
    <row r="688" spans="1:47" s="2" customFormat="1" ht="28.8">
      <c r="A688" s="36"/>
      <c r="B688" s="37"/>
      <c r="C688" s="38"/>
      <c r="D688" s="200" t="s">
        <v>157</v>
      </c>
      <c r="E688" s="38"/>
      <c r="F688" s="201" t="s">
        <v>867</v>
      </c>
      <c r="G688" s="38"/>
      <c r="H688" s="38"/>
      <c r="I688" s="109"/>
      <c r="J688" s="38"/>
      <c r="K688" s="38"/>
      <c r="L688" s="41"/>
      <c r="M688" s="202"/>
      <c r="N688" s="203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157</v>
      </c>
      <c r="AU688" s="19" t="s">
        <v>86</v>
      </c>
    </row>
    <row r="689" spans="2:51" s="13" customFormat="1" ht="20.4">
      <c r="B689" s="204"/>
      <c r="C689" s="205"/>
      <c r="D689" s="200" t="s">
        <v>159</v>
      </c>
      <c r="E689" s="206" t="s">
        <v>19</v>
      </c>
      <c r="F689" s="207" t="s">
        <v>167</v>
      </c>
      <c r="G689" s="205"/>
      <c r="H689" s="206" t="s">
        <v>19</v>
      </c>
      <c r="I689" s="208"/>
      <c r="J689" s="205"/>
      <c r="K689" s="205"/>
      <c r="L689" s="209"/>
      <c r="M689" s="210"/>
      <c r="N689" s="211"/>
      <c r="O689" s="211"/>
      <c r="P689" s="211"/>
      <c r="Q689" s="211"/>
      <c r="R689" s="211"/>
      <c r="S689" s="211"/>
      <c r="T689" s="212"/>
      <c r="AT689" s="213" t="s">
        <v>159</v>
      </c>
      <c r="AU689" s="213" t="s">
        <v>86</v>
      </c>
      <c r="AV689" s="13" t="s">
        <v>21</v>
      </c>
      <c r="AW689" s="13" t="s">
        <v>35</v>
      </c>
      <c r="AX689" s="13" t="s">
        <v>77</v>
      </c>
      <c r="AY689" s="213" t="s">
        <v>148</v>
      </c>
    </row>
    <row r="690" spans="2:51" s="13" customFormat="1" ht="20.4">
      <c r="B690" s="204"/>
      <c r="C690" s="205"/>
      <c r="D690" s="200" t="s">
        <v>159</v>
      </c>
      <c r="E690" s="206" t="s">
        <v>19</v>
      </c>
      <c r="F690" s="207" t="s">
        <v>868</v>
      </c>
      <c r="G690" s="205"/>
      <c r="H690" s="206" t="s">
        <v>19</v>
      </c>
      <c r="I690" s="208"/>
      <c r="J690" s="205"/>
      <c r="K690" s="205"/>
      <c r="L690" s="209"/>
      <c r="M690" s="210"/>
      <c r="N690" s="211"/>
      <c r="O690" s="211"/>
      <c r="P690" s="211"/>
      <c r="Q690" s="211"/>
      <c r="R690" s="211"/>
      <c r="S690" s="211"/>
      <c r="T690" s="212"/>
      <c r="AT690" s="213" t="s">
        <v>159</v>
      </c>
      <c r="AU690" s="213" t="s">
        <v>86</v>
      </c>
      <c r="AV690" s="13" t="s">
        <v>21</v>
      </c>
      <c r="AW690" s="13" t="s">
        <v>35</v>
      </c>
      <c r="AX690" s="13" t="s">
        <v>77</v>
      </c>
      <c r="AY690" s="213" t="s">
        <v>148</v>
      </c>
    </row>
    <row r="691" spans="2:51" s="14" customFormat="1" ht="20.4">
      <c r="B691" s="214"/>
      <c r="C691" s="215"/>
      <c r="D691" s="200" t="s">
        <v>159</v>
      </c>
      <c r="E691" s="216" t="s">
        <v>19</v>
      </c>
      <c r="F691" s="217" t="s">
        <v>869</v>
      </c>
      <c r="G691" s="215"/>
      <c r="H691" s="218">
        <v>31.24055</v>
      </c>
      <c r="I691" s="219"/>
      <c r="J691" s="215"/>
      <c r="K691" s="215"/>
      <c r="L691" s="220"/>
      <c r="M691" s="221"/>
      <c r="N691" s="222"/>
      <c r="O691" s="222"/>
      <c r="P691" s="222"/>
      <c r="Q691" s="222"/>
      <c r="R691" s="222"/>
      <c r="S691" s="222"/>
      <c r="T691" s="223"/>
      <c r="AT691" s="224" t="s">
        <v>159</v>
      </c>
      <c r="AU691" s="224" t="s">
        <v>86</v>
      </c>
      <c r="AV691" s="14" t="s">
        <v>86</v>
      </c>
      <c r="AW691" s="14" t="s">
        <v>35</v>
      </c>
      <c r="AX691" s="14" t="s">
        <v>77</v>
      </c>
      <c r="AY691" s="224" t="s">
        <v>148</v>
      </c>
    </row>
    <row r="692" spans="2:51" s="14" customFormat="1" ht="10.2">
      <c r="B692" s="214"/>
      <c r="C692" s="215"/>
      <c r="D692" s="200" t="s">
        <v>159</v>
      </c>
      <c r="E692" s="216" t="s">
        <v>19</v>
      </c>
      <c r="F692" s="217" t="s">
        <v>171</v>
      </c>
      <c r="G692" s="215"/>
      <c r="H692" s="218">
        <v>53.244</v>
      </c>
      <c r="I692" s="219"/>
      <c r="J692" s="215"/>
      <c r="K692" s="215"/>
      <c r="L692" s="220"/>
      <c r="M692" s="221"/>
      <c r="N692" s="222"/>
      <c r="O692" s="222"/>
      <c r="P692" s="222"/>
      <c r="Q692" s="222"/>
      <c r="R692" s="222"/>
      <c r="S692" s="222"/>
      <c r="T692" s="223"/>
      <c r="AT692" s="224" t="s">
        <v>159</v>
      </c>
      <c r="AU692" s="224" t="s">
        <v>86</v>
      </c>
      <c r="AV692" s="14" t="s">
        <v>86</v>
      </c>
      <c r="AW692" s="14" t="s">
        <v>35</v>
      </c>
      <c r="AX692" s="14" t="s">
        <v>77</v>
      </c>
      <c r="AY692" s="224" t="s">
        <v>148</v>
      </c>
    </row>
    <row r="693" spans="2:51" s="14" customFormat="1" ht="10.2">
      <c r="B693" s="214"/>
      <c r="C693" s="215"/>
      <c r="D693" s="200" t="s">
        <v>159</v>
      </c>
      <c r="E693" s="216" t="s">
        <v>19</v>
      </c>
      <c r="F693" s="217" t="s">
        <v>172</v>
      </c>
      <c r="G693" s="215"/>
      <c r="H693" s="218">
        <v>14.118</v>
      </c>
      <c r="I693" s="219"/>
      <c r="J693" s="215"/>
      <c r="K693" s="215"/>
      <c r="L693" s="220"/>
      <c r="M693" s="221"/>
      <c r="N693" s="222"/>
      <c r="O693" s="222"/>
      <c r="P693" s="222"/>
      <c r="Q693" s="222"/>
      <c r="R693" s="222"/>
      <c r="S693" s="222"/>
      <c r="T693" s="223"/>
      <c r="AT693" s="224" t="s">
        <v>159</v>
      </c>
      <c r="AU693" s="224" t="s">
        <v>86</v>
      </c>
      <c r="AV693" s="14" t="s">
        <v>86</v>
      </c>
      <c r="AW693" s="14" t="s">
        <v>35</v>
      </c>
      <c r="AX693" s="14" t="s">
        <v>77</v>
      </c>
      <c r="AY693" s="224" t="s">
        <v>148</v>
      </c>
    </row>
    <row r="694" spans="2:51" s="14" customFormat="1" ht="10.2">
      <c r="B694" s="214"/>
      <c r="C694" s="215"/>
      <c r="D694" s="200" t="s">
        <v>159</v>
      </c>
      <c r="E694" s="216" t="s">
        <v>19</v>
      </c>
      <c r="F694" s="217" t="s">
        <v>173</v>
      </c>
      <c r="G694" s="215"/>
      <c r="H694" s="218">
        <v>21.4335</v>
      </c>
      <c r="I694" s="219"/>
      <c r="J694" s="215"/>
      <c r="K694" s="215"/>
      <c r="L694" s="220"/>
      <c r="M694" s="221"/>
      <c r="N694" s="222"/>
      <c r="O694" s="222"/>
      <c r="P694" s="222"/>
      <c r="Q694" s="222"/>
      <c r="R694" s="222"/>
      <c r="S694" s="222"/>
      <c r="T694" s="223"/>
      <c r="AT694" s="224" t="s">
        <v>159</v>
      </c>
      <c r="AU694" s="224" t="s">
        <v>86</v>
      </c>
      <c r="AV694" s="14" t="s">
        <v>86</v>
      </c>
      <c r="AW694" s="14" t="s">
        <v>35</v>
      </c>
      <c r="AX694" s="14" t="s">
        <v>77</v>
      </c>
      <c r="AY694" s="224" t="s">
        <v>148</v>
      </c>
    </row>
    <row r="695" spans="2:51" s="14" customFormat="1" ht="10.2">
      <c r="B695" s="214"/>
      <c r="C695" s="215"/>
      <c r="D695" s="200" t="s">
        <v>159</v>
      </c>
      <c r="E695" s="216" t="s">
        <v>19</v>
      </c>
      <c r="F695" s="217" t="s">
        <v>174</v>
      </c>
      <c r="G695" s="215"/>
      <c r="H695" s="218">
        <v>6.2</v>
      </c>
      <c r="I695" s="219"/>
      <c r="J695" s="215"/>
      <c r="K695" s="215"/>
      <c r="L695" s="220"/>
      <c r="M695" s="221"/>
      <c r="N695" s="222"/>
      <c r="O695" s="222"/>
      <c r="P695" s="222"/>
      <c r="Q695" s="222"/>
      <c r="R695" s="222"/>
      <c r="S695" s="222"/>
      <c r="T695" s="223"/>
      <c r="AT695" s="224" t="s">
        <v>159</v>
      </c>
      <c r="AU695" s="224" t="s">
        <v>86</v>
      </c>
      <c r="AV695" s="14" t="s">
        <v>86</v>
      </c>
      <c r="AW695" s="14" t="s">
        <v>35</v>
      </c>
      <c r="AX695" s="14" t="s">
        <v>77</v>
      </c>
      <c r="AY695" s="224" t="s">
        <v>148</v>
      </c>
    </row>
    <row r="696" spans="2:51" s="14" customFormat="1" ht="10.2">
      <c r="B696" s="214"/>
      <c r="C696" s="215"/>
      <c r="D696" s="200" t="s">
        <v>159</v>
      </c>
      <c r="E696" s="216" t="s">
        <v>19</v>
      </c>
      <c r="F696" s="217" t="s">
        <v>175</v>
      </c>
      <c r="G696" s="215"/>
      <c r="H696" s="218">
        <v>4.4291</v>
      </c>
      <c r="I696" s="219"/>
      <c r="J696" s="215"/>
      <c r="K696" s="215"/>
      <c r="L696" s="220"/>
      <c r="M696" s="221"/>
      <c r="N696" s="222"/>
      <c r="O696" s="222"/>
      <c r="P696" s="222"/>
      <c r="Q696" s="222"/>
      <c r="R696" s="222"/>
      <c r="S696" s="222"/>
      <c r="T696" s="223"/>
      <c r="AT696" s="224" t="s">
        <v>159</v>
      </c>
      <c r="AU696" s="224" t="s">
        <v>86</v>
      </c>
      <c r="AV696" s="14" t="s">
        <v>86</v>
      </c>
      <c r="AW696" s="14" t="s">
        <v>35</v>
      </c>
      <c r="AX696" s="14" t="s">
        <v>77</v>
      </c>
      <c r="AY696" s="224" t="s">
        <v>148</v>
      </c>
    </row>
    <row r="697" spans="2:51" s="14" customFormat="1" ht="10.2">
      <c r="B697" s="214"/>
      <c r="C697" s="215"/>
      <c r="D697" s="200" t="s">
        <v>159</v>
      </c>
      <c r="E697" s="216" t="s">
        <v>19</v>
      </c>
      <c r="F697" s="217" t="s">
        <v>176</v>
      </c>
      <c r="G697" s="215"/>
      <c r="H697" s="218">
        <v>7.385</v>
      </c>
      <c r="I697" s="219"/>
      <c r="J697" s="215"/>
      <c r="K697" s="215"/>
      <c r="L697" s="220"/>
      <c r="M697" s="221"/>
      <c r="N697" s="222"/>
      <c r="O697" s="222"/>
      <c r="P697" s="222"/>
      <c r="Q697" s="222"/>
      <c r="R697" s="222"/>
      <c r="S697" s="222"/>
      <c r="T697" s="223"/>
      <c r="AT697" s="224" t="s">
        <v>159</v>
      </c>
      <c r="AU697" s="224" t="s">
        <v>86</v>
      </c>
      <c r="AV697" s="14" t="s">
        <v>86</v>
      </c>
      <c r="AW697" s="14" t="s">
        <v>35</v>
      </c>
      <c r="AX697" s="14" t="s">
        <v>77</v>
      </c>
      <c r="AY697" s="224" t="s">
        <v>148</v>
      </c>
    </row>
    <row r="698" spans="2:51" s="14" customFormat="1" ht="10.2">
      <c r="B698" s="214"/>
      <c r="C698" s="215"/>
      <c r="D698" s="200" t="s">
        <v>159</v>
      </c>
      <c r="E698" s="216" t="s">
        <v>19</v>
      </c>
      <c r="F698" s="217" t="s">
        <v>177</v>
      </c>
      <c r="G698" s="215"/>
      <c r="H698" s="218">
        <v>17.4105</v>
      </c>
      <c r="I698" s="219"/>
      <c r="J698" s="215"/>
      <c r="K698" s="215"/>
      <c r="L698" s="220"/>
      <c r="M698" s="221"/>
      <c r="N698" s="222"/>
      <c r="O698" s="222"/>
      <c r="P698" s="222"/>
      <c r="Q698" s="222"/>
      <c r="R698" s="222"/>
      <c r="S698" s="222"/>
      <c r="T698" s="223"/>
      <c r="AT698" s="224" t="s">
        <v>159</v>
      </c>
      <c r="AU698" s="224" t="s">
        <v>86</v>
      </c>
      <c r="AV698" s="14" t="s">
        <v>86</v>
      </c>
      <c r="AW698" s="14" t="s">
        <v>35</v>
      </c>
      <c r="AX698" s="14" t="s">
        <v>77</v>
      </c>
      <c r="AY698" s="224" t="s">
        <v>148</v>
      </c>
    </row>
    <row r="699" spans="2:51" s="14" customFormat="1" ht="10.2">
      <c r="B699" s="214"/>
      <c r="C699" s="215"/>
      <c r="D699" s="200" t="s">
        <v>159</v>
      </c>
      <c r="E699" s="216" t="s">
        <v>19</v>
      </c>
      <c r="F699" s="217" t="s">
        <v>178</v>
      </c>
      <c r="G699" s="215"/>
      <c r="H699" s="218">
        <v>6.122</v>
      </c>
      <c r="I699" s="219"/>
      <c r="J699" s="215"/>
      <c r="K699" s="215"/>
      <c r="L699" s="220"/>
      <c r="M699" s="221"/>
      <c r="N699" s="222"/>
      <c r="O699" s="222"/>
      <c r="P699" s="222"/>
      <c r="Q699" s="222"/>
      <c r="R699" s="222"/>
      <c r="S699" s="222"/>
      <c r="T699" s="223"/>
      <c r="AT699" s="224" t="s">
        <v>159</v>
      </c>
      <c r="AU699" s="224" t="s">
        <v>86</v>
      </c>
      <c r="AV699" s="14" t="s">
        <v>86</v>
      </c>
      <c r="AW699" s="14" t="s">
        <v>35</v>
      </c>
      <c r="AX699" s="14" t="s">
        <v>77</v>
      </c>
      <c r="AY699" s="224" t="s">
        <v>148</v>
      </c>
    </row>
    <row r="700" spans="2:51" s="14" customFormat="1" ht="10.2">
      <c r="B700" s="214"/>
      <c r="C700" s="215"/>
      <c r="D700" s="200" t="s">
        <v>159</v>
      </c>
      <c r="E700" s="216" t="s">
        <v>19</v>
      </c>
      <c r="F700" s="217" t="s">
        <v>179</v>
      </c>
      <c r="G700" s="215"/>
      <c r="H700" s="218">
        <v>50.1466</v>
      </c>
      <c r="I700" s="219"/>
      <c r="J700" s="215"/>
      <c r="K700" s="215"/>
      <c r="L700" s="220"/>
      <c r="M700" s="221"/>
      <c r="N700" s="222"/>
      <c r="O700" s="222"/>
      <c r="P700" s="222"/>
      <c r="Q700" s="222"/>
      <c r="R700" s="222"/>
      <c r="S700" s="222"/>
      <c r="T700" s="223"/>
      <c r="AT700" s="224" t="s">
        <v>159</v>
      </c>
      <c r="AU700" s="224" t="s">
        <v>86</v>
      </c>
      <c r="AV700" s="14" t="s">
        <v>86</v>
      </c>
      <c r="AW700" s="14" t="s">
        <v>35</v>
      </c>
      <c r="AX700" s="14" t="s">
        <v>77</v>
      </c>
      <c r="AY700" s="224" t="s">
        <v>148</v>
      </c>
    </row>
    <row r="701" spans="2:51" s="15" customFormat="1" ht="10.2">
      <c r="B701" s="225"/>
      <c r="C701" s="226"/>
      <c r="D701" s="200" t="s">
        <v>159</v>
      </c>
      <c r="E701" s="227" t="s">
        <v>19</v>
      </c>
      <c r="F701" s="228" t="s">
        <v>180</v>
      </c>
      <c r="G701" s="226"/>
      <c r="H701" s="229">
        <v>211.72925</v>
      </c>
      <c r="I701" s="230"/>
      <c r="J701" s="226"/>
      <c r="K701" s="226"/>
      <c r="L701" s="231"/>
      <c r="M701" s="232"/>
      <c r="N701" s="233"/>
      <c r="O701" s="233"/>
      <c r="P701" s="233"/>
      <c r="Q701" s="233"/>
      <c r="R701" s="233"/>
      <c r="S701" s="233"/>
      <c r="T701" s="234"/>
      <c r="AT701" s="235" t="s">
        <v>159</v>
      </c>
      <c r="AU701" s="235" t="s">
        <v>86</v>
      </c>
      <c r="AV701" s="15" t="s">
        <v>181</v>
      </c>
      <c r="AW701" s="15" t="s">
        <v>35</v>
      </c>
      <c r="AX701" s="15" t="s">
        <v>21</v>
      </c>
      <c r="AY701" s="235" t="s">
        <v>148</v>
      </c>
    </row>
    <row r="702" spans="1:65" s="2" customFormat="1" ht="21.75" customHeight="1">
      <c r="A702" s="36"/>
      <c r="B702" s="37"/>
      <c r="C702" s="188" t="s">
        <v>870</v>
      </c>
      <c r="D702" s="188" t="s">
        <v>150</v>
      </c>
      <c r="E702" s="189" t="s">
        <v>871</v>
      </c>
      <c r="F702" s="190" t="s">
        <v>872</v>
      </c>
      <c r="G702" s="191" t="s">
        <v>153</v>
      </c>
      <c r="H702" s="192">
        <v>3.15</v>
      </c>
      <c r="I702" s="193"/>
      <c r="J702" s="192">
        <f>ROUND(I702*H702,2)</f>
        <v>0</v>
      </c>
      <c r="K702" s="190" t="s">
        <v>154</v>
      </c>
      <c r="L702" s="41"/>
      <c r="M702" s="194" t="s">
        <v>19</v>
      </c>
      <c r="N702" s="195" t="s">
        <v>48</v>
      </c>
      <c r="O702" s="66"/>
      <c r="P702" s="196">
        <f>O702*H702</f>
        <v>0</v>
      </c>
      <c r="Q702" s="196">
        <v>0</v>
      </c>
      <c r="R702" s="196">
        <f>Q702*H702</f>
        <v>0</v>
      </c>
      <c r="S702" s="196">
        <v>0.034</v>
      </c>
      <c r="T702" s="197">
        <f>S702*H702</f>
        <v>0.1071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98" t="s">
        <v>155</v>
      </c>
      <c r="AT702" s="198" t="s">
        <v>150</v>
      </c>
      <c r="AU702" s="198" t="s">
        <v>86</v>
      </c>
      <c r="AY702" s="19" t="s">
        <v>148</v>
      </c>
      <c r="BE702" s="199">
        <f>IF(N702="základní",J702,0)</f>
        <v>0</v>
      </c>
      <c r="BF702" s="199">
        <f>IF(N702="snížená",J702,0)</f>
        <v>0</v>
      </c>
      <c r="BG702" s="199">
        <f>IF(N702="zákl. přenesená",J702,0)</f>
        <v>0</v>
      </c>
      <c r="BH702" s="199">
        <f>IF(N702="sníž. přenesená",J702,0)</f>
        <v>0</v>
      </c>
      <c r="BI702" s="199">
        <f>IF(N702="nulová",J702,0)</f>
        <v>0</v>
      </c>
      <c r="BJ702" s="19" t="s">
        <v>21</v>
      </c>
      <c r="BK702" s="199">
        <f>ROUND(I702*H702,2)</f>
        <v>0</v>
      </c>
      <c r="BL702" s="19" t="s">
        <v>155</v>
      </c>
      <c r="BM702" s="198" t="s">
        <v>873</v>
      </c>
    </row>
    <row r="703" spans="1:47" s="2" customFormat="1" ht="28.8">
      <c r="A703" s="36"/>
      <c r="B703" s="37"/>
      <c r="C703" s="38"/>
      <c r="D703" s="200" t="s">
        <v>157</v>
      </c>
      <c r="E703" s="38"/>
      <c r="F703" s="201" t="s">
        <v>874</v>
      </c>
      <c r="G703" s="38"/>
      <c r="H703" s="38"/>
      <c r="I703" s="109"/>
      <c r="J703" s="38"/>
      <c r="K703" s="38"/>
      <c r="L703" s="41"/>
      <c r="M703" s="202"/>
      <c r="N703" s="203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157</v>
      </c>
      <c r="AU703" s="19" t="s">
        <v>86</v>
      </c>
    </row>
    <row r="704" spans="2:51" s="13" customFormat="1" ht="20.4">
      <c r="B704" s="204"/>
      <c r="C704" s="205"/>
      <c r="D704" s="200" t="s">
        <v>159</v>
      </c>
      <c r="E704" s="206" t="s">
        <v>19</v>
      </c>
      <c r="F704" s="207" t="s">
        <v>827</v>
      </c>
      <c r="G704" s="205"/>
      <c r="H704" s="206" t="s">
        <v>19</v>
      </c>
      <c r="I704" s="208"/>
      <c r="J704" s="205"/>
      <c r="K704" s="205"/>
      <c r="L704" s="209"/>
      <c r="M704" s="210"/>
      <c r="N704" s="211"/>
      <c r="O704" s="211"/>
      <c r="P704" s="211"/>
      <c r="Q704" s="211"/>
      <c r="R704" s="211"/>
      <c r="S704" s="211"/>
      <c r="T704" s="212"/>
      <c r="AT704" s="213" t="s">
        <v>159</v>
      </c>
      <c r="AU704" s="213" t="s">
        <v>86</v>
      </c>
      <c r="AV704" s="13" t="s">
        <v>21</v>
      </c>
      <c r="AW704" s="13" t="s">
        <v>35</v>
      </c>
      <c r="AX704" s="13" t="s">
        <v>77</v>
      </c>
      <c r="AY704" s="213" t="s">
        <v>148</v>
      </c>
    </row>
    <row r="705" spans="2:51" s="14" customFormat="1" ht="10.2">
      <c r="B705" s="214"/>
      <c r="C705" s="215"/>
      <c r="D705" s="200" t="s">
        <v>159</v>
      </c>
      <c r="E705" s="216" t="s">
        <v>19</v>
      </c>
      <c r="F705" s="217" t="s">
        <v>875</v>
      </c>
      <c r="G705" s="215"/>
      <c r="H705" s="218">
        <v>3.15</v>
      </c>
      <c r="I705" s="219"/>
      <c r="J705" s="215"/>
      <c r="K705" s="215"/>
      <c r="L705" s="220"/>
      <c r="M705" s="221"/>
      <c r="N705" s="222"/>
      <c r="O705" s="222"/>
      <c r="P705" s="222"/>
      <c r="Q705" s="222"/>
      <c r="R705" s="222"/>
      <c r="S705" s="222"/>
      <c r="T705" s="223"/>
      <c r="AT705" s="224" t="s">
        <v>159</v>
      </c>
      <c r="AU705" s="224" t="s">
        <v>86</v>
      </c>
      <c r="AV705" s="14" t="s">
        <v>86</v>
      </c>
      <c r="AW705" s="14" t="s">
        <v>35</v>
      </c>
      <c r="AX705" s="14" t="s">
        <v>21</v>
      </c>
      <c r="AY705" s="224" t="s">
        <v>148</v>
      </c>
    </row>
    <row r="706" spans="1:65" s="2" customFormat="1" ht="21.75" customHeight="1">
      <c r="A706" s="36"/>
      <c r="B706" s="37"/>
      <c r="C706" s="188" t="s">
        <v>876</v>
      </c>
      <c r="D706" s="188" t="s">
        <v>150</v>
      </c>
      <c r="E706" s="189" t="s">
        <v>877</v>
      </c>
      <c r="F706" s="190" t="s">
        <v>878</v>
      </c>
      <c r="G706" s="191" t="s">
        <v>153</v>
      </c>
      <c r="H706" s="192">
        <v>6.6</v>
      </c>
      <c r="I706" s="193"/>
      <c r="J706" s="192">
        <f>ROUND(I706*H706,2)</f>
        <v>0</v>
      </c>
      <c r="K706" s="190" t="s">
        <v>154</v>
      </c>
      <c r="L706" s="41"/>
      <c r="M706" s="194" t="s">
        <v>19</v>
      </c>
      <c r="N706" s="195" t="s">
        <v>48</v>
      </c>
      <c r="O706" s="66"/>
      <c r="P706" s="196">
        <f>O706*H706</f>
        <v>0</v>
      </c>
      <c r="Q706" s="196">
        <v>0</v>
      </c>
      <c r="R706" s="196">
        <f>Q706*H706</f>
        <v>0</v>
      </c>
      <c r="S706" s="196">
        <v>0.038</v>
      </c>
      <c r="T706" s="197">
        <f>S706*H706</f>
        <v>0.25079999999999997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98" t="s">
        <v>155</v>
      </c>
      <c r="AT706" s="198" t="s">
        <v>150</v>
      </c>
      <c r="AU706" s="198" t="s">
        <v>86</v>
      </c>
      <c r="AY706" s="19" t="s">
        <v>148</v>
      </c>
      <c r="BE706" s="199">
        <f>IF(N706="základní",J706,0)</f>
        <v>0</v>
      </c>
      <c r="BF706" s="199">
        <f>IF(N706="snížená",J706,0)</f>
        <v>0</v>
      </c>
      <c r="BG706" s="199">
        <f>IF(N706="zákl. přenesená",J706,0)</f>
        <v>0</v>
      </c>
      <c r="BH706" s="199">
        <f>IF(N706="sníž. přenesená",J706,0)</f>
        <v>0</v>
      </c>
      <c r="BI706" s="199">
        <f>IF(N706="nulová",J706,0)</f>
        <v>0</v>
      </c>
      <c r="BJ706" s="19" t="s">
        <v>21</v>
      </c>
      <c r="BK706" s="199">
        <f>ROUND(I706*H706,2)</f>
        <v>0</v>
      </c>
      <c r="BL706" s="19" t="s">
        <v>155</v>
      </c>
      <c r="BM706" s="198" t="s">
        <v>879</v>
      </c>
    </row>
    <row r="707" spans="1:47" s="2" customFormat="1" ht="28.8">
      <c r="A707" s="36"/>
      <c r="B707" s="37"/>
      <c r="C707" s="38"/>
      <c r="D707" s="200" t="s">
        <v>157</v>
      </c>
      <c r="E707" s="38"/>
      <c r="F707" s="201" t="s">
        <v>880</v>
      </c>
      <c r="G707" s="38"/>
      <c r="H707" s="38"/>
      <c r="I707" s="109"/>
      <c r="J707" s="38"/>
      <c r="K707" s="38"/>
      <c r="L707" s="41"/>
      <c r="M707" s="202"/>
      <c r="N707" s="203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157</v>
      </c>
      <c r="AU707" s="19" t="s">
        <v>86</v>
      </c>
    </row>
    <row r="708" spans="2:51" s="13" customFormat="1" ht="20.4">
      <c r="B708" s="204"/>
      <c r="C708" s="205"/>
      <c r="D708" s="200" t="s">
        <v>159</v>
      </c>
      <c r="E708" s="206" t="s">
        <v>19</v>
      </c>
      <c r="F708" s="207" t="s">
        <v>827</v>
      </c>
      <c r="G708" s="205"/>
      <c r="H708" s="206" t="s">
        <v>19</v>
      </c>
      <c r="I708" s="208"/>
      <c r="J708" s="205"/>
      <c r="K708" s="205"/>
      <c r="L708" s="209"/>
      <c r="M708" s="210"/>
      <c r="N708" s="211"/>
      <c r="O708" s="211"/>
      <c r="P708" s="211"/>
      <c r="Q708" s="211"/>
      <c r="R708" s="211"/>
      <c r="S708" s="211"/>
      <c r="T708" s="212"/>
      <c r="AT708" s="213" t="s">
        <v>159</v>
      </c>
      <c r="AU708" s="213" t="s">
        <v>86</v>
      </c>
      <c r="AV708" s="13" t="s">
        <v>21</v>
      </c>
      <c r="AW708" s="13" t="s">
        <v>35</v>
      </c>
      <c r="AX708" s="13" t="s">
        <v>77</v>
      </c>
      <c r="AY708" s="213" t="s">
        <v>148</v>
      </c>
    </row>
    <row r="709" spans="2:51" s="14" customFormat="1" ht="10.2">
      <c r="B709" s="214"/>
      <c r="C709" s="215"/>
      <c r="D709" s="200" t="s">
        <v>159</v>
      </c>
      <c r="E709" s="216" t="s">
        <v>19</v>
      </c>
      <c r="F709" s="217" t="s">
        <v>881</v>
      </c>
      <c r="G709" s="215"/>
      <c r="H709" s="218">
        <v>6.6</v>
      </c>
      <c r="I709" s="219"/>
      <c r="J709" s="215"/>
      <c r="K709" s="215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159</v>
      </c>
      <c r="AU709" s="224" t="s">
        <v>86</v>
      </c>
      <c r="AV709" s="14" t="s">
        <v>86</v>
      </c>
      <c r="AW709" s="14" t="s">
        <v>35</v>
      </c>
      <c r="AX709" s="14" t="s">
        <v>21</v>
      </c>
      <c r="AY709" s="224" t="s">
        <v>148</v>
      </c>
    </row>
    <row r="710" spans="1:65" s="2" customFormat="1" ht="16.5" customHeight="1">
      <c r="A710" s="36"/>
      <c r="B710" s="37"/>
      <c r="C710" s="188" t="s">
        <v>882</v>
      </c>
      <c r="D710" s="188" t="s">
        <v>150</v>
      </c>
      <c r="E710" s="189" t="s">
        <v>883</v>
      </c>
      <c r="F710" s="190" t="s">
        <v>884</v>
      </c>
      <c r="G710" s="191" t="s">
        <v>153</v>
      </c>
      <c r="H710" s="192">
        <v>19.8</v>
      </c>
      <c r="I710" s="193"/>
      <c r="J710" s="192">
        <f>ROUND(I710*H710,2)</f>
        <v>0</v>
      </c>
      <c r="K710" s="190" t="s">
        <v>154</v>
      </c>
      <c r="L710" s="41"/>
      <c r="M710" s="194" t="s">
        <v>19</v>
      </c>
      <c r="N710" s="195" t="s">
        <v>48</v>
      </c>
      <c r="O710" s="66"/>
      <c r="P710" s="196">
        <f>O710*H710</f>
        <v>0</v>
      </c>
      <c r="Q710" s="196">
        <v>0</v>
      </c>
      <c r="R710" s="196">
        <f>Q710*H710</f>
        <v>0</v>
      </c>
      <c r="S710" s="196">
        <v>0.088</v>
      </c>
      <c r="T710" s="197">
        <f>S710*H710</f>
        <v>1.7424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98" t="s">
        <v>155</v>
      </c>
      <c r="AT710" s="198" t="s">
        <v>150</v>
      </c>
      <c r="AU710" s="198" t="s">
        <v>86</v>
      </c>
      <c r="AY710" s="19" t="s">
        <v>148</v>
      </c>
      <c r="BE710" s="199">
        <f>IF(N710="základní",J710,0)</f>
        <v>0</v>
      </c>
      <c r="BF710" s="199">
        <f>IF(N710="snížená",J710,0)</f>
        <v>0</v>
      </c>
      <c r="BG710" s="199">
        <f>IF(N710="zákl. přenesená",J710,0)</f>
        <v>0</v>
      </c>
      <c r="BH710" s="199">
        <f>IF(N710="sníž. přenesená",J710,0)</f>
        <v>0</v>
      </c>
      <c r="BI710" s="199">
        <f>IF(N710="nulová",J710,0)</f>
        <v>0</v>
      </c>
      <c r="BJ710" s="19" t="s">
        <v>21</v>
      </c>
      <c r="BK710" s="199">
        <f>ROUND(I710*H710,2)</f>
        <v>0</v>
      </c>
      <c r="BL710" s="19" t="s">
        <v>155</v>
      </c>
      <c r="BM710" s="198" t="s">
        <v>885</v>
      </c>
    </row>
    <row r="711" spans="1:47" s="2" customFormat="1" ht="28.8">
      <c r="A711" s="36"/>
      <c r="B711" s="37"/>
      <c r="C711" s="38"/>
      <c r="D711" s="200" t="s">
        <v>157</v>
      </c>
      <c r="E711" s="38"/>
      <c r="F711" s="201" t="s">
        <v>886</v>
      </c>
      <c r="G711" s="38"/>
      <c r="H711" s="38"/>
      <c r="I711" s="109"/>
      <c r="J711" s="38"/>
      <c r="K711" s="38"/>
      <c r="L711" s="41"/>
      <c r="M711" s="202"/>
      <c r="N711" s="203"/>
      <c r="O711" s="66"/>
      <c r="P711" s="66"/>
      <c r="Q711" s="66"/>
      <c r="R711" s="66"/>
      <c r="S711" s="66"/>
      <c r="T711" s="67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157</v>
      </c>
      <c r="AU711" s="19" t="s">
        <v>86</v>
      </c>
    </row>
    <row r="712" spans="2:51" s="13" customFormat="1" ht="20.4">
      <c r="B712" s="204"/>
      <c r="C712" s="205"/>
      <c r="D712" s="200" t="s">
        <v>159</v>
      </c>
      <c r="E712" s="206" t="s">
        <v>19</v>
      </c>
      <c r="F712" s="207" t="s">
        <v>827</v>
      </c>
      <c r="G712" s="205"/>
      <c r="H712" s="206" t="s">
        <v>19</v>
      </c>
      <c r="I712" s="208"/>
      <c r="J712" s="205"/>
      <c r="K712" s="205"/>
      <c r="L712" s="209"/>
      <c r="M712" s="210"/>
      <c r="N712" s="211"/>
      <c r="O712" s="211"/>
      <c r="P712" s="211"/>
      <c r="Q712" s="211"/>
      <c r="R712" s="211"/>
      <c r="S712" s="211"/>
      <c r="T712" s="212"/>
      <c r="AT712" s="213" t="s">
        <v>159</v>
      </c>
      <c r="AU712" s="213" t="s">
        <v>86</v>
      </c>
      <c r="AV712" s="13" t="s">
        <v>21</v>
      </c>
      <c r="AW712" s="13" t="s">
        <v>35</v>
      </c>
      <c r="AX712" s="13" t="s">
        <v>77</v>
      </c>
      <c r="AY712" s="213" t="s">
        <v>148</v>
      </c>
    </row>
    <row r="713" spans="2:51" s="14" customFormat="1" ht="10.2">
      <c r="B713" s="214"/>
      <c r="C713" s="215"/>
      <c r="D713" s="200" t="s">
        <v>159</v>
      </c>
      <c r="E713" s="216" t="s">
        <v>19</v>
      </c>
      <c r="F713" s="217" t="s">
        <v>887</v>
      </c>
      <c r="G713" s="215"/>
      <c r="H713" s="218">
        <v>19.8</v>
      </c>
      <c r="I713" s="219"/>
      <c r="J713" s="215"/>
      <c r="K713" s="215"/>
      <c r="L713" s="220"/>
      <c r="M713" s="221"/>
      <c r="N713" s="222"/>
      <c r="O713" s="222"/>
      <c r="P713" s="222"/>
      <c r="Q713" s="222"/>
      <c r="R713" s="222"/>
      <c r="S713" s="222"/>
      <c r="T713" s="223"/>
      <c r="AT713" s="224" t="s">
        <v>159</v>
      </c>
      <c r="AU713" s="224" t="s">
        <v>86</v>
      </c>
      <c r="AV713" s="14" t="s">
        <v>86</v>
      </c>
      <c r="AW713" s="14" t="s">
        <v>35</v>
      </c>
      <c r="AX713" s="14" t="s">
        <v>21</v>
      </c>
      <c r="AY713" s="224" t="s">
        <v>148</v>
      </c>
    </row>
    <row r="714" spans="1:65" s="2" customFormat="1" ht="16.5" customHeight="1">
      <c r="A714" s="36"/>
      <c r="B714" s="37"/>
      <c r="C714" s="188" t="s">
        <v>888</v>
      </c>
      <c r="D714" s="188" t="s">
        <v>150</v>
      </c>
      <c r="E714" s="189" t="s">
        <v>889</v>
      </c>
      <c r="F714" s="190" t="s">
        <v>890</v>
      </c>
      <c r="G714" s="191" t="s">
        <v>153</v>
      </c>
      <c r="H714" s="192">
        <v>11.2</v>
      </c>
      <c r="I714" s="193"/>
      <c r="J714" s="192">
        <f>ROUND(I714*H714,2)</f>
        <v>0</v>
      </c>
      <c r="K714" s="190" t="s">
        <v>154</v>
      </c>
      <c r="L714" s="41"/>
      <c r="M714" s="194" t="s">
        <v>19</v>
      </c>
      <c r="N714" s="195" t="s">
        <v>48</v>
      </c>
      <c r="O714" s="66"/>
      <c r="P714" s="196">
        <f>O714*H714</f>
        <v>0</v>
      </c>
      <c r="Q714" s="196">
        <v>0</v>
      </c>
      <c r="R714" s="196">
        <f>Q714*H714</f>
        <v>0</v>
      </c>
      <c r="S714" s="196">
        <v>0.067</v>
      </c>
      <c r="T714" s="197">
        <f>S714*H714</f>
        <v>0.7504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98" t="s">
        <v>155</v>
      </c>
      <c r="AT714" s="198" t="s">
        <v>150</v>
      </c>
      <c r="AU714" s="198" t="s">
        <v>86</v>
      </c>
      <c r="AY714" s="19" t="s">
        <v>148</v>
      </c>
      <c r="BE714" s="199">
        <f>IF(N714="základní",J714,0)</f>
        <v>0</v>
      </c>
      <c r="BF714" s="199">
        <f>IF(N714="snížená",J714,0)</f>
        <v>0</v>
      </c>
      <c r="BG714" s="199">
        <f>IF(N714="zákl. přenesená",J714,0)</f>
        <v>0</v>
      </c>
      <c r="BH714" s="199">
        <f>IF(N714="sníž. přenesená",J714,0)</f>
        <v>0</v>
      </c>
      <c r="BI714" s="199">
        <f>IF(N714="nulová",J714,0)</f>
        <v>0</v>
      </c>
      <c r="BJ714" s="19" t="s">
        <v>21</v>
      </c>
      <c r="BK714" s="199">
        <f>ROUND(I714*H714,2)</f>
        <v>0</v>
      </c>
      <c r="BL714" s="19" t="s">
        <v>155</v>
      </c>
      <c r="BM714" s="198" t="s">
        <v>891</v>
      </c>
    </row>
    <row r="715" spans="1:47" s="2" customFormat="1" ht="28.8">
      <c r="A715" s="36"/>
      <c r="B715" s="37"/>
      <c r="C715" s="38"/>
      <c r="D715" s="200" t="s">
        <v>157</v>
      </c>
      <c r="E715" s="38"/>
      <c r="F715" s="201" t="s">
        <v>892</v>
      </c>
      <c r="G715" s="38"/>
      <c r="H715" s="38"/>
      <c r="I715" s="109"/>
      <c r="J715" s="38"/>
      <c r="K715" s="38"/>
      <c r="L715" s="41"/>
      <c r="M715" s="202"/>
      <c r="N715" s="203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157</v>
      </c>
      <c r="AU715" s="19" t="s">
        <v>86</v>
      </c>
    </row>
    <row r="716" spans="2:51" s="13" customFormat="1" ht="20.4">
      <c r="B716" s="204"/>
      <c r="C716" s="205"/>
      <c r="D716" s="200" t="s">
        <v>159</v>
      </c>
      <c r="E716" s="206" t="s">
        <v>19</v>
      </c>
      <c r="F716" s="207" t="s">
        <v>827</v>
      </c>
      <c r="G716" s="205"/>
      <c r="H716" s="206" t="s">
        <v>19</v>
      </c>
      <c r="I716" s="208"/>
      <c r="J716" s="205"/>
      <c r="K716" s="205"/>
      <c r="L716" s="209"/>
      <c r="M716" s="210"/>
      <c r="N716" s="211"/>
      <c r="O716" s="211"/>
      <c r="P716" s="211"/>
      <c r="Q716" s="211"/>
      <c r="R716" s="211"/>
      <c r="S716" s="211"/>
      <c r="T716" s="212"/>
      <c r="AT716" s="213" t="s">
        <v>159</v>
      </c>
      <c r="AU716" s="213" t="s">
        <v>86</v>
      </c>
      <c r="AV716" s="13" t="s">
        <v>21</v>
      </c>
      <c r="AW716" s="13" t="s">
        <v>35</v>
      </c>
      <c r="AX716" s="13" t="s">
        <v>77</v>
      </c>
      <c r="AY716" s="213" t="s">
        <v>148</v>
      </c>
    </row>
    <row r="717" spans="2:51" s="14" customFormat="1" ht="10.2">
      <c r="B717" s="214"/>
      <c r="C717" s="215"/>
      <c r="D717" s="200" t="s">
        <v>159</v>
      </c>
      <c r="E717" s="216" t="s">
        <v>19</v>
      </c>
      <c r="F717" s="217" t="s">
        <v>893</v>
      </c>
      <c r="G717" s="215"/>
      <c r="H717" s="218">
        <v>11.2</v>
      </c>
      <c r="I717" s="219"/>
      <c r="J717" s="215"/>
      <c r="K717" s="215"/>
      <c r="L717" s="220"/>
      <c r="M717" s="221"/>
      <c r="N717" s="222"/>
      <c r="O717" s="222"/>
      <c r="P717" s="222"/>
      <c r="Q717" s="222"/>
      <c r="R717" s="222"/>
      <c r="S717" s="222"/>
      <c r="T717" s="223"/>
      <c r="AT717" s="224" t="s">
        <v>159</v>
      </c>
      <c r="AU717" s="224" t="s">
        <v>86</v>
      </c>
      <c r="AV717" s="14" t="s">
        <v>86</v>
      </c>
      <c r="AW717" s="14" t="s">
        <v>35</v>
      </c>
      <c r="AX717" s="14" t="s">
        <v>21</v>
      </c>
      <c r="AY717" s="224" t="s">
        <v>148</v>
      </c>
    </row>
    <row r="718" spans="1:65" s="2" customFormat="1" ht="21.75" customHeight="1">
      <c r="A718" s="36"/>
      <c r="B718" s="37"/>
      <c r="C718" s="188" t="s">
        <v>894</v>
      </c>
      <c r="D718" s="188" t="s">
        <v>150</v>
      </c>
      <c r="E718" s="189" t="s">
        <v>895</v>
      </c>
      <c r="F718" s="190" t="s">
        <v>896</v>
      </c>
      <c r="G718" s="191" t="s">
        <v>153</v>
      </c>
      <c r="H718" s="192">
        <v>197.28</v>
      </c>
      <c r="I718" s="193"/>
      <c r="J718" s="192">
        <f>ROUND(I718*H718,2)</f>
        <v>0</v>
      </c>
      <c r="K718" s="190" t="s">
        <v>154</v>
      </c>
      <c r="L718" s="41"/>
      <c r="M718" s="194" t="s">
        <v>19</v>
      </c>
      <c r="N718" s="195" t="s">
        <v>48</v>
      </c>
      <c r="O718" s="66"/>
      <c r="P718" s="196">
        <f>O718*H718</f>
        <v>0</v>
      </c>
      <c r="Q718" s="196">
        <v>0</v>
      </c>
      <c r="R718" s="196">
        <f>Q718*H718</f>
        <v>0</v>
      </c>
      <c r="S718" s="196">
        <v>0.068</v>
      </c>
      <c r="T718" s="197">
        <f>S718*H718</f>
        <v>13.415040000000001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198" t="s">
        <v>272</v>
      </c>
      <c r="AT718" s="198" t="s">
        <v>150</v>
      </c>
      <c r="AU718" s="198" t="s">
        <v>86</v>
      </c>
      <c r="AY718" s="19" t="s">
        <v>148</v>
      </c>
      <c r="BE718" s="199">
        <f>IF(N718="základní",J718,0)</f>
        <v>0</v>
      </c>
      <c r="BF718" s="199">
        <f>IF(N718="snížená",J718,0)</f>
        <v>0</v>
      </c>
      <c r="BG718" s="199">
        <f>IF(N718="zákl. přenesená",J718,0)</f>
        <v>0</v>
      </c>
      <c r="BH718" s="199">
        <f>IF(N718="sníž. přenesená",J718,0)</f>
        <v>0</v>
      </c>
      <c r="BI718" s="199">
        <f>IF(N718="nulová",J718,0)</f>
        <v>0</v>
      </c>
      <c r="BJ718" s="19" t="s">
        <v>21</v>
      </c>
      <c r="BK718" s="199">
        <f>ROUND(I718*H718,2)</f>
        <v>0</v>
      </c>
      <c r="BL718" s="19" t="s">
        <v>272</v>
      </c>
      <c r="BM718" s="198" t="s">
        <v>897</v>
      </c>
    </row>
    <row r="719" spans="1:47" s="2" customFormat="1" ht="28.8">
      <c r="A719" s="36"/>
      <c r="B719" s="37"/>
      <c r="C719" s="38"/>
      <c r="D719" s="200" t="s">
        <v>157</v>
      </c>
      <c r="E719" s="38"/>
      <c r="F719" s="201" t="s">
        <v>898</v>
      </c>
      <c r="G719" s="38"/>
      <c r="H719" s="38"/>
      <c r="I719" s="109"/>
      <c r="J719" s="38"/>
      <c r="K719" s="38"/>
      <c r="L719" s="41"/>
      <c r="M719" s="202"/>
      <c r="N719" s="203"/>
      <c r="O719" s="66"/>
      <c r="P719" s="66"/>
      <c r="Q719" s="66"/>
      <c r="R719" s="66"/>
      <c r="S719" s="66"/>
      <c r="T719" s="67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157</v>
      </c>
      <c r="AU719" s="19" t="s">
        <v>86</v>
      </c>
    </row>
    <row r="720" spans="2:51" s="13" customFormat="1" ht="10.2">
      <c r="B720" s="204"/>
      <c r="C720" s="205"/>
      <c r="D720" s="200" t="s">
        <v>159</v>
      </c>
      <c r="E720" s="206" t="s">
        <v>19</v>
      </c>
      <c r="F720" s="207" t="s">
        <v>346</v>
      </c>
      <c r="G720" s="205"/>
      <c r="H720" s="206" t="s">
        <v>19</v>
      </c>
      <c r="I720" s="208"/>
      <c r="J720" s="205"/>
      <c r="K720" s="205"/>
      <c r="L720" s="209"/>
      <c r="M720" s="210"/>
      <c r="N720" s="211"/>
      <c r="O720" s="211"/>
      <c r="P720" s="211"/>
      <c r="Q720" s="211"/>
      <c r="R720" s="211"/>
      <c r="S720" s="211"/>
      <c r="T720" s="212"/>
      <c r="AT720" s="213" t="s">
        <v>159</v>
      </c>
      <c r="AU720" s="213" t="s">
        <v>86</v>
      </c>
      <c r="AV720" s="13" t="s">
        <v>21</v>
      </c>
      <c r="AW720" s="13" t="s">
        <v>35</v>
      </c>
      <c r="AX720" s="13" t="s">
        <v>77</v>
      </c>
      <c r="AY720" s="213" t="s">
        <v>148</v>
      </c>
    </row>
    <row r="721" spans="2:51" s="14" customFormat="1" ht="20.4">
      <c r="B721" s="214"/>
      <c r="C721" s="215"/>
      <c r="D721" s="200" t="s">
        <v>159</v>
      </c>
      <c r="E721" s="216" t="s">
        <v>19</v>
      </c>
      <c r="F721" s="217" t="s">
        <v>899</v>
      </c>
      <c r="G721" s="215"/>
      <c r="H721" s="218">
        <v>206.2764</v>
      </c>
      <c r="I721" s="219"/>
      <c r="J721" s="215"/>
      <c r="K721" s="215"/>
      <c r="L721" s="220"/>
      <c r="M721" s="221"/>
      <c r="N721" s="222"/>
      <c r="O721" s="222"/>
      <c r="P721" s="222"/>
      <c r="Q721" s="222"/>
      <c r="R721" s="222"/>
      <c r="S721" s="222"/>
      <c r="T721" s="223"/>
      <c r="AT721" s="224" t="s">
        <v>159</v>
      </c>
      <c r="AU721" s="224" t="s">
        <v>86</v>
      </c>
      <c r="AV721" s="14" t="s">
        <v>86</v>
      </c>
      <c r="AW721" s="14" t="s">
        <v>35</v>
      </c>
      <c r="AX721" s="14" t="s">
        <v>77</v>
      </c>
      <c r="AY721" s="224" t="s">
        <v>148</v>
      </c>
    </row>
    <row r="722" spans="2:51" s="14" customFormat="1" ht="10.2">
      <c r="B722" s="214"/>
      <c r="C722" s="215"/>
      <c r="D722" s="200" t="s">
        <v>159</v>
      </c>
      <c r="E722" s="216" t="s">
        <v>19</v>
      </c>
      <c r="F722" s="217" t="s">
        <v>608</v>
      </c>
      <c r="G722" s="215"/>
      <c r="H722" s="218">
        <v>-9</v>
      </c>
      <c r="I722" s="219"/>
      <c r="J722" s="215"/>
      <c r="K722" s="215"/>
      <c r="L722" s="220"/>
      <c r="M722" s="221"/>
      <c r="N722" s="222"/>
      <c r="O722" s="222"/>
      <c r="P722" s="222"/>
      <c r="Q722" s="222"/>
      <c r="R722" s="222"/>
      <c r="S722" s="222"/>
      <c r="T722" s="223"/>
      <c r="AT722" s="224" t="s">
        <v>159</v>
      </c>
      <c r="AU722" s="224" t="s">
        <v>86</v>
      </c>
      <c r="AV722" s="14" t="s">
        <v>86</v>
      </c>
      <c r="AW722" s="14" t="s">
        <v>35</v>
      </c>
      <c r="AX722" s="14" t="s">
        <v>77</v>
      </c>
      <c r="AY722" s="224" t="s">
        <v>148</v>
      </c>
    </row>
    <row r="723" spans="2:51" s="16" customFormat="1" ht="10.2">
      <c r="B723" s="236"/>
      <c r="C723" s="237"/>
      <c r="D723" s="200" t="s">
        <v>159</v>
      </c>
      <c r="E723" s="238" t="s">
        <v>19</v>
      </c>
      <c r="F723" s="239" t="s">
        <v>206</v>
      </c>
      <c r="G723" s="237"/>
      <c r="H723" s="240">
        <v>197.2764</v>
      </c>
      <c r="I723" s="241"/>
      <c r="J723" s="237"/>
      <c r="K723" s="237"/>
      <c r="L723" s="242"/>
      <c r="M723" s="243"/>
      <c r="N723" s="244"/>
      <c r="O723" s="244"/>
      <c r="P723" s="244"/>
      <c r="Q723" s="244"/>
      <c r="R723" s="244"/>
      <c r="S723" s="244"/>
      <c r="T723" s="245"/>
      <c r="AT723" s="246" t="s">
        <v>159</v>
      </c>
      <c r="AU723" s="246" t="s">
        <v>86</v>
      </c>
      <c r="AV723" s="16" t="s">
        <v>155</v>
      </c>
      <c r="AW723" s="16" t="s">
        <v>35</v>
      </c>
      <c r="AX723" s="16" t="s">
        <v>21</v>
      </c>
      <c r="AY723" s="246" t="s">
        <v>148</v>
      </c>
    </row>
    <row r="724" spans="1:65" s="2" customFormat="1" ht="21.75" customHeight="1">
      <c r="A724" s="36"/>
      <c r="B724" s="37"/>
      <c r="C724" s="188" t="s">
        <v>900</v>
      </c>
      <c r="D724" s="188" t="s">
        <v>150</v>
      </c>
      <c r="E724" s="189" t="s">
        <v>901</v>
      </c>
      <c r="F724" s="190" t="s">
        <v>902</v>
      </c>
      <c r="G724" s="191" t="s">
        <v>153</v>
      </c>
      <c r="H724" s="192">
        <v>264.82</v>
      </c>
      <c r="I724" s="193"/>
      <c r="J724" s="192">
        <f>ROUND(I724*H724,2)</f>
        <v>0</v>
      </c>
      <c r="K724" s="190" t="s">
        <v>154</v>
      </c>
      <c r="L724" s="41"/>
      <c r="M724" s="194" t="s">
        <v>19</v>
      </c>
      <c r="N724" s="195" t="s">
        <v>48</v>
      </c>
      <c r="O724" s="66"/>
      <c r="P724" s="196">
        <f>O724*H724</f>
        <v>0</v>
      </c>
      <c r="Q724" s="196">
        <v>0</v>
      </c>
      <c r="R724" s="196">
        <f>Q724*H724</f>
        <v>0</v>
      </c>
      <c r="S724" s="196">
        <v>0</v>
      </c>
      <c r="T724" s="197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198" t="s">
        <v>155</v>
      </c>
      <c r="AT724" s="198" t="s">
        <v>150</v>
      </c>
      <c r="AU724" s="198" t="s">
        <v>86</v>
      </c>
      <c r="AY724" s="19" t="s">
        <v>148</v>
      </c>
      <c r="BE724" s="199">
        <f>IF(N724="základní",J724,0)</f>
        <v>0</v>
      </c>
      <c r="BF724" s="199">
        <f>IF(N724="snížená",J724,0)</f>
        <v>0</v>
      </c>
      <c r="BG724" s="199">
        <f>IF(N724="zákl. přenesená",J724,0)</f>
        <v>0</v>
      </c>
      <c r="BH724" s="199">
        <f>IF(N724="sníž. přenesená",J724,0)</f>
        <v>0</v>
      </c>
      <c r="BI724" s="199">
        <f>IF(N724="nulová",J724,0)</f>
        <v>0</v>
      </c>
      <c r="BJ724" s="19" t="s">
        <v>21</v>
      </c>
      <c r="BK724" s="199">
        <f>ROUND(I724*H724,2)</f>
        <v>0</v>
      </c>
      <c r="BL724" s="19" t="s">
        <v>155</v>
      </c>
      <c r="BM724" s="198" t="s">
        <v>903</v>
      </c>
    </row>
    <row r="725" spans="1:47" s="2" customFormat="1" ht="19.2">
      <c r="A725" s="36"/>
      <c r="B725" s="37"/>
      <c r="C725" s="38"/>
      <c r="D725" s="200" t="s">
        <v>157</v>
      </c>
      <c r="E725" s="38"/>
      <c r="F725" s="201" t="s">
        <v>904</v>
      </c>
      <c r="G725" s="38"/>
      <c r="H725" s="38"/>
      <c r="I725" s="109"/>
      <c r="J725" s="38"/>
      <c r="K725" s="38"/>
      <c r="L725" s="41"/>
      <c r="M725" s="202"/>
      <c r="N725" s="203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157</v>
      </c>
      <c r="AU725" s="19" t="s">
        <v>86</v>
      </c>
    </row>
    <row r="726" spans="2:51" s="13" customFormat="1" ht="20.4">
      <c r="B726" s="204"/>
      <c r="C726" s="205"/>
      <c r="D726" s="200" t="s">
        <v>159</v>
      </c>
      <c r="E726" s="206" t="s">
        <v>19</v>
      </c>
      <c r="F726" s="207" t="s">
        <v>167</v>
      </c>
      <c r="G726" s="205"/>
      <c r="H726" s="206" t="s">
        <v>19</v>
      </c>
      <c r="I726" s="208"/>
      <c r="J726" s="205"/>
      <c r="K726" s="205"/>
      <c r="L726" s="209"/>
      <c r="M726" s="210"/>
      <c r="N726" s="211"/>
      <c r="O726" s="211"/>
      <c r="P726" s="211"/>
      <c r="Q726" s="211"/>
      <c r="R726" s="211"/>
      <c r="S726" s="211"/>
      <c r="T726" s="212"/>
      <c r="AT726" s="213" t="s">
        <v>159</v>
      </c>
      <c r="AU726" s="213" t="s">
        <v>86</v>
      </c>
      <c r="AV726" s="13" t="s">
        <v>21</v>
      </c>
      <c r="AW726" s="13" t="s">
        <v>35</v>
      </c>
      <c r="AX726" s="13" t="s">
        <v>77</v>
      </c>
      <c r="AY726" s="213" t="s">
        <v>148</v>
      </c>
    </row>
    <row r="727" spans="2:51" s="13" customFormat="1" ht="20.4">
      <c r="B727" s="204"/>
      <c r="C727" s="205"/>
      <c r="D727" s="200" t="s">
        <v>159</v>
      </c>
      <c r="E727" s="206" t="s">
        <v>19</v>
      </c>
      <c r="F727" s="207" t="s">
        <v>905</v>
      </c>
      <c r="G727" s="205"/>
      <c r="H727" s="206" t="s">
        <v>19</v>
      </c>
      <c r="I727" s="208"/>
      <c r="J727" s="205"/>
      <c r="K727" s="205"/>
      <c r="L727" s="209"/>
      <c r="M727" s="210"/>
      <c r="N727" s="211"/>
      <c r="O727" s="211"/>
      <c r="P727" s="211"/>
      <c r="Q727" s="211"/>
      <c r="R727" s="211"/>
      <c r="S727" s="211"/>
      <c r="T727" s="212"/>
      <c r="AT727" s="213" t="s">
        <v>159</v>
      </c>
      <c r="AU727" s="213" t="s">
        <v>86</v>
      </c>
      <c r="AV727" s="13" t="s">
        <v>21</v>
      </c>
      <c r="AW727" s="13" t="s">
        <v>35</v>
      </c>
      <c r="AX727" s="13" t="s">
        <v>77</v>
      </c>
      <c r="AY727" s="213" t="s">
        <v>148</v>
      </c>
    </row>
    <row r="728" spans="2:51" s="14" customFormat="1" ht="10.2">
      <c r="B728" s="214"/>
      <c r="C728" s="215"/>
      <c r="D728" s="200" t="s">
        <v>159</v>
      </c>
      <c r="E728" s="216" t="s">
        <v>19</v>
      </c>
      <c r="F728" s="217" t="s">
        <v>169</v>
      </c>
      <c r="G728" s="215"/>
      <c r="H728" s="218">
        <v>59.772</v>
      </c>
      <c r="I728" s="219"/>
      <c r="J728" s="215"/>
      <c r="K728" s="215"/>
      <c r="L728" s="220"/>
      <c r="M728" s="221"/>
      <c r="N728" s="222"/>
      <c r="O728" s="222"/>
      <c r="P728" s="222"/>
      <c r="Q728" s="222"/>
      <c r="R728" s="222"/>
      <c r="S728" s="222"/>
      <c r="T728" s="223"/>
      <c r="AT728" s="224" t="s">
        <v>159</v>
      </c>
      <c r="AU728" s="224" t="s">
        <v>86</v>
      </c>
      <c r="AV728" s="14" t="s">
        <v>86</v>
      </c>
      <c r="AW728" s="14" t="s">
        <v>35</v>
      </c>
      <c r="AX728" s="14" t="s">
        <v>77</v>
      </c>
      <c r="AY728" s="224" t="s">
        <v>148</v>
      </c>
    </row>
    <row r="729" spans="2:51" s="14" customFormat="1" ht="10.2">
      <c r="B729" s="214"/>
      <c r="C729" s="215"/>
      <c r="D729" s="200" t="s">
        <v>159</v>
      </c>
      <c r="E729" s="216" t="s">
        <v>19</v>
      </c>
      <c r="F729" s="217" t="s">
        <v>170</v>
      </c>
      <c r="G729" s="215"/>
      <c r="H729" s="218">
        <v>24.55675</v>
      </c>
      <c r="I729" s="219"/>
      <c r="J729" s="215"/>
      <c r="K729" s="215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159</v>
      </c>
      <c r="AU729" s="224" t="s">
        <v>86</v>
      </c>
      <c r="AV729" s="14" t="s">
        <v>86</v>
      </c>
      <c r="AW729" s="14" t="s">
        <v>35</v>
      </c>
      <c r="AX729" s="14" t="s">
        <v>77</v>
      </c>
      <c r="AY729" s="224" t="s">
        <v>148</v>
      </c>
    </row>
    <row r="730" spans="2:51" s="14" customFormat="1" ht="10.2">
      <c r="B730" s="214"/>
      <c r="C730" s="215"/>
      <c r="D730" s="200" t="s">
        <v>159</v>
      </c>
      <c r="E730" s="216" t="s">
        <v>19</v>
      </c>
      <c r="F730" s="217" t="s">
        <v>171</v>
      </c>
      <c r="G730" s="215"/>
      <c r="H730" s="218">
        <v>53.244</v>
      </c>
      <c r="I730" s="219"/>
      <c r="J730" s="215"/>
      <c r="K730" s="215"/>
      <c r="L730" s="220"/>
      <c r="M730" s="221"/>
      <c r="N730" s="222"/>
      <c r="O730" s="222"/>
      <c r="P730" s="222"/>
      <c r="Q730" s="222"/>
      <c r="R730" s="222"/>
      <c r="S730" s="222"/>
      <c r="T730" s="223"/>
      <c r="AT730" s="224" t="s">
        <v>159</v>
      </c>
      <c r="AU730" s="224" t="s">
        <v>86</v>
      </c>
      <c r="AV730" s="14" t="s">
        <v>86</v>
      </c>
      <c r="AW730" s="14" t="s">
        <v>35</v>
      </c>
      <c r="AX730" s="14" t="s">
        <v>77</v>
      </c>
      <c r="AY730" s="224" t="s">
        <v>148</v>
      </c>
    </row>
    <row r="731" spans="2:51" s="14" customFormat="1" ht="10.2">
      <c r="B731" s="214"/>
      <c r="C731" s="215"/>
      <c r="D731" s="200" t="s">
        <v>159</v>
      </c>
      <c r="E731" s="216" t="s">
        <v>19</v>
      </c>
      <c r="F731" s="217" t="s">
        <v>172</v>
      </c>
      <c r="G731" s="215"/>
      <c r="H731" s="218">
        <v>14.118</v>
      </c>
      <c r="I731" s="219"/>
      <c r="J731" s="215"/>
      <c r="K731" s="215"/>
      <c r="L731" s="220"/>
      <c r="M731" s="221"/>
      <c r="N731" s="222"/>
      <c r="O731" s="222"/>
      <c r="P731" s="222"/>
      <c r="Q731" s="222"/>
      <c r="R731" s="222"/>
      <c r="S731" s="222"/>
      <c r="T731" s="223"/>
      <c r="AT731" s="224" t="s">
        <v>159</v>
      </c>
      <c r="AU731" s="224" t="s">
        <v>86</v>
      </c>
      <c r="AV731" s="14" t="s">
        <v>86</v>
      </c>
      <c r="AW731" s="14" t="s">
        <v>35</v>
      </c>
      <c r="AX731" s="14" t="s">
        <v>77</v>
      </c>
      <c r="AY731" s="224" t="s">
        <v>148</v>
      </c>
    </row>
    <row r="732" spans="2:51" s="14" customFormat="1" ht="10.2">
      <c r="B732" s="214"/>
      <c r="C732" s="215"/>
      <c r="D732" s="200" t="s">
        <v>159</v>
      </c>
      <c r="E732" s="216" t="s">
        <v>19</v>
      </c>
      <c r="F732" s="217" t="s">
        <v>173</v>
      </c>
      <c r="G732" s="215"/>
      <c r="H732" s="218">
        <v>21.4335</v>
      </c>
      <c r="I732" s="219"/>
      <c r="J732" s="215"/>
      <c r="K732" s="215"/>
      <c r="L732" s="220"/>
      <c r="M732" s="221"/>
      <c r="N732" s="222"/>
      <c r="O732" s="222"/>
      <c r="P732" s="222"/>
      <c r="Q732" s="222"/>
      <c r="R732" s="222"/>
      <c r="S732" s="222"/>
      <c r="T732" s="223"/>
      <c r="AT732" s="224" t="s">
        <v>159</v>
      </c>
      <c r="AU732" s="224" t="s">
        <v>86</v>
      </c>
      <c r="AV732" s="14" t="s">
        <v>86</v>
      </c>
      <c r="AW732" s="14" t="s">
        <v>35</v>
      </c>
      <c r="AX732" s="14" t="s">
        <v>77</v>
      </c>
      <c r="AY732" s="224" t="s">
        <v>148</v>
      </c>
    </row>
    <row r="733" spans="2:51" s="14" customFormat="1" ht="10.2">
      <c r="B733" s="214"/>
      <c r="C733" s="215"/>
      <c r="D733" s="200" t="s">
        <v>159</v>
      </c>
      <c r="E733" s="216" t="s">
        <v>19</v>
      </c>
      <c r="F733" s="217" t="s">
        <v>174</v>
      </c>
      <c r="G733" s="215"/>
      <c r="H733" s="218">
        <v>6.2</v>
      </c>
      <c r="I733" s="219"/>
      <c r="J733" s="215"/>
      <c r="K733" s="215"/>
      <c r="L733" s="220"/>
      <c r="M733" s="221"/>
      <c r="N733" s="222"/>
      <c r="O733" s="222"/>
      <c r="P733" s="222"/>
      <c r="Q733" s="222"/>
      <c r="R733" s="222"/>
      <c r="S733" s="222"/>
      <c r="T733" s="223"/>
      <c r="AT733" s="224" t="s">
        <v>159</v>
      </c>
      <c r="AU733" s="224" t="s">
        <v>86</v>
      </c>
      <c r="AV733" s="14" t="s">
        <v>86</v>
      </c>
      <c r="AW733" s="14" t="s">
        <v>35</v>
      </c>
      <c r="AX733" s="14" t="s">
        <v>77</v>
      </c>
      <c r="AY733" s="224" t="s">
        <v>148</v>
      </c>
    </row>
    <row r="734" spans="2:51" s="14" customFormat="1" ht="10.2">
      <c r="B734" s="214"/>
      <c r="C734" s="215"/>
      <c r="D734" s="200" t="s">
        <v>159</v>
      </c>
      <c r="E734" s="216" t="s">
        <v>19</v>
      </c>
      <c r="F734" s="217" t="s">
        <v>175</v>
      </c>
      <c r="G734" s="215"/>
      <c r="H734" s="218">
        <v>4.4291</v>
      </c>
      <c r="I734" s="219"/>
      <c r="J734" s="215"/>
      <c r="K734" s="215"/>
      <c r="L734" s="220"/>
      <c r="M734" s="221"/>
      <c r="N734" s="222"/>
      <c r="O734" s="222"/>
      <c r="P734" s="222"/>
      <c r="Q734" s="222"/>
      <c r="R734" s="222"/>
      <c r="S734" s="222"/>
      <c r="T734" s="223"/>
      <c r="AT734" s="224" t="s">
        <v>159</v>
      </c>
      <c r="AU734" s="224" t="s">
        <v>86</v>
      </c>
      <c r="AV734" s="14" t="s">
        <v>86</v>
      </c>
      <c r="AW734" s="14" t="s">
        <v>35</v>
      </c>
      <c r="AX734" s="14" t="s">
        <v>77</v>
      </c>
      <c r="AY734" s="224" t="s">
        <v>148</v>
      </c>
    </row>
    <row r="735" spans="2:51" s="14" customFormat="1" ht="10.2">
      <c r="B735" s="214"/>
      <c r="C735" s="215"/>
      <c r="D735" s="200" t="s">
        <v>159</v>
      </c>
      <c r="E735" s="216" t="s">
        <v>19</v>
      </c>
      <c r="F735" s="217" t="s">
        <v>176</v>
      </c>
      <c r="G735" s="215"/>
      <c r="H735" s="218">
        <v>7.385</v>
      </c>
      <c r="I735" s="219"/>
      <c r="J735" s="215"/>
      <c r="K735" s="215"/>
      <c r="L735" s="220"/>
      <c r="M735" s="221"/>
      <c r="N735" s="222"/>
      <c r="O735" s="222"/>
      <c r="P735" s="222"/>
      <c r="Q735" s="222"/>
      <c r="R735" s="222"/>
      <c r="S735" s="222"/>
      <c r="T735" s="223"/>
      <c r="AT735" s="224" t="s">
        <v>159</v>
      </c>
      <c r="AU735" s="224" t="s">
        <v>86</v>
      </c>
      <c r="AV735" s="14" t="s">
        <v>86</v>
      </c>
      <c r="AW735" s="14" t="s">
        <v>35</v>
      </c>
      <c r="AX735" s="14" t="s">
        <v>77</v>
      </c>
      <c r="AY735" s="224" t="s">
        <v>148</v>
      </c>
    </row>
    <row r="736" spans="2:51" s="14" customFormat="1" ht="10.2">
      <c r="B736" s="214"/>
      <c r="C736" s="215"/>
      <c r="D736" s="200" t="s">
        <v>159</v>
      </c>
      <c r="E736" s="216" t="s">
        <v>19</v>
      </c>
      <c r="F736" s="217" t="s">
        <v>177</v>
      </c>
      <c r="G736" s="215"/>
      <c r="H736" s="218">
        <v>17.4105</v>
      </c>
      <c r="I736" s="219"/>
      <c r="J736" s="215"/>
      <c r="K736" s="215"/>
      <c r="L736" s="220"/>
      <c r="M736" s="221"/>
      <c r="N736" s="222"/>
      <c r="O736" s="222"/>
      <c r="P736" s="222"/>
      <c r="Q736" s="222"/>
      <c r="R736" s="222"/>
      <c r="S736" s="222"/>
      <c r="T736" s="223"/>
      <c r="AT736" s="224" t="s">
        <v>159</v>
      </c>
      <c r="AU736" s="224" t="s">
        <v>86</v>
      </c>
      <c r="AV736" s="14" t="s">
        <v>86</v>
      </c>
      <c r="AW736" s="14" t="s">
        <v>35</v>
      </c>
      <c r="AX736" s="14" t="s">
        <v>77</v>
      </c>
      <c r="AY736" s="224" t="s">
        <v>148</v>
      </c>
    </row>
    <row r="737" spans="2:51" s="14" customFormat="1" ht="10.2">
      <c r="B737" s="214"/>
      <c r="C737" s="215"/>
      <c r="D737" s="200" t="s">
        <v>159</v>
      </c>
      <c r="E737" s="216" t="s">
        <v>19</v>
      </c>
      <c r="F737" s="217" t="s">
        <v>178</v>
      </c>
      <c r="G737" s="215"/>
      <c r="H737" s="218">
        <v>6.122</v>
      </c>
      <c r="I737" s="219"/>
      <c r="J737" s="215"/>
      <c r="K737" s="215"/>
      <c r="L737" s="220"/>
      <c r="M737" s="221"/>
      <c r="N737" s="222"/>
      <c r="O737" s="222"/>
      <c r="P737" s="222"/>
      <c r="Q737" s="222"/>
      <c r="R737" s="222"/>
      <c r="S737" s="222"/>
      <c r="T737" s="223"/>
      <c r="AT737" s="224" t="s">
        <v>159</v>
      </c>
      <c r="AU737" s="224" t="s">
        <v>86</v>
      </c>
      <c r="AV737" s="14" t="s">
        <v>86</v>
      </c>
      <c r="AW737" s="14" t="s">
        <v>35</v>
      </c>
      <c r="AX737" s="14" t="s">
        <v>77</v>
      </c>
      <c r="AY737" s="224" t="s">
        <v>148</v>
      </c>
    </row>
    <row r="738" spans="2:51" s="14" customFormat="1" ht="10.2">
      <c r="B738" s="214"/>
      <c r="C738" s="215"/>
      <c r="D738" s="200" t="s">
        <v>159</v>
      </c>
      <c r="E738" s="216" t="s">
        <v>19</v>
      </c>
      <c r="F738" s="217" t="s">
        <v>179</v>
      </c>
      <c r="G738" s="215"/>
      <c r="H738" s="218">
        <v>50.1466</v>
      </c>
      <c r="I738" s="219"/>
      <c r="J738" s="215"/>
      <c r="K738" s="215"/>
      <c r="L738" s="220"/>
      <c r="M738" s="221"/>
      <c r="N738" s="222"/>
      <c r="O738" s="222"/>
      <c r="P738" s="222"/>
      <c r="Q738" s="222"/>
      <c r="R738" s="222"/>
      <c r="S738" s="222"/>
      <c r="T738" s="223"/>
      <c r="AT738" s="224" t="s">
        <v>159</v>
      </c>
      <c r="AU738" s="224" t="s">
        <v>86</v>
      </c>
      <c r="AV738" s="14" t="s">
        <v>86</v>
      </c>
      <c r="AW738" s="14" t="s">
        <v>35</v>
      </c>
      <c r="AX738" s="14" t="s">
        <v>77</v>
      </c>
      <c r="AY738" s="224" t="s">
        <v>148</v>
      </c>
    </row>
    <row r="739" spans="2:51" s="15" customFormat="1" ht="10.2">
      <c r="B739" s="225"/>
      <c r="C739" s="226"/>
      <c r="D739" s="200" t="s">
        <v>159</v>
      </c>
      <c r="E739" s="227" t="s">
        <v>19</v>
      </c>
      <c r="F739" s="228" t="s">
        <v>180</v>
      </c>
      <c r="G739" s="226"/>
      <c r="H739" s="229">
        <v>264.81745</v>
      </c>
      <c r="I739" s="230"/>
      <c r="J739" s="226"/>
      <c r="K739" s="226"/>
      <c r="L739" s="231"/>
      <c r="M739" s="232"/>
      <c r="N739" s="233"/>
      <c r="O739" s="233"/>
      <c r="P739" s="233"/>
      <c r="Q739" s="233"/>
      <c r="R739" s="233"/>
      <c r="S739" s="233"/>
      <c r="T739" s="234"/>
      <c r="AT739" s="235" t="s">
        <v>159</v>
      </c>
      <c r="AU739" s="235" t="s">
        <v>86</v>
      </c>
      <c r="AV739" s="15" t="s">
        <v>181</v>
      </c>
      <c r="AW739" s="15" t="s">
        <v>35</v>
      </c>
      <c r="AX739" s="15" t="s">
        <v>21</v>
      </c>
      <c r="AY739" s="235" t="s">
        <v>148</v>
      </c>
    </row>
    <row r="740" spans="1:65" s="2" customFormat="1" ht="33" customHeight="1">
      <c r="A740" s="36"/>
      <c r="B740" s="37"/>
      <c r="C740" s="188" t="s">
        <v>906</v>
      </c>
      <c r="D740" s="188" t="s">
        <v>150</v>
      </c>
      <c r="E740" s="189" t="s">
        <v>907</v>
      </c>
      <c r="F740" s="190" t="s">
        <v>908</v>
      </c>
      <c r="G740" s="191" t="s">
        <v>153</v>
      </c>
      <c r="H740" s="192">
        <v>260.95</v>
      </c>
      <c r="I740" s="193"/>
      <c r="J740" s="192">
        <f>ROUND(I740*H740,2)</f>
        <v>0</v>
      </c>
      <c r="K740" s="190" t="s">
        <v>154</v>
      </c>
      <c r="L740" s="41"/>
      <c r="M740" s="194" t="s">
        <v>19</v>
      </c>
      <c r="N740" s="195" t="s">
        <v>48</v>
      </c>
      <c r="O740" s="66"/>
      <c r="P740" s="196">
        <f>O740*H740</f>
        <v>0</v>
      </c>
      <c r="Q740" s="196">
        <v>0</v>
      </c>
      <c r="R740" s="196">
        <f>Q740*H740</f>
        <v>0</v>
      </c>
      <c r="S740" s="196">
        <v>0.05</v>
      </c>
      <c r="T740" s="197">
        <f>S740*H740</f>
        <v>13.0475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98" t="s">
        <v>155</v>
      </c>
      <c r="AT740" s="198" t="s">
        <v>150</v>
      </c>
      <c r="AU740" s="198" t="s">
        <v>86</v>
      </c>
      <c r="AY740" s="19" t="s">
        <v>148</v>
      </c>
      <c r="BE740" s="199">
        <f>IF(N740="základní",J740,0)</f>
        <v>0</v>
      </c>
      <c r="BF740" s="199">
        <f>IF(N740="snížená",J740,0)</f>
        <v>0</v>
      </c>
      <c r="BG740" s="199">
        <f>IF(N740="zákl. přenesená",J740,0)</f>
        <v>0</v>
      </c>
      <c r="BH740" s="199">
        <f>IF(N740="sníž. přenesená",J740,0)</f>
        <v>0</v>
      </c>
      <c r="BI740" s="199">
        <f>IF(N740="nulová",J740,0)</f>
        <v>0</v>
      </c>
      <c r="BJ740" s="19" t="s">
        <v>21</v>
      </c>
      <c r="BK740" s="199">
        <f>ROUND(I740*H740,2)</f>
        <v>0</v>
      </c>
      <c r="BL740" s="19" t="s">
        <v>155</v>
      </c>
      <c r="BM740" s="198" t="s">
        <v>909</v>
      </c>
    </row>
    <row r="741" spans="1:47" s="2" customFormat="1" ht="28.8">
      <c r="A741" s="36"/>
      <c r="B741" s="37"/>
      <c r="C741" s="38"/>
      <c r="D741" s="200" t="s">
        <v>157</v>
      </c>
      <c r="E741" s="38"/>
      <c r="F741" s="201" t="s">
        <v>910</v>
      </c>
      <c r="G741" s="38"/>
      <c r="H741" s="38"/>
      <c r="I741" s="109"/>
      <c r="J741" s="38"/>
      <c r="K741" s="38"/>
      <c r="L741" s="41"/>
      <c r="M741" s="202"/>
      <c r="N741" s="203"/>
      <c r="O741" s="66"/>
      <c r="P741" s="66"/>
      <c r="Q741" s="66"/>
      <c r="R741" s="66"/>
      <c r="S741" s="66"/>
      <c r="T741" s="67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157</v>
      </c>
      <c r="AU741" s="19" t="s">
        <v>86</v>
      </c>
    </row>
    <row r="742" spans="2:51" s="13" customFormat="1" ht="10.2">
      <c r="B742" s="204"/>
      <c r="C742" s="205"/>
      <c r="D742" s="200" t="s">
        <v>159</v>
      </c>
      <c r="E742" s="206" t="s">
        <v>19</v>
      </c>
      <c r="F742" s="207" t="s">
        <v>346</v>
      </c>
      <c r="G742" s="205"/>
      <c r="H742" s="206" t="s">
        <v>19</v>
      </c>
      <c r="I742" s="208"/>
      <c r="J742" s="205"/>
      <c r="K742" s="205"/>
      <c r="L742" s="209"/>
      <c r="M742" s="210"/>
      <c r="N742" s="211"/>
      <c r="O742" s="211"/>
      <c r="P742" s="211"/>
      <c r="Q742" s="211"/>
      <c r="R742" s="211"/>
      <c r="S742" s="211"/>
      <c r="T742" s="212"/>
      <c r="AT742" s="213" t="s">
        <v>159</v>
      </c>
      <c r="AU742" s="213" t="s">
        <v>86</v>
      </c>
      <c r="AV742" s="13" t="s">
        <v>21</v>
      </c>
      <c r="AW742" s="13" t="s">
        <v>35</v>
      </c>
      <c r="AX742" s="13" t="s">
        <v>77</v>
      </c>
      <c r="AY742" s="213" t="s">
        <v>148</v>
      </c>
    </row>
    <row r="743" spans="2:51" s="14" customFormat="1" ht="30.6">
      <c r="B743" s="214"/>
      <c r="C743" s="215"/>
      <c r="D743" s="200" t="s">
        <v>159</v>
      </c>
      <c r="E743" s="216" t="s">
        <v>19</v>
      </c>
      <c r="F743" s="217" t="s">
        <v>911</v>
      </c>
      <c r="G743" s="215"/>
      <c r="H743" s="218">
        <v>278.28955</v>
      </c>
      <c r="I743" s="219"/>
      <c r="J743" s="215"/>
      <c r="K743" s="215"/>
      <c r="L743" s="220"/>
      <c r="M743" s="221"/>
      <c r="N743" s="222"/>
      <c r="O743" s="222"/>
      <c r="P743" s="222"/>
      <c r="Q743" s="222"/>
      <c r="R743" s="222"/>
      <c r="S743" s="222"/>
      <c r="T743" s="223"/>
      <c r="AT743" s="224" t="s">
        <v>159</v>
      </c>
      <c r="AU743" s="224" t="s">
        <v>86</v>
      </c>
      <c r="AV743" s="14" t="s">
        <v>86</v>
      </c>
      <c r="AW743" s="14" t="s">
        <v>35</v>
      </c>
      <c r="AX743" s="14" t="s">
        <v>77</v>
      </c>
      <c r="AY743" s="224" t="s">
        <v>148</v>
      </c>
    </row>
    <row r="744" spans="2:51" s="14" customFormat="1" ht="10.2">
      <c r="B744" s="214"/>
      <c r="C744" s="215"/>
      <c r="D744" s="200" t="s">
        <v>159</v>
      </c>
      <c r="E744" s="216" t="s">
        <v>19</v>
      </c>
      <c r="F744" s="217" t="s">
        <v>912</v>
      </c>
      <c r="G744" s="215"/>
      <c r="H744" s="218">
        <v>16.79</v>
      </c>
      <c r="I744" s="219"/>
      <c r="J744" s="215"/>
      <c r="K744" s="215"/>
      <c r="L744" s="220"/>
      <c r="M744" s="221"/>
      <c r="N744" s="222"/>
      <c r="O744" s="222"/>
      <c r="P744" s="222"/>
      <c r="Q744" s="222"/>
      <c r="R744" s="222"/>
      <c r="S744" s="222"/>
      <c r="T744" s="223"/>
      <c r="AT744" s="224" t="s">
        <v>159</v>
      </c>
      <c r="AU744" s="224" t="s">
        <v>86</v>
      </c>
      <c r="AV744" s="14" t="s">
        <v>86</v>
      </c>
      <c r="AW744" s="14" t="s">
        <v>35</v>
      </c>
      <c r="AX744" s="14" t="s">
        <v>77</v>
      </c>
      <c r="AY744" s="224" t="s">
        <v>148</v>
      </c>
    </row>
    <row r="745" spans="2:51" s="13" customFormat="1" ht="10.2">
      <c r="B745" s="204"/>
      <c r="C745" s="205"/>
      <c r="D745" s="200" t="s">
        <v>159</v>
      </c>
      <c r="E745" s="206" t="s">
        <v>19</v>
      </c>
      <c r="F745" s="207" t="s">
        <v>913</v>
      </c>
      <c r="G745" s="205"/>
      <c r="H745" s="206" t="s">
        <v>19</v>
      </c>
      <c r="I745" s="208"/>
      <c r="J745" s="205"/>
      <c r="K745" s="205"/>
      <c r="L745" s="209"/>
      <c r="M745" s="210"/>
      <c r="N745" s="211"/>
      <c r="O745" s="211"/>
      <c r="P745" s="211"/>
      <c r="Q745" s="211"/>
      <c r="R745" s="211"/>
      <c r="S745" s="211"/>
      <c r="T745" s="212"/>
      <c r="AT745" s="213" t="s">
        <v>159</v>
      </c>
      <c r="AU745" s="213" t="s">
        <v>86</v>
      </c>
      <c r="AV745" s="13" t="s">
        <v>21</v>
      </c>
      <c r="AW745" s="13" t="s">
        <v>35</v>
      </c>
      <c r="AX745" s="13" t="s">
        <v>77</v>
      </c>
      <c r="AY745" s="213" t="s">
        <v>148</v>
      </c>
    </row>
    <row r="746" spans="2:51" s="14" customFormat="1" ht="20.4">
      <c r="B746" s="214"/>
      <c r="C746" s="215"/>
      <c r="D746" s="200" t="s">
        <v>159</v>
      </c>
      <c r="E746" s="216" t="s">
        <v>19</v>
      </c>
      <c r="F746" s="217" t="s">
        <v>914</v>
      </c>
      <c r="G746" s="215"/>
      <c r="H746" s="218">
        <v>-30.1025</v>
      </c>
      <c r="I746" s="219"/>
      <c r="J746" s="215"/>
      <c r="K746" s="215"/>
      <c r="L746" s="220"/>
      <c r="M746" s="221"/>
      <c r="N746" s="222"/>
      <c r="O746" s="222"/>
      <c r="P746" s="222"/>
      <c r="Q746" s="222"/>
      <c r="R746" s="222"/>
      <c r="S746" s="222"/>
      <c r="T746" s="223"/>
      <c r="AT746" s="224" t="s">
        <v>159</v>
      </c>
      <c r="AU746" s="224" t="s">
        <v>86</v>
      </c>
      <c r="AV746" s="14" t="s">
        <v>86</v>
      </c>
      <c r="AW746" s="14" t="s">
        <v>35</v>
      </c>
      <c r="AX746" s="14" t="s">
        <v>77</v>
      </c>
      <c r="AY746" s="224" t="s">
        <v>148</v>
      </c>
    </row>
    <row r="747" spans="2:51" s="14" customFormat="1" ht="10.2">
      <c r="B747" s="214"/>
      <c r="C747" s="215"/>
      <c r="D747" s="200" t="s">
        <v>159</v>
      </c>
      <c r="E747" s="216" t="s">
        <v>19</v>
      </c>
      <c r="F747" s="217" t="s">
        <v>915</v>
      </c>
      <c r="G747" s="215"/>
      <c r="H747" s="218">
        <v>-4.02705</v>
      </c>
      <c r="I747" s="219"/>
      <c r="J747" s="215"/>
      <c r="K747" s="215"/>
      <c r="L747" s="220"/>
      <c r="M747" s="221"/>
      <c r="N747" s="222"/>
      <c r="O747" s="222"/>
      <c r="P747" s="222"/>
      <c r="Q747" s="222"/>
      <c r="R747" s="222"/>
      <c r="S747" s="222"/>
      <c r="T747" s="223"/>
      <c r="AT747" s="224" t="s">
        <v>159</v>
      </c>
      <c r="AU747" s="224" t="s">
        <v>86</v>
      </c>
      <c r="AV747" s="14" t="s">
        <v>86</v>
      </c>
      <c r="AW747" s="14" t="s">
        <v>35</v>
      </c>
      <c r="AX747" s="14" t="s">
        <v>77</v>
      </c>
      <c r="AY747" s="224" t="s">
        <v>148</v>
      </c>
    </row>
    <row r="748" spans="2:51" s="16" customFormat="1" ht="10.2">
      <c r="B748" s="236"/>
      <c r="C748" s="237"/>
      <c r="D748" s="200" t="s">
        <v>159</v>
      </c>
      <c r="E748" s="238" t="s">
        <v>19</v>
      </c>
      <c r="F748" s="239" t="s">
        <v>206</v>
      </c>
      <c r="G748" s="237"/>
      <c r="H748" s="240">
        <v>260.95</v>
      </c>
      <c r="I748" s="241"/>
      <c r="J748" s="237"/>
      <c r="K748" s="237"/>
      <c r="L748" s="242"/>
      <c r="M748" s="243"/>
      <c r="N748" s="244"/>
      <c r="O748" s="244"/>
      <c r="P748" s="244"/>
      <c r="Q748" s="244"/>
      <c r="R748" s="244"/>
      <c r="S748" s="244"/>
      <c r="T748" s="245"/>
      <c r="AT748" s="246" t="s">
        <v>159</v>
      </c>
      <c r="AU748" s="246" t="s">
        <v>86</v>
      </c>
      <c r="AV748" s="16" t="s">
        <v>155</v>
      </c>
      <c r="AW748" s="16" t="s">
        <v>35</v>
      </c>
      <c r="AX748" s="16" t="s">
        <v>21</v>
      </c>
      <c r="AY748" s="246" t="s">
        <v>148</v>
      </c>
    </row>
    <row r="749" spans="1:65" s="2" customFormat="1" ht="21.75" customHeight="1">
      <c r="A749" s="36"/>
      <c r="B749" s="37"/>
      <c r="C749" s="188" t="s">
        <v>916</v>
      </c>
      <c r="D749" s="188" t="s">
        <v>150</v>
      </c>
      <c r="E749" s="189" t="s">
        <v>917</v>
      </c>
      <c r="F749" s="190" t="s">
        <v>918</v>
      </c>
      <c r="G749" s="191" t="s">
        <v>153</v>
      </c>
      <c r="H749" s="192">
        <v>569.23</v>
      </c>
      <c r="I749" s="193"/>
      <c r="J749" s="192">
        <f>ROUND(I749*H749,2)</f>
        <v>0</v>
      </c>
      <c r="K749" s="190" t="s">
        <v>154</v>
      </c>
      <c r="L749" s="41"/>
      <c r="M749" s="194" t="s">
        <v>19</v>
      </c>
      <c r="N749" s="195" t="s">
        <v>48</v>
      </c>
      <c r="O749" s="66"/>
      <c r="P749" s="196">
        <f>O749*H749</f>
        <v>0</v>
      </c>
      <c r="Q749" s="196">
        <v>0</v>
      </c>
      <c r="R749" s="196">
        <f>Q749*H749</f>
        <v>0</v>
      </c>
      <c r="S749" s="196">
        <v>0.046</v>
      </c>
      <c r="T749" s="197">
        <f>S749*H749</f>
        <v>26.18458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98" t="s">
        <v>155</v>
      </c>
      <c r="AT749" s="198" t="s">
        <v>150</v>
      </c>
      <c r="AU749" s="198" t="s">
        <v>86</v>
      </c>
      <c r="AY749" s="19" t="s">
        <v>148</v>
      </c>
      <c r="BE749" s="199">
        <f>IF(N749="základní",J749,0)</f>
        <v>0</v>
      </c>
      <c r="BF749" s="199">
        <f>IF(N749="snížená",J749,0)</f>
        <v>0</v>
      </c>
      <c r="BG749" s="199">
        <f>IF(N749="zákl. přenesená",J749,0)</f>
        <v>0</v>
      </c>
      <c r="BH749" s="199">
        <f>IF(N749="sníž. přenesená",J749,0)</f>
        <v>0</v>
      </c>
      <c r="BI749" s="199">
        <f>IF(N749="nulová",J749,0)</f>
        <v>0</v>
      </c>
      <c r="BJ749" s="19" t="s">
        <v>21</v>
      </c>
      <c r="BK749" s="199">
        <f>ROUND(I749*H749,2)</f>
        <v>0</v>
      </c>
      <c r="BL749" s="19" t="s">
        <v>155</v>
      </c>
      <c r="BM749" s="198" t="s">
        <v>919</v>
      </c>
    </row>
    <row r="750" spans="1:47" s="2" customFormat="1" ht="28.8">
      <c r="A750" s="36"/>
      <c r="B750" s="37"/>
      <c r="C750" s="38"/>
      <c r="D750" s="200" t="s">
        <v>157</v>
      </c>
      <c r="E750" s="38"/>
      <c r="F750" s="201" t="s">
        <v>920</v>
      </c>
      <c r="G750" s="38"/>
      <c r="H750" s="38"/>
      <c r="I750" s="109"/>
      <c r="J750" s="38"/>
      <c r="K750" s="38"/>
      <c r="L750" s="41"/>
      <c r="M750" s="202"/>
      <c r="N750" s="203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9" t="s">
        <v>157</v>
      </c>
      <c r="AU750" s="19" t="s">
        <v>86</v>
      </c>
    </row>
    <row r="751" spans="2:51" s="13" customFormat="1" ht="10.2">
      <c r="B751" s="204"/>
      <c r="C751" s="205"/>
      <c r="D751" s="200" t="s">
        <v>159</v>
      </c>
      <c r="E751" s="206" t="s">
        <v>19</v>
      </c>
      <c r="F751" s="207" t="s">
        <v>592</v>
      </c>
      <c r="G751" s="205"/>
      <c r="H751" s="206" t="s">
        <v>19</v>
      </c>
      <c r="I751" s="208"/>
      <c r="J751" s="205"/>
      <c r="K751" s="205"/>
      <c r="L751" s="209"/>
      <c r="M751" s="210"/>
      <c r="N751" s="211"/>
      <c r="O751" s="211"/>
      <c r="P751" s="211"/>
      <c r="Q751" s="211"/>
      <c r="R751" s="211"/>
      <c r="S751" s="211"/>
      <c r="T751" s="212"/>
      <c r="AT751" s="213" t="s">
        <v>159</v>
      </c>
      <c r="AU751" s="213" t="s">
        <v>86</v>
      </c>
      <c r="AV751" s="13" t="s">
        <v>21</v>
      </c>
      <c r="AW751" s="13" t="s">
        <v>35</v>
      </c>
      <c r="AX751" s="13" t="s">
        <v>77</v>
      </c>
      <c r="AY751" s="213" t="s">
        <v>148</v>
      </c>
    </row>
    <row r="752" spans="2:51" s="14" customFormat="1" ht="20.4">
      <c r="B752" s="214"/>
      <c r="C752" s="215"/>
      <c r="D752" s="200" t="s">
        <v>159</v>
      </c>
      <c r="E752" s="216" t="s">
        <v>19</v>
      </c>
      <c r="F752" s="217" t="s">
        <v>593</v>
      </c>
      <c r="G752" s="215"/>
      <c r="H752" s="218">
        <v>108.885</v>
      </c>
      <c r="I752" s="219"/>
      <c r="J752" s="215"/>
      <c r="K752" s="215"/>
      <c r="L752" s="220"/>
      <c r="M752" s="221"/>
      <c r="N752" s="222"/>
      <c r="O752" s="222"/>
      <c r="P752" s="222"/>
      <c r="Q752" s="222"/>
      <c r="R752" s="222"/>
      <c r="S752" s="222"/>
      <c r="T752" s="223"/>
      <c r="AT752" s="224" t="s">
        <v>159</v>
      </c>
      <c r="AU752" s="224" t="s">
        <v>86</v>
      </c>
      <c r="AV752" s="14" t="s">
        <v>86</v>
      </c>
      <c r="AW752" s="14" t="s">
        <v>35</v>
      </c>
      <c r="AX752" s="14" t="s">
        <v>77</v>
      </c>
      <c r="AY752" s="224" t="s">
        <v>148</v>
      </c>
    </row>
    <row r="753" spans="2:51" s="14" customFormat="1" ht="10.2">
      <c r="B753" s="214"/>
      <c r="C753" s="215"/>
      <c r="D753" s="200" t="s">
        <v>159</v>
      </c>
      <c r="E753" s="216" t="s">
        <v>19</v>
      </c>
      <c r="F753" s="217" t="s">
        <v>594</v>
      </c>
      <c r="G753" s="215"/>
      <c r="H753" s="218">
        <v>-10.41</v>
      </c>
      <c r="I753" s="219"/>
      <c r="J753" s="215"/>
      <c r="K753" s="215"/>
      <c r="L753" s="220"/>
      <c r="M753" s="221"/>
      <c r="N753" s="222"/>
      <c r="O753" s="222"/>
      <c r="P753" s="222"/>
      <c r="Q753" s="222"/>
      <c r="R753" s="222"/>
      <c r="S753" s="222"/>
      <c r="T753" s="223"/>
      <c r="AT753" s="224" t="s">
        <v>159</v>
      </c>
      <c r="AU753" s="224" t="s">
        <v>86</v>
      </c>
      <c r="AV753" s="14" t="s">
        <v>86</v>
      </c>
      <c r="AW753" s="14" t="s">
        <v>35</v>
      </c>
      <c r="AX753" s="14" t="s">
        <v>77</v>
      </c>
      <c r="AY753" s="224" t="s">
        <v>148</v>
      </c>
    </row>
    <row r="754" spans="2:51" s="14" customFormat="1" ht="20.4">
      <c r="B754" s="214"/>
      <c r="C754" s="215"/>
      <c r="D754" s="200" t="s">
        <v>159</v>
      </c>
      <c r="E754" s="216" t="s">
        <v>19</v>
      </c>
      <c r="F754" s="217" t="s">
        <v>595</v>
      </c>
      <c r="G754" s="215"/>
      <c r="H754" s="218">
        <v>134.0325</v>
      </c>
      <c r="I754" s="219"/>
      <c r="J754" s="215"/>
      <c r="K754" s="215"/>
      <c r="L754" s="220"/>
      <c r="M754" s="221"/>
      <c r="N754" s="222"/>
      <c r="O754" s="222"/>
      <c r="P754" s="222"/>
      <c r="Q754" s="222"/>
      <c r="R754" s="222"/>
      <c r="S754" s="222"/>
      <c r="T754" s="223"/>
      <c r="AT754" s="224" t="s">
        <v>159</v>
      </c>
      <c r="AU754" s="224" t="s">
        <v>86</v>
      </c>
      <c r="AV754" s="14" t="s">
        <v>86</v>
      </c>
      <c r="AW754" s="14" t="s">
        <v>35</v>
      </c>
      <c r="AX754" s="14" t="s">
        <v>77</v>
      </c>
      <c r="AY754" s="224" t="s">
        <v>148</v>
      </c>
    </row>
    <row r="755" spans="2:51" s="14" customFormat="1" ht="10.2">
      <c r="B755" s="214"/>
      <c r="C755" s="215"/>
      <c r="D755" s="200" t="s">
        <v>159</v>
      </c>
      <c r="E755" s="216" t="s">
        <v>19</v>
      </c>
      <c r="F755" s="217" t="s">
        <v>596</v>
      </c>
      <c r="G755" s="215"/>
      <c r="H755" s="218">
        <v>-15.35</v>
      </c>
      <c r="I755" s="219"/>
      <c r="J755" s="215"/>
      <c r="K755" s="215"/>
      <c r="L755" s="220"/>
      <c r="M755" s="221"/>
      <c r="N755" s="222"/>
      <c r="O755" s="222"/>
      <c r="P755" s="222"/>
      <c r="Q755" s="222"/>
      <c r="R755" s="222"/>
      <c r="S755" s="222"/>
      <c r="T755" s="223"/>
      <c r="AT755" s="224" t="s">
        <v>159</v>
      </c>
      <c r="AU755" s="224" t="s">
        <v>86</v>
      </c>
      <c r="AV755" s="14" t="s">
        <v>86</v>
      </c>
      <c r="AW755" s="14" t="s">
        <v>35</v>
      </c>
      <c r="AX755" s="14" t="s">
        <v>77</v>
      </c>
      <c r="AY755" s="224" t="s">
        <v>148</v>
      </c>
    </row>
    <row r="756" spans="2:51" s="14" customFormat="1" ht="20.4">
      <c r="B756" s="214"/>
      <c r="C756" s="215"/>
      <c r="D756" s="200" t="s">
        <v>159</v>
      </c>
      <c r="E756" s="216" t="s">
        <v>19</v>
      </c>
      <c r="F756" s="217" t="s">
        <v>597</v>
      </c>
      <c r="G756" s="215"/>
      <c r="H756" s="218">
        <v>181.95</v>
      </c>
      <c r="I756" s="219"/>
      <c r="J756" s="215"/>
      <c r="K756" s="215"/>
      <c r="L756" s="220"/>
      <c r="M756" s="221"/>
      <c r="N756" s="222"/>
      <c r="O756" s="222"/>
      <c r="P756" s="222"/>
      <c r="Q756" s="222"/>
      <c r="R756" s="222"/>
      <c r="S756" s="222"/>
      <c r="T756" s="223"/>
      <c r="AT756" s="224" t="s">
        <v>159</v>
      </c>
      <c r="AU756" s="224" t="s">
        <v>86</v>
      </c>
      <c r="AV756" s="14" t="s">
        <v>86</v>
      </c>
      <c r="AW756" s="14" t="s">
        <v>35</v>
      </c>
      <c r="AX756" s="14" t="s">
        <v>77</v>
      </c>
      <c r="AY756" s="224" t="s">
        <v>148</v>
      </c>
    </row>
    <row r="757" spans="2:51" s="14" customFormat="1" ht="10.2">
      <c r="B757" s="214"/>
      <c r="C757" s="215"/>
      <c r="D757" s="200" t="s">
        <v>159</v>
      </c>
      <c r="E757" s="216" t="s">
        <v>19</v>
      </c>
      <c r="F757" s="217" t="s">
        <v>598</v>
      </c>
      <c r="G757" s="215"/>
      <c r="H757" s="218">
        <v>-11.01</v>
      </c>
      <c r="I757" s="219"/>
      <c r="J757" s="215"/>
      <c r="K757" s="215"/>
      <c r="L757" s="220"/>
      <c r="M757" s="221"/>
      <c r="N757" s="222"/>
      <c r="O757" s="222"/>
      <c r="P757" s="222"/>
      <c r="Q757" s="222"/>
      <c r="R757" s="222"/>
      <c r="S757" s="222"/>
      <c r="T757" s="223"/>
      <c r="AT757" s="224" t="s">
        <v>159</v>
      </c>
      <c r="AU757" s="224" t="s">
        <v>86</v>
      </c>
      <c r="AV757" s="14" t="s">
        <v>86</v>
      </c>
      <c r="AW757" s="14" t="s">
        <v>35</v>
      </c>
      <c r="AX757" s="14" t="s">
        <v>77</v>
      </c>
      <c r="AY757" s="224" t="s">
        <v>148</v>
      </c>
    </row>
    <row r="758" spans="2:51" s="14" customFormat="1" ht="30.6">
      <c r="B758" s="214"/>
      <c r="C758" s="215"/>
      <c r="D758" s="200" t="s">
        <v>159</v>
      </c>
      <c r="E758" s="216" t="s">
        <v>19</v>
      </c>
      <c r="F758" s="217" t="s">
        <v>599</v>
      </c>
      <c r="G758" s="215"/>
      <c r="H758" s="218">
        <v>146.7209</v>
      </c>
      <c r="I758" s="219"/>
      <c r="J758" s="215"/>
      <c r="K758" s="215"/>
      <c r="L758" s="220"/>
      <c r="M758" s="221"/>
      <c r="N758" s="222"/>
      <c r="O758" s="222"/>
      <c r="P758" s="222"/>
      <c r="Q758" s="222"/>
      <c r="R758" s="222"/>
      <c r="S758" s="222"/>
      <c r="T758" s="223"/>
      <c r="AT758" s="224" t="s">
        <v>159</v>
      </c>
      <c r="AU758" s="224" t="s">
        <v>86</v>
      </c>
      <c r="AV758" s="14" t="s">
        <v>86</v>
      </c>
      <c r="AW758" s="14" t="s">
        <v>35</v>
      </c>
      <c r="AX758" s="14" t="s">
        <v>77</v>
      </c>
      <c r="AY758" s="224" t="s">
        <v>148</v>
      </c>
    </row>
    <row r="759" spans="2:51" s="14" customFormat="1" ht="10.2">
      <c r="B759" s="214"/>
      <c r="C759" s="215"/>
      <c r="D759" s="200" t="s">
        <v>159</v>
      </c>
      <c r="E759" s="216" t="s">
        <v>19</v>
      </c>
      <c r="F759" s="217" t="s">
        <v>600</v>
      </c>
      <c r="G759" s="215"/>
      <c r="H759" s="218">
        <v>-11.445</v>
      </c>
      <c r="I759" s="219"/>
      <c r="J759" s="215"/>
      <c r="K759" s="215"/>
      <c r="L759" s="220"/>
      <c r="M759" s="221"/>
      <c r="N759" s="222"/>
      <c r="O759" s="222"/>
      <c r="P759" s="222"/>
      <c r="Q759" s="222"/>
      <c r="R759" s="222"/>
      <c r="S759" s="222"/>
      <c r="T759" s="223"/>
      <c r="AT759" s="224" t="s">
        <v>159</v>
      </c>
      <c r="AU759" s="224" t="s">
        <v>86</v>
      </c>
      <c r="AV759" s="14" t="s">
        <v>86</v>
      </c>
      <c r="AW759" s="14" t="s">
        <v>35</v>
      </c>
      <c r="AX759" s="14" t="s">
        <v>77</v>
      </c>
      <c r="AY759" s="224" t="s">
        <v>148</v>
      </c>
    </row>
    <row r="760" spans="2:51" s="14" customFormat="1" ht="20.4">
      <c r="B760" s="214"/>
      <c r="C760" s="215"/>
      <c r="D760" s="200" t="s">
        <v>159</v>
      </c>
      <c r="E760" s="216" t="s">
        <v>19</v>
      </c>
      <c r="F760" s="217" t="s">
        <v>601</v>
      </c>
      <c r="G760" s="215"/>
      <c r="H760" s="218">
        <v>27.15</v>
      </c>
      <c r="I760" s="219"/>
      <c r="J760" s="215"/>
      <c r="K760" s="215"/>
      <c r="L760" s="220"/>
      <c r="M760" s="221"/>
      <c r="N760" s="222"/>
      <c r="O760" s="222"/>
      <c r="P760" s="222"/>
      <c r="Q760" s="222"/>
      <c r="R760" s="222"/>
      <c r="S760" s="222"/>
      <c r="T760" s="223"/>
      <c r="AT760" s="224" t="s">
        <v>159</v>
      </c>
      <c r="AU760" s="224" t="s">
        <v>86</v>
      </c>
      <c r="AV760" s="14" t="s">
        <v>86</v>
      </c>
      <c r="AW760" s="14" t="s">
        <v>35</v>
      </c>
      <c r="AX760" s="14" t="s">
        <v>77</v>
      </c>
      <c r="AY760" s="224" t="s">
        <v>148</v>
      </c>
    </row>
    <row r="761" spans="2:51" s="14" customFormat="1" ht="10.2">
      <c r="B761" s="214"/>
      <c r="C761" s="215"/>
      <c r="D761" s="200" t="s">
        <v>159</v>
      </c>
      <c r="E761" s="216" t="s">
        <v>19</v>
      </c>
      <c r="F761" s="217" t="s">
        <v>602</v>
      </c>
      <c r="G761" s="215"/>
      <c r="H761" s="218">
        <v>32.793</v>
      </c>
      <c r="I761" s="219"/>
      <c r="J761" s="215"/>
      <c r="K761" s="215"/>
      <c r="L761" s="220"/>
      <c r="M761" s="221"/>
      <c r="N761" s="222"/>
      <c r="O761" s="222"/>
      <c r="P761" s="222"/>
      <c r="Q761" s="222"/>
      <c r="R761" s="222"/>
      <c r="S761" s="222"/>
      <c r="T761" s="223"/>
      <c r="AT761" s="224" t="s">
        <v>159</v>
      </c>
      <c r="AU761" s="224" t="s">
        <v>86</v>
      </c>
      <c r="AV761" s="14" t="s">
        <v>86</v>
      </c>
      <c r="AW761" s="14" t="s">
        <v>35</v>
      </c>
      <c r="AX761" s="14" t="s">
        <v>77</v>
      </c>
      <c r="AY761" s="224" t="s">
        <v>148</v>
      </c>
    </row>
    <row r="762" spans="2:51" s="14" customFormat="1" ht="20.4">
      <c r="B762" s="214"/>
      <c r="C762" s="215"/>
      <c r="D762" s="200" t="s">
        <v>159</v>
      </c>
      <c r="E762" s="216" t="s">
        <v>19</v>
      </c>
      <c r="F762" s="217" t="s">
        <v>603</v>
      </c>
      <c r="G762" s="215"/>
      <c r="H762" s="218">
        <v>87.2305</v>
      </c>
      <c r="I762" s="219"/>
      <c r="J762" s="215"/>
      <c r="K762" s="215"/>
      <c r="L762" s="220"/>
      <c r="M762" s="221"/>
      <c r="N762" s="222"/>
      <c r="O762" s="222"/>
      <c r="P762" s="222"/>
      <c r="Q762" s="222"/>
      <c r="R762" s="222"/>
      <c r="S762" s="222"/>
      <c r="T762" s="223"/>
      <c r="AT762" s="224" t="s">
        <v>159</v>
      </c>
      <c r="AU762" s="224" t="s">
        <v>86</v>
      </c>
      <c r="AV762" s="14" t="s">
        <v>86</v>
      </c>
      <c r="AW762" s="14" t="s">
        <v>35</v>
      </c>
      <c r="AX762" s="14" t="s">
        <v>77</v>
      </c>
      <c r="AY762" s="224" t="s">
        <v>148</v>
      </c>
    </row>
    <row r="763" spans="2:51" s="14" customFormat="1" ht="20.4">
      <c r="B763" s="214"/>
      <c r="C763" s="215"/>
      <c r="D763" s="200" t="s">
        <v>159</v>
      </c>
      <c r="E763" s="216" t="s">
        <v>19</v>
      </c>
      <c r="F763" s="217" t="s">
        <v>604</v>
      </c>
      <c r="G763" s="215"/>
      <c r="H763" s="218">
        <v>49.87</v>
      </c>
      <c r="I763" s="219"/>
      <c r="J763" s="215"/>
      <c r="K763" s="215"/>
      <c r="L763" s="220"/>
      <c r="M763" s="221"/>
      <c r="N763" s="222"/>
      <c r="O763" s="222"/>
      <c r="P763" s="222"/>
      <c r="Q763" s="222"/>
      <c r="R763" s="222"/>
      <c r="S763" s="222"/>
      <c r="T763" s="223"/>
      <c r="AT763" s="224" t="s">
        <v>159</v>
      </c>
      <c r="AU763" s="224" t="s">
        <v>86</v>
      </c>
      <c r="AV763" s="14" t="s">
        <v>86</v>
      </c>
      <c r="AW763" s="14" t="s">
        <v>35</v>
      </c>
      <c r="AX763" s="14" t="s">
        <v>77</v>
      </c>
      <c r="AY763" s="224" t="s">
        <v>148</v>
      </c>
    </row>
    <row r="764" spans="2:51" s="14" customFormat="1" ht="20.4">
      <c r="B764" s="214"/>
      <c r="C764" s="215"/>
      <c r="D764" s="200" t="s">
        <v>159</v>
      </c>
      <c r="E764" s="216" t="s">
        <v>19</v>
      </c>
      <c r="F764" s="217" t="s">
        <v>605</v>
      </c>
      <c r="G764" s="215"/>
      <c r="H764" s="218">
        <v>64.088</v>
      </c>
      <c r="I764" s="219"/>
      <c r="J764" s="215"/>
      <c r="K764" s="215"/>
      <c r="L764" s="220"/>
      <c r="M764" s="221"/>
      <c r="N764" s="222"/>
      <c r="O764" s="222"/>
      <c r="P764" s="222"/>
      <c r="Q764" s="222"/>
      <c r="R764" s="222"/>
      <c r="S764" s="222"/>
      <c r="T764" s="223"/>
      <c r="AT764" s="224" t="s">
        <v>159</v>
      </c>
      <c r="AU764" s="224" t="s">
        <v>86</v>
      </c>
      <c r="AV764" s="14" t="s">
        <v>86</v>
      </c>
      <c r="AW764" s="14" t="s">
        <v>35</v>
      </c>
      <c r="AX764" s="14" t="s">
        <v>77</v>
      </c>
      <c r="AY764" s="224" t="s">
        <v>148</v>
      </c>
    </row>
    <row r="765" spans="2:51" s="13" customFormat="1" ht="10.2">
      <c r="B765" s="204"/>
      <c r="C765" s="205"/>
      <c r="D765" s="200" t="s">
        <v>159</v>
      </c>
      <c r="E765" s="206" t="s">
        <v>19</v>
      </c>
      <c r="F765" s="207" t="s">
        <v>606</v>
      </c>
      <c r="G765" s="205"/>
      <c r="H765" s="206" t="s">
        <v>19</v>
      </c>
      <c r="I765" s="208"/>
      <c r="J765" s="205"/>
      <c r="K765" s="205"/>
      <c r="L765" s="209"/>
      <c r="M765" s="210"/>
      <c r="N765" s="211"/>
      <c r="O765" s="211"/>
      <c r="P765" s="211"/>
      <c r="Q765" s="211"/>
      <c r="R765" s="211"/>
      <c r="S765" s="211"/>
      <c r="T765" s="212"/>
      <c r="AT765" s="213" t="s">
        <v>159</v>
      </c>
      <c r="AU765" s="213" t="s">
        <v>86</v>
      </c>
      <c r="AV765" s="13" t="s">
        <v>21</v>
      </c>
      <c r="AW765" s="13" t="s">
        <v>35</v>
      </c>
      <c r="AX765" s="13" t="s">
        <v>77</v>
      </c>
      <c r="AY765" s="213" t="s">
        <v>148</v>
      </c>
    </row>
    <row r="766" spans="2:51" s="13" customFormat="1" ht="10.2">
      <c r="B766" s="204"/>
      <c r="C766" s="205"/>
      <c r="D766" s="200" t="s">
        <v>159</v>
      </c>
      <c r="E766" s="206" t="s">
        <v>19</v>
      </c>
      <c r="F766" s="207" t="s">
        <v>346</v>
      </c>
      <c r="G766" s="205"/>
      <c r="H766" s="206" t="s">
        <v>19</v>
      </c>
      <c r="I766" s="208"/>
      <c r="J766" s="205"/>
      <c r="K766" s="205"/>
      <c r="L766" s="209"/>
      <c r="M766" s="210"/>
      <c r="N766" s="211"/>
      <c r="O766" s="211"/>
      <c r="P766" s="211"/>
      <c r="Q766" s="211"/>
      <c r="R766" s="211"/>
      <c r="S766" s="211"/>
      <c r="T766" s="212"/>
      <c r="AT766" s="213" t="s">
        <v>159</v>
      </c>
      <c r="AU766" s="213" t="s">
        <v>86</v>
      </c>
      <c r="AV766" s="13" t="s">
        <v>21</v>
      </c>
      <c r="AW766" s="13" t="s">
        <v>35</v>
      </c>
      <c r="AX766" s="13" t="s">
        <v>77</v>
      </c>
      <c r="AY766" s="213" t="s">
        <v>148</v>
      </c>
    </row>
    <row r="767" spans="2:51" s="14" customFormat="1" ht="30.6">
      <c r="B767" s="214"/>
      <c r="C767" s="215"/>
      <c r="D767" s="200" t="s">
        <v>159</v>
      </c>
      <c r="E767" s="216" t="s">
        <v>19</v>
      </c>
      <c r="F767" s="217" t="s">
        <v>607</v>
      </c>
      <c r="G767" s="215"/>
      <c r="H767" s="218">
        <v>-206.2764</v>
      </c>
      <c r="I767" s="219"/>
      <c r="J767" s="215"/>
      <c r="K767" s="215"/>
      <c r="L767" s="220"/>
      <c r="M767" s="221"/>
      <c r="N767" s="222"/>
      <c r="O767" s="222"/>
      <c r="P767" s="222"/>
      <c r="Q767" s="222"/>
      <c r="R767" s="222"/>
      <c r="S767" s="222"/>
      <c r="T767" s="223"/>
      <c r="AT767" s="224" t="s">
        <v>159</v>
      </c>
      <c r="AU767" s="224" t="s">
        <v>86</v>
      </c>
      <c r="AV767" s="14" t="s">
        <v>86</v>
      </c>
      <c r="AW767" s="14" t="s">
        <v>35</v>
      </c>
      <c r="AX767" s="14" t="s">
        <v>77</v>
      </c>
      <c r="AY767" s="224" t="s">
        <v>148</v>
      </c>
    </row>
    <row r="768" spans="2:51" s="14" customFormat="1" ht="10.2">
      <c r="B768" s="214"/>
      <c r="C768" s="215"/>
      <c r="D768" s="200" t="s">
        <v>159</v>
      </c>
      <c r="E768" s="216" t="s">
        <v>19</v>
      </c>
      <c r="F768" s="217" t="s">
        <v>608</v>
      </c>
      <c r="G768" s="215"/>
      <c r="H768" s="218">
        <v>-9</v>
      </c>
      <c r="I768" s="219"/>
      <c r="J768" s="215"/>
      <c r="K768" s="215"/>
      <c r="L768" s="220"/>
      <c r="M768" s="221"/>
      <c r="N768" s="222"/>
      <c r="O768" s="222"/>
      <c r="P768" s="222"/>
      <c r="Q768" s="222"/>
      <c r="R768" s="222"/>
      <c r="S768" s="222"/>
      <c r="T768" s="223"/>
      <c r="AT768" s="224" t="s">
        <v>159</v>
      </c>
      <c r="AU768" s="224" t="s">
        <v>86</v>
      </c>
      <c r="AV768" s="14" t="s">
        <v>86</v>
      </c>
      <c r="AW768" s="14" t="s">
        <v>35</v>
      </c>
      <c r="AX768" s="14" t="s">
        <v>77</v>
      </c>
      <c r="AY768" s="224" t="s">
        <v>148</v>
      </c>
    </row>
    <row r="769" spans="2:51" s="15" customFormat="1" ht="10.2">
      <c r="B769" s="225"/>
      <c r="C769" s="226"/>
      <c r="D769" s="200" t="s">
        <v>159</v>
      </c>
      <c r="E769" s="227" t="s">
        <v>19</v>
      </c>
      <c r="F769" s="228" t="s">
        <v>438</v>
      </c>
      <c r="G769" s="226"/>
      <c r="H769" s="229">
        <v>569.2285</v>
      </c>
      <c r="I769" s="230"/>
      <c r="J769" s="226"/>
      <c r="K769" s="226"/>
      <c r="L769" s="231"/>
      <c r="M769" s="232"/>
      <c r="N769" s="233"/>
      <c r="O769" s="233"/>
      <c r="P769" s="233"/>
      <c r="Q769" s="233"/>
      <c r="R769" s="233"/>
      <c r="S769" s="233"/>
      <c r="T769" s="234"/>
      <c r="AT769" s="235" t="s">
        <v>159</v>
      </c>
      <c r="AU769" s="235" t="s">
        <v>86</v>
      </c>
      <c r="AV769" s="15" t="s">
        <v>181</v>
      </c>
      <c r="AW769" s="15" t="s">
        <v>35</v>
      </c>
      <c r="AX769" s="15" t="s">
        <v>77</v>
      </c>
      <c r="AY769" s="235" t="s">
        <v>148</v>
      </c>
    </row>
    <row r="770" spans="2:51" s="16" customFormat="1" ht="10.2">
      <c r="B770" s="236"/>
      <c r="C770" s="237"/>
      <c r="D770" s="200" t="s">
        <v>159</v>
      </c>
      <c r="E770" s="238" t="s">
        <v>19</v>
      </c>
      <c r="F770" s="239" t="s">
        <v>206</v>
      </c>
      <c r="G770" s="237"/>
      <c r="H770" s="240">
        <v>569.2285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AT770" s="246" t="s">
        <v>159</v>
      </c>
      <c r="AU770" s="246" t="s">
        <v>86</v>
      </c>
      <c r="AV770" s="16" t="s">
        <v>155</v>
      </c>
      <c r="AW770" s="16" t="s">
        <v>35</v>
      </c>
      <c r="AX770" s="16" t="s">
        <v>21</v>
      </c>
      <c r="AY770" s="246" t="s">
        <v>148</v>
      </c>
    </row>
    <row r="771" spans="1:65" s="2" customFormat="1" ht="21.75" customHeight="1">
      <c r="A771" s="36"/>
      <c r="B771" s="37"/>
      <c r="C771" s="188" t="s">
        <v>921</v>
      </c>
      <c r="D771" s="188" t="s">
        <v>150</v>
      </c>
      <c r="E771" s="189" t="s">
        <v>922</v>
      </c>
      <c r="F771" s="190" t="s">
        <v>923</v>
      </c>
      <c r="G771" s="191" t="s">
        <v>924</v>
      </c>
      <c r="H771" s="192">
        <v>1</v>
      </c>
      <c r="I771" s="193"/>
      <c r="J771" s="192">
        <f>ROUND(I771*H771,2)</f>
        <v>0</v>
      </c>
      <c r="K771" s="190" t="s">
        <v>19</v>
      </c>
      <c r="L771" s="41"/>
      <c r="M771" s="194" t="s">
        <v>19</v>
      </c>
      <c r="N771" s="195" t="s">
        <v>48</v>
      </c>
      <c r="O771" s="66"/>
      <c r="P771" s="196">
        <f>O771*H771</f>
        <v>0</v>
      </c>
      <c r="Q771" s="196">
        <v>4E-05</v>
      </c>
      <c r="R771" s="196">
        <f>Q771*H771</f>
        <v>4E-05</v>
      </c>
      <c r="S771" s="196">
        <v>0</v>
      </c>
      <c r="T771" s="197">
        <f>S771*H771</f>
        <v>0</v>
      </c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R771" s="198" t="s">
        <v>155</v>
      </c>
      <c r="AT771" s="198" t="s">
        <v>150</v>
      </c>
      <c r="AU771" s="198" t="s">
        <v>86</v>
      </c>
      <c r="AY771" s="19" t="s">
        <v>148</v>
      </c>
      <c r="BE771" s="199">
        <f>IF(N771="základní",J771,0)</f>
        <v>0</v>
      </c>
      <c r="BF771" s="199">
        <f>IF(N771="snížená",J771,0)</f>
        <v>0</v>
      </c>
      <c r="BG771" s="199">
        <f>IF(N771="zákl. přenesená",J771,0)</f>
        <v>0</v>
      </c>
      <c r="BH771" s="199">
        <f>IF(N771="sníž. přenesená",J771,0)</f>
        <v>0</v>
      </c>
      <c r="BI771" s="199">
        <f>IF(N771="nulová",J771,0)</f>
        <v>0</v>
      </c>
      <c r="BJ771" s="19" t="s">
        <v>21</v>
      </c>
      <c r="BK771" s="199">
        <f>ROUND(I771*H771,2)</f>
        <v>0</v>
      </c>
      <c r="BL771" s="19" t="s">
        <v>155</v>
      </c>
      <c r="BM771" s="198" t="s">
        <v>925</v>
      </c>
    </row>
    <row r="772" spans="1:47" s="2" customFormat="1" ht="19.2">
      <c r="A772" s="36"/>
      <c r="B772" s="37"/>
      <c r="C772" s="38"/>
      <c r="D772" s="200" t="s">
        <v>157</v>
      </c>
      <c r="E772" s="38"/>
      <c r="F772" s="201" t="s">
        <v>923</v>
      </c>
      <c r="G772" s="38"/>
      <c r="H772" s="38"/>
      <c r="I772" s="109"/>
      <c r="J772" s="38"/>
      <c r="K772" s="38"/>
      <c r="L772" s="41"/>
      <c r="M772" s="202"/>
      <c r="N772" s="203"/>
      <c r="O772" s="66"/>
      <c r="P772" s="66"/>
      <c r="Q772" s="66"/>
      <c r="R772" s="66"/>
      <c r="S772" s="66"/>
      <c r="T772" s="67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T772" s="19" t="s">
        <v>157</v>
      </c>
      <c r="AU772" s="19" t="s">
        <v>86</v>
      </c>
    </row>
    <row r="773" spans="1:65" s="2" customFormat="1" ht="21.75" customHeight="1">
      <c r="A773" s="36"/>
      <c r="B773" s="37"/>
      <c r="C773" s="188" t="s">
        <v>926</v>
      </c>
      <c r="D773" s="188" t="s">
        <v>150</v>
      </c>
      <c r="E773" s="189" t="s">
        <v>927</v>
      </c>
      <c r="F773" s="190" t="s">
        <v>928</v>
      </c>
      <c r="G773" s="191" t="s">
        <v>924</v>
      </c>
      <c r="H773" s="192">
        <v>1</v>
      </c>
      <c r="I773" s="193"/>
      <c r="J773" s="192">
        <f>ROUND(I773*H773,2)</f>
        <v>0</v>
      </c>
      <c r="K773" s="190" t="s">
        <v>19</v>
      </c>
      <c r="L773" s="41"/>
      <c r="M773" s="194" t="s">
        <v>19</v>
      </c>
      <c r="N773" s="195" t="s">
        <v>48</v>
      </c>
      <c r="O773" s="66"/>
      <c r="P773" s="196">
        <f>O773*H773</f>
        <v>0</v>
      </c>
      <c r="Q773" s="196">
        <v>4E-05</v>
      </c>
      <c r="R773" s="196">
        <f>Q773*H773</f>
        <v>4E-05</v>
      </c>
      <c r="S773" s="196">
        <v>0</v>
      </c>
      <c r="T773" s="197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98" t="s">
        <v>155</v>
      </c>
      <c r="AT773" s="198" t="s">
        <v>150</v>
      </c>
      <c r="AU773" s="198" t="s">
        <v>86</v>
      </c>
      <c r="AY773" s="19" t="s">
        <v>148</v>
      </c>
      <c r="BE773" s="199">
        <f>IF(N773="základní",J773,0)</f>
        <v>0</v>
      </c>
      <c r="BF773" s="199">
        <f>IF(N773="snížená",J773,0)</f>
        <v>0</v>
      </c>
      <c r="BG773" s="199">
        <f>IF(N773="zákl. přenesená",J773,0)</f>
        <v>0</v>
      </c>
      <c r="BH773" s="199">
        <f>IF(N773="sníž. přenesená",J773,0)</f>
        <v>0</v>
      </c>
      <c r="BI773" s="199">
        <f>IF(N773="nulová",J773,0)</f>
        <v>0</v>
      </c>
      <c r="BJ773" s="19" t="s">
        <v>21</v>
      </c>
      <c r="BK773" s="199">
        <f>ROUND(I773*H773,2)</f>
        <v>0</v>
      </c>
      <c r="BL773" s="19" t="s">
        <v>155</v>
      </c>
      <c r="BM773" s="198" t="s">
        <v>929</v>
      </c>
    </row>
    <row r="774" spans="1:47" s="2" customFormat="1" ht="19.2">
      <c r="A774" s="36"/>
      <c r="B774" s="37"/>
      <c r="C774" s="38"/>
      <c r="D774" s="200" t="s">
        <v>157</v>
      </c>
      <c r="E774" s="38"/>
      <c r="F774" s="201" t="s">
        <v>930</v>
      </c>
      <c r="G774" s="38"/>
      <c r="H774" s="38"/>
      <c r="I774" s="109"/>
      <c r="J774" s="38"/>
      <c r="K774" s="38"/>
      <c r="L774" s="41"/>
      <c r="M774" s="202"/>
      <c r="N774" s="203"/>
      <c r="O774" s="66"/>
      <c r="P774" s="66"/>
      <c r="Q774" s="66"/>
      <c r="R774" s="66"/>
      <c r="S774" s="66"/>
      <c r="T774" s="67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T774" s="19" t="s">
        <v>157</v>
      </c>
      <c r="AU774" s="19" t="s">
        <v>86</v>
      </c>
    </row>
    <row r="775" spans="1:65" s="2" customFormat="1" ht="21.75" customHeight="1">
      <c r="A775" s="36"/>
      <c r="B775" s="37"/>
      <c r="C775" s="188" t="s">
        <v>27</v>
      </c>
      <c r="D775" s="188" t="s">
        <v>150</v>
      </c>
      <c r="E775" s="189" t="s">
        <v>931</v>
      </c>
      <c r="F775" s="190" t="s">
        <v>932</v>
      </c>
      <c r="G775" s="191" t="s">
        <v>924</v>
      </c>
      <c r="H775" s="192">
        <v>1</v>
      </c>
      <c r="I775" s="193"/>
      <c r="J775" s="192">
        <f>ROUND(I775*H775,2)</f>
        <v>0</v>
      </c>
      <c r="K775" s="190" t="s">
        <v>19</v>
      </c>
      <c r="L775" s="41"/>
      <c r="M775" s="194" t="s">
        <v>19</v>
      </c>
      <c r="N775" s="195" t="s">
        <v>48</v>
      </c>
      <c r="O775" s="66"/>
      <c r="P775" s="196">
        <f>O775*H775</f>
        <v>0</v>
      </c>
      <c r="Q775" s="196">
        <v>4E-05</v>
      </c>
      <c r="R775" s="196">
        <f>Q775*H775</f>
        <v>4E-05</v>
      </c>
      <c r="S775" s="196">
        <v>0</v>
      </c>
      <c r="T775" s="197">
        <f>S775*H775</f>
        <v>0</v>
      </c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R775" s="198" t="s">
        <v>155</v>
      </c>
      <c r="AT775" s="198" t="s">
        <v>150</v>
      </c>
      <c r="AU775" s="198" t="s">
        <v>86</v>
      </c>
      <c r="AY775" s="19" t="s">
        <v>148</v>
      </c>
      <c r="BE775" s="199">
        <f>IF(N775="základní",J775,0)</f>
        <v>0</v>
      </c>
      <c r="BF775" s="199">
        <f>IF(N775="snížená",J775,0)</f>
        <v>0</v>
      </c>
      <c r="BG775" s="199">
        <f>IF(N775="zákl. přenesená",J775,0)</f>
        <v>0</v>
      </c>
      <c r="BH775" s="199">
        <f>IF(N775="sníž. přenesená",J775,0)</f>
        <v>0</v>
      </c>
      <c r="BI775" s="199">
        <f>IF(N775="nulová",J775,0)</f>
        <v>0</v>
      </c>
      <c r="BJ775" s="19" t="s">
        <v>21</v>
      </c>
      <c r="BK775" s="199">
        <f>ROUND(I775*H775,2)</f>
        <v>0</v>
      </c>
      <c r="BL775" s="19" t="s">
        <v>155</v>
      </c>
      <c r="BM775" s="198" t="s">
        <v>933</v>
      </c>
    </row>
    <row r="776" spans="1:47" s="2" customFormat="1" ht="19.2">
      <c r="A776" s="36"/>
      <c r="B776" s="37"/>
      <c r="C776" s="38"/>
      <c r="D776" s="200" t="s">
        <v>157</v>
      </c>
      <c r="E776" s="38"/>
      <c r="F776" s="201" t="s">
        <v>934</v>
      </c>
      <c r="G776" s="38"/>
      <c r="H776" s="38"/>
      <c r="I776" s="109"/>
      <c r="J776" s="38"/>
      <c r="K776" s="38"/>
      <c r="L776" s="41"/>
      <c r="M776" s="202"/>
      <c r="N776" s="203"/>
      <c r="O776" s="66"/>
      <c r="P776" s="66"/>
      <c r="Q776" s="66"/>
      <c r="R776" s="66"/>
      <c r="S776" s="66"/>
      <c r="T776" s="67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T776" s="19" t="s">
        <v>157</v>
      </c>
      <c r="AU776" s="19" t="s">
        <v>86</v>
      </c>
    </row>
    <row r="777" spans="1:65" s="2" customFormat="1" ht="33" customHeight="1">
      <c r="A777" s="36"/>
      <c r="B777" s="37"/>
      <c r="C777" s="188" t="s">
        <v>935</v>
      </c>
      <c r="D777" s="188" t="s">
        <v>150</v>
      </c>
      <c r="E777" s="189" t="s">
        <v>936</v>
      </c>
      <c r="F777" s="190" t="s">
        <v>937</v>
      </c>
      <c r="G777" s="191" t="s">
        <v>924</v>
      </c>
      <c r="H777" s="192">
        <v>1</v>
      </c>
      <c r="I777" s="193"/>
      <c r="J777" s="192">
        <f>ROUND(I777*H777,2)</f>
        <v>0</v>
      </c>
      <c r="K777" s="190" t="s">
        <v>19</v>
      </c>
      <c r="L777" s="41"/>
      <c r="M777" s="194" t="s">
        <v>19</v>
      </c>
      <c r="N777" s="195" t="s">
        <v>48</v>
      </c>
      <c r="O777" s="66"/>
      <c r="P777" s="196">
        <f>O777*H777</f>
        <v>0</v>
      </c>
      <c r="Q777" s="196">
        <v>4E-05</v>
      </c>
      <c r="R777" s="196">
        <f>Q777*H777</f>
        <v>4E-05</v>
      </c>
      <c r="S777" s="196">
        <v>0</v>
      </c>
      <c r="T777" s="197">
        <f>S777*H777</f>
        <v>0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98" t="s">
        <v>155</v>
      </c>
      <c r="AT777" s="198" t="s">
        <v>150</v>
      </c>
      <c r="AU777" s="198" t="s">
        <v>86</v>
      </c>
      <c r="AY777" s="19" t="s">
        <v>148</v>
      </c>
      <c r="BE777" s="199">
        <f>IF(N777="základní",J777,0)</f>
        <v>0</v>
      </c>
      <c r="BF777" s="199">
        <f>IF(N777="snížená",J777,0)</f>
        <v>0</v>
      </c>
      <c r="BG777" s="199">
        <f>IF(N777="zákl. přenesená",J777,0)</f>
        <v>0</v>
      </c>
      <c r="BH777" s="199">
        <f>IF(N777="sníž. přenesená",J777,0)</f>
        <v>0</v>
      </c>
      <c r="BI777" s="199">
        <f>IF(N777="nulová",J777,0)</f>
        <v>0</v>
      </c>
      <c r="BJ777" s="19" t="s">
        <v>21</v>
      </c>
      <c r="BK777" s="199">
        <f>ROUND(I777*H777,2)</f>
        <v>0</v>
      </c>
      <c r="BL777" s="19" t="s">
        <v>155</v>
      </c>
      <c r="BM777" s="198" t="s">
        <v>938</v>
      </c>
    </row>
    <row r="778" spans="1:47" s="2" customFormat="1" ht="19.2">
      <c r="A778" s="36"/>
      <c r="B778" s="37"/>
      <c r="C778" s="38"/>
      <c r="D778" s="200" t="s">
        <v>157</v>
      </c>
      <c r="E778" s="38"/>
      <c r="F778" s="201" t="s">
        <v>939</v>
      </c>
      <c r="G778" s="38"/>
      <c r="H778" s="38"/>
      <c r="I778" s="109"/>
      <c r="J778" s="38"/>
      <c r="K778" s="38"/>
      <c r="L778" s="41"/>
      <c r="M778" s="202"/>
      <c r="N778" s="203"/>
      <c r="O778" s="66"/>
      <c r="P778" s="66"/>
      <c r="Q778" s="66"/>
      <c r="R778" s="66"/>
      <c r="S778" s="66"/>
      <c r="T778" s="67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T778" s="19" t="s">
        <v>157</v>
      </c>
      <c r="AU778" s="19" t="s">
        <v>86</v>
      </c>
    </row>
    <row r="779" spans="1:65" s="2" customFormat="1" ht="16.5" customHeight="1">
      <c r="A779" s="36"/>
      <c r="B779" s="37"/>
      <c r="C779" s="188" t="s">
        <v>940</v>
      </c>
      <c r="D779" s="188" t="s">
        <v>150</v>
      </c>
      <c r="E779" s="189" t="s">
        <v>941</v>
      </c>
      <c r="F779" s="190" t="s">
        <v>942</v>
      </c>
      <c r="G779" s="191" t="s">
        <v>924</v>
      </c>
      <c r="H779" s="192">
        <v>1</v>
      </c>
      <c r="I779" s="193"/>
      <c r="J779" s="192">
        <f>ROUND(I779*H779,2)</f>
        <v>0</v>
      </c>
      <c r="K779" s="190" t="s">
        <v>19</v>
      </c>
      <c r="L779" s="41"/>
      <c r="M779" s="194" t="s">
        <v>19</v>
      </c>
      <c r="N779" s="195" t="s">
        <v>48</v>
      </c>
      <c r="O779" s="66"/>
      <c r="P779" s="196">
        <f>O779*H779</f>
        <v>0</v>
      </c>
      <c r="Q779" s="196">
        <v>4E-05</v>
      </c>
      <c r="R779" s="196">
        <f>Q779*H779</f>
        <v>4E-05</v>
      </c>
      <c r="S779" s="196">
        <v>0</v>
      </c>
      <c r="T779" s="197">
        <f>S779*H779</f>
        <v>0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198" t="s">
        <v>155</v>
      </c>
      <c r="AT779" s="198" t="s">
        <v>150</v>
      </c>
      <c r="AU779" s="198" t="s">
        <v>86</v>
      </c>
      <c r="AY779" s="19" t="s">
        <v>148</v>
      </c>
      <c r="BE779" s="199">
        <f>IF(N779="základní",J779,0)</f>
        <v>0</v>
      </c>
      <c r="BF779" s="199">
        <f>IF(N779="snížená",J779,0)</f>
        <v>0</v>
      </c>
      <c r="BG779" s="199">
        <f>IF(N779="zákl. přenesená",J779,0)</f>
        <v>0</v>
      </c>
      <c r="BH779" s="199">
        <f>IF(N779="sníž. přenesená",J779,0)</f>
        <v>0</v>
      </c>
      <c r="BI779" s="199">
        <f>IF(N779="nulová",J779,0)</f>
        <v>0</v>
      </c>
      <c r="BJ779" s="19" t="s">
        <v>21</v>
      </c>
      <c r="BK779" s="199">
        <f>ROUND(I779*H779,2)</f>
        <v>0</v>
      </c>
      <c r="BL779" s="19" t="s">
        <v>155</v>
      </c>
      <c r="BM779" s="198" t="s">
        <v>943</v>
      </c>
    </row>
    <row r="780" spans="1:47" s="2" customFormat="1" ht="10.2">
      <c r="A780" s="36"/>
      <c r="B780" s="37"/>
      <c r="C780" s="38"/>
      <c r="D780" s="200" t="s">
        <v>157</v>
      </c>
      <c r="E780" s="38"/>
      <c r="F780" s="201" t="s">
        <v>944</v>
      </c>
      <c r="G780" s="38"/>
      <c r="H780" s="38"/>
      <c r="I780" s="109"/>
      <c r="J780" s="38"/>
      <c r="K780" s="38"/>
      <c r="L780" s="41"/>
      <c r="M780" s="202"/>
      <c r="N780" s="203"/>
      <c r="O780" s="66"/>
      <c r="P780" s="66"/>
      <c r="Q780" s="66"/>
      <c r="R780" s="66"/>
      <c r="S780" s="66"/>
      <c r="T780" s="67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T780" s="19" t="s">
        <v>157</v>
      </c>
      <c r="AU780" s="19" t="s">
        <v>86</v>
      </c>
    </row>
    <row r="781" spans="1:65" s="2" customFormat="1" ht="16.5" customHeight="1">
      <c r="A781" s="36"/>
      <c r="B781" s="37"/>
      <c r="C781" s="188" t="s">
        <v>945</v>
      </c>
      <c r="D781" s="188" t="s">
        <v>150</v>
      </c>
      <c r="E781" s="189" t="s">
        <v>946</v>
      </c>
      <c r="F781" s="190" t="s">
        <v>947</v>
      </c>
      <c r="G781" s="191" t="s">
        <v>153</v>
      </c>
      <c r="H781" s="192">
        <v>55.86</v>
      </c>
      <c r="I781" s="193"/>
      <c r="J781" s="192">
        <f>ROUND(I781*H781,2)</f>
        <v>0</v>
      </c>
      <c r="K781" s="190" t="s">
        <v>19</v>
      </c>
      <c r="L781" s="41"/>
      <c r="M781" s="194" t="s">
        <v>19</v>
      </c>
      <c r="N781" s="195" t="s">
        <v>48</v>
      </c>
      <c r="O781" s="66"/>
      <c r="P781" s="196">
        <f>O781*H781</f>
        <v>0</v>
      </c>
      <c r="Q781" s="196">
        <v>4E-05</v>
      </c>
      <c r="R781" s="196">
        <f>Q781*H781</f>
        <v>0.0022344</v>
      </c>
      <c r="S781" s="196">
        <v>0</v>
      </c>
      <c r="T781" s="197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98" t="s">
        <v>155</v>
      </c>
      <c r="AT781" s="198" t="s">
        <v>150</v>
      </c>
      <c r="AU781" s="198" t="s">
        <v>86</v>
      </c>
      <c r="AY781" s="19" t="s">
        <v>148</v>
      </c>
      <c r="BE781" s="199">
        <f>IF(N781="základní",J781,0)</f>
        <v>0</v>
      </c>
      <c r="BF781" s="199">
        <f>IF(N781="snížená",J781,0)</f>
        <v>0</v>
      </c>
      <c r="BG781" s="199">
        <f>IF(N781="zákl. přenesená",J781,0)</f>
        <v>0</v>
      </c>
      <c r="BH781" s="199">
        <f>IF(N781="sníž. přenesená",J781,0)</f>
        <v>0</v>
      </c>
      <c r="BI781" s="199">
        <f>IF(N781="nulová",J781,0)</f>
        <v>0</v>
      </c>
      <c r="BJ781" s="19" t="s">
        <v>21</v>
      </c>
      <c r="BK781" s="199">
        <f>ROUND(I781*H781,2)</f>
        <v>0</v>
      </c>
      <c r="BL781" s="19" t="s">
        <v>155</v>
      </c>
      <c r="BM781" s="198" t="s">
        <v>948</v>
      </c>
    </row>
    <row r="782" spans="1:47" s="2" customFormat="1" ht="10.2">
      <c r="A782" s="36"/>
      <c r="B782" s="37"/>
      <c r="C782" s="38"/>
      <c r="D782" s="200" t="s">
        <v>157</v>
      </c>
      <c r="E782" s="38"/>
      <c r="F782" s="201" t="s">
        <v>947</v>
      </c>
      <c r="G782" s="38"/>
      <c r="H782" s="38"/>
      <c r="I782" s="109"/>
      <c r="J782" s="38"/>
      <c r="K782" s="38"/>
      <c r="L782" s="41"/>
      <c r="M782" s="202"/>
      <c r="N782" s="203"/>
      <c r="O782" s="66"/>
      <c r="P782" s="66"/>
      <c r="Q782" s="66"/>
      <c r="R782" s="66"/>
      <c r="S782" s="66"/>
      <c r="T782" s="67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T782" s="19" t="s">
        <v>157</v>
      </c>
      <c r="AU782" s="19" t="s">
        <v>86</v>
      </c>
    </row>
    <row r="783" spans="2:51" s="14" customFormat="1" ht="10.2">
      <c r="B783" s="214"/>
      <c r="C783" s="215"/>
      <c r="D783" s="200" t="s">
        <v>159</v>
      </c>
      <c r="E783" s="216" t="s">
        <v>19</v>
      </c>
      <c r="F783" s="217" t="s">
        <v>949</v>
      </c>
      <c r="G783" s="215"/>
      <c r="H783" s="218">
        <v>55.855</v>
      </c>
      <c r="I783" s="219"/>
      <c r="J783" s="215"/>
      <c r="K783" s="215"/>
      <c r="L783" s="220"/>
      <c r="M783" s="221"/>
      <c r="N783" s="222"/>
      <c r="O783" s="222"/>
      <c r="P783" s="222"/>
      <c r="Q783" s="222"/>
      <c r="R783" s="222"/>
      <c r="S783" s="222"/>
      <c r="T783" s="223"/>
      <c r="AT783" s="224" t="s">
        <v>159</v>
      </c>
      <c r="AU783" s="224" t="s">
        <v>86</v>
      </c>
      <c r="AV783" s="14" t="s">
        <v>86</v>
      </c>
      <c r="AW783" s="14" t="s">
        <v>35</v>
      </c>
      <c r="AX783" s="14" t="s">
        <v>21</v>
      </c>
      <c r="AY783" s="224" t="s">
        <v>148</v>
      </c>
    </row>
    <row r="784" spans="2:63" s="12" customFormat="1" ht="20.85" customHeight="1">
      <c r="B784" s="172"/>
      <c r="C784" s="173"/>
      <c r="D784" s="174" t="s">
        <v>76</v>
      </c>
      <c r="E784" s="186" t="s">
        <v>926</v>
      </c>
      <c r="F784" s="186" t="s">
        <v>950</v>
      </c>
      <c r="G784" s="173"/>
      <c r="H784" s="173"/>
      <c r="I784" s="176"/>
      <c r="J784" s="187">
        <f>BK784</f>
        <v>0</v>
      </c>
      <c r="K784" s="173"/>
      <c r="L784" s="178"/>
      <c r="M784" s="179"/>
      <c r="N784" s="180"/>
      <c r="O784" s="180"/>
      <c r="P784" s="181">
        <f>SUM(P785:P786)</f>
        <v>0</v>
      </c>
      <c r="Q784" s="180"/>
      <c r="R784" s="181">
        <f>SUM(R785:R786)</f>
        <v>0</v>
      </c>
      <c r="S784" s="180"/>
      <c r="T784" s="182">
        <f>SUM(T785:T786)</f>
        <v>0</v>
      </c>
      <c r="AR784" s="183" t="s">
        <v>21</v>
      </c>
      <c r="AT784" s="184" t="s">
        <v>76</v>
      </c>
      <c r="AU784" s="184" t="s">
        <v>86</v>
      </c>
      <c r="AY784" s="183" t="s">
        <v>148</v>
      </c>
      <c r="BK784" s="185">
        <f>SUM(BK785:BK786)</f>
        <v>0</v>
      </c>
    </row>
    <row r="785" spans="1:65" s="2" customFormat="1" ht="16.5" customHeight="1">
      <c r="A785" s="36"/>
      <c r="B785" s="37"/>
      <c r="C785" s="188" t="s">
        <v>951</v>
      </c>
      <c r="D785" s="188" t="s">
        <v>150</v>
      </c>
      <c r="E785" s="189" t="s">
        <v>952</v>
      </c>
      <c r="F785" s="190" t="s">
        <v>953</v>
      </c>
      <c r="G785" s="191" t="s">
        <v>246</v>
      </c>
      <c r="H785" s="192">
        <v>136.74</v>
      </c>
      <c r="I785" s="193"/>
      <c r="J785" s="192">
        <f>ROUND(I785*H785,2)</f>
        <v>0</v>
      </c>
      <c r="K785" s="190" t="s">
        <v>154</v>
      </c>
      <c r="L785" s="41"/>
      <c r="M785" s="194" t="s">
        <v>19</v>
      </c>
      <c r="N785" s="195" t="s">
        <v>48</v>
      </c>
      <c r="O785" s="66"/>
      <c r="P785" s="196">
        <f>O785*H785</f>
        <v>0</v>
      </c>
      <c r="Q785" s="196">
        <v>0</v>
      </c>
      <c r="R785" s="196">
        <f>Q785*H785</f>
        <v>0</v>
      </c>
      <c r="S785" s="196">
        <v>0</v>
      </c>
      <c r="T785" s="197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98" t="s">
        <v>155</v>
      </c>
      <c r="AT785" s="198" t="s">
        <v>150</v>
      </c>
      <c r="AU785" s="198" t="s">
        <v>181</v>
      </c>
      <c r="AY785" s="19" t="s">
        <v>148</v>
      </c>
      <c r="BE785" s="199">
        <f>IF(N785="základní",J785,0)</f>
        <v>0</v>
      </c>
      <c r="BF785" s="199">
        <f>IF(N785="snížená",J785,0)</f>
        <v>0</v>
      </c>
      <c r="BG785" s="199">
        <f>IF(N785="zákl. přenesená",J785,0)</f>
        <v>0</v>
      </c>
      <c r="BH785" s="199">
        <f>IF(N785="sníž. přenesená",J785,0)</f>
        <v>0</v>
      </c>
      <c r="BI785" s="199">
        <f>IF(N785="nulová",J785,0)</f>
        <v>0</v>
      </c>
      <c r="BJ785" s="19" t="s">
        <v>21</v>
      </c>
      <c r="BK785" s="199">
        <f>ROUND(I785*H785,2)</f>
        <v>0</v>
      </c>
      <c r="BL785" s="19" t="s">
        <v>155</v>
      </c>
      <c r="BM785" s="198" t="s">
        <v>954</v>
      </c>
    </row>
    <row r="786" spans="1:47" s="2" customFormat="1" ht="38.4">
      <c r="A786" s="36"/>
      <c r="B786" s="37"/>
      <c r="C786" s="38"/>
      <c r="D786" s="200" t="s">
        <v>157</v>
      </c>
      <c r="E786" s="38"/>
      <c r="F786" s="201" t="s">
        <v>955</v>
      </c>
      <c r="G786" s="38"/>
      <c r="H786" s="38"/>
      <c r="I786" s="109"/>
      <c r="J786" s="38"/>
      <c r="K786" s="38"/>
      <c r="L786" s="41"/>
      <c r="M786" s="202"/>
      <c r="N786" s="203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157</v>
      </c>
      <c r="AU786" s="19" t="s">
        <v>181</v>
      </c>
    </row>
    <row r="787" spans="2:63" s="12" customFormat="1" ht="22.8" customHeight="1">
      <c r="B787" s="172"/>
      <c r="C787" s="173"/>
      <c r="D787" s="174" t="s">
        <v>76</v>
      </c>
      <c r="E787" s="186" t="s">
        <v>956</v>
      </c>
      <c r="F787" s="186" t="s">
        <v>957</v>
      </c>
      <c r="G787" s="173"/>
      <c r="H787" s="173"/>
      <c r="I787" s="176"/>
      <c r="J787" s="187">
        <f>BK787</f>
        <v>0</v>
      </c>
      <c r="K787" s="173"/>
      <c r="L787" s="178"/>
      <c r="M787" s="179"/>
      <c r="N787" s="180"/>
      <c r="O787" s="180"/>
      <c r="P787" s="181">
        <f>SUM(P788:P799)</f>
        <v>0</v>
      </c>
      <c r="Q787" s="180"/>
      <c r="R787" s="181">
        <f>SUM(R788:R799)</f>
        <v>0</v>
      </c>
      <c r="S787" s="180"/>
      <c r="T787" s="182">
        <f>SUM(T788:T799)</f>
        <v>0</v>
      </c>
      <c r="AR787" s="183" t="s">
        <v>21</v>
      </c>
      <c r="AT787" s="184" t="s">
        <v>76</v>
      </c>
      <c r="AU787" s="184" t="s">
        <v>21</v>
      </c>
      <c r="AY787" s="183" t="s">
        <v>148</v>
      </c>
      <c r="BK787" s="185">
        <f>SUM(BK788:BK799)</f>
        <v>0</v>
      </c>
    </row>
    <row r="788" spans="1:65" s="2" customFormat="1" ht="21.75" customHeight="1">
      <c r="A788" s="36"/>
      <c r="B788" s="37"/>
      <c r="C788" s="188" t="s">
        <v>958</v>
      </c>
      <c r="D788" s="188" t="s">
        <v>150</v>
      </c>
      <c r="E788" s="189" t="s">
        <v>959</v>
      </c>
      <c r="F788" s="190" t="s">
        <v>960</v>
      </c>
      <c r="G788" s="191" t="s">
        <v>246</v>
      </c>
      <c r="H788" s="192">
        <v>212.02</v>
      </c>
      <c r="I788" s="193"/>
      <c r="J788" s="192">
        <f>ROUND(I788*H788,2)</f>
        <v>0</v>
      </c>
      <c r="K788" s="190" t="s">
        <v>154</v>
      </c>
      <c r="L788" s="41"/>
      <c r="M788" s="194" t="s">
        <v>19</v>
      </c>
      <c r="N788" s="195" t="s">
        <v>48</v>
      </c>
      <c r="O788" s="66"/>
      <c r="P788" s="196">
        <f>O788*H788</f>
        <v>0</v>
      </c>
      <c r="Q788" s="196">
        <v>0</v>
      </c>
      <c r="R788" s="196">
        <f>Q788*H788</f>
        <v>0</v>
      </c>
      <c r="S788" s="196">
        <v>0</v>
      </c>
      <c r="T788" s="197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198" t="s">
        <v>155</v>
      </c>
      <c r="AT788" s="198" t="s">
        <v>150</v>
      </c>
      <c r="AU788" s="198" t="s">
        <v>86</v>
      </c>
      <c r="AY788" s="19" t="s">
        <v>148</v>
      </c>
      <c r="BE788" s="199">
        <f>IF(N788="základní",J788,0)</f>
        <v>0</v>
      </c>
      <c r="BF788" s="199">
        <f>IF(N788="snížená",J788,0)</f>
        <v>0</v>
      </c>
      <c r="BG788" s="199">
        <f>IF(N788="zákl. přenesená",J788,0)</f>
        <v>0</v>
      </c>
      <c r="BH788" s="199">
        <f>IF(N788="sníž. přenesená",J788,0)</f>
        <v>0</v>
      </c>
      <c r="BI788" s="199">
        <f>IF(N788="nulová",J788,0)</f>
        <v>0</v>
      </c>
      <c r="BJ788" s="19" t="s">
        <v>21</v>
      </c>
      <c r="BK788" s="199">
        <f>ROUND(I788*H788,2)</f>
        <v>0</v>
      </c>
      <c r="BL788" s="19" t="s">
        <v>155</v>
      </c>
      <c r="BM788" s="198" t="s">
        <v>961</v>
      </c>
    </row>
    <row r="789" spans="1:47" s="2" customFormat="1" ht="28.8">
      <c r="A789" s="36"/>
      <c r="B789" s="37"/>
      <c r="C789" s="38"/>
      <c r="D789" s="200" t="s">
        <v>157</v>
      </c>
      <c r="E789" s="38"/>
      <c r="F789" s="201" t="s">
        <v>962</v>
      </c>
      <c r="G789" s="38"/>
      <c r="H789" s="38"/>
      <c r="I789" s="109"/>
      <c r="J789" s="38"/>
      <c r="K789" s="38"/>
      <c r="L789" s="41"/>
      <c r="M789" s="202"/>
      <c r="N789" s="203"/>
      <c r="O789" s="66"/>
      <c r="P789" s="66"/>
      <c r="Q789" s="66"/>
      <c r="R789" s="66"/>
      <c r="S789" s="66"/>
      <c r="T789" s="67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9" t="s">
        <v>157</v>
      </c>
      <c r="AU789" s="19" t="s">
        <v>86</v>
      </c>
    </row>
    <row r="790" spans="1:65" s="2" customFormat="1" ht="21.75" customHeight="1">
      <c r="A790" s="36"/>
      <c r="B790" s="37"/>
      <c r="C790" s="188" t="s">
        <v>963</v>
      </c>
      <c r="D790" s="188" t="s">
        <v>150</v>
      </c>
      <c r="E790" s="189" t="s">
        <v>964</v>
      </c>
      <c r="F790" s="190" t="s">
        <v>965</v>
      </c>
      <c r="G790" s="191" t="s">
        <v>246</v>
      </c>
      <c r="H790" s="192">
        <v>636.06</v>
      </c>
      <c r="I790" s="193"/>
      <c r="J790" s="192">
        <f>ROUND(I790*H790,2)</f>
        <v>0</v>
      </c>
      <c r="K790" s="190" t="s">
        <v>154</v>
      </c>
      <c r="L790" s="41"/>
      <c r="M790" s="194" t="s">
        <v>19</v>
      </c>
      <c r="N790" s="195" t="s">
        <v>48</v>
      </c>
      <c r="O790" s="66"/>
      <c r="P790" s="196">
        <f>O790*H790</f>
        <v>0</v>
      </c>
      <c r="Q790" s="196">
        <v>0</v>
      </c>
      <c r="R790" s="196">
        <f>Q790*H790</f>
        <v>0</v>
      </c>
      <c r="S790" s="196">
        <v>0</v>
      </c>
      <c r="T790" s="197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198" t="s">
        <v>155</v>
      </c>
      <c r="AT790" s="198" t="s">
        <v>150</v>
      </c>
      <c r="AU790" s="198" t="s">
        <v>86</v>
      </c>
      <c r="AY790" s="19" t="s">
        <v>148</v>
      </c>
      <c r="BE790" s="199">
        <f>IF(N790="základní",J790,0)</f>
        <v>0</v>
      </c>
      <c r="BF790" s="199">
        <f>IF(N790="snížená",J790,0)</f>
        <v>0</v>
      </c>
      <c r="BG790" s="199">
        <f>IF(N790="zákl. přenesená",J790,0)</f>
        <v>0</v>
      </c>
      <c r="BH790" s="199">
        <f>IF(N790="sníž. přenesená",J790,0)</f>
        <v>0</v>
      </c>
      <c r="BI790" s="199">
        <f>IF(N790="nulová",J790,0)</f>
        <v>0</v>
      </c>
      <c r="BJ790" s="19" t="s">
        <v>21</v>
      </c>
      <c r="BK790" s="199">
        <f>ROUND(I790*H790,2)</f>
        <v>0</v>
      </c>
      <c r="BL790" s="19" t="s">
        <v>155</v>
      </c>
      <c r="BM790" s="198" t="s">
        <v>966</v>
      </c>
    </row>
    <row r="791" spans="1:47" s="2" customFormat="1" ht="38.4">
      <c r="A791" s="36"/>
      <c r="B791" s="37"/>
      <c r="C791" s="38"/>
      <c r="D791" s="200" t="s">
        <v>157</v>
      </c>
      <c r="E791" s="38"/>
      <c r="F791" s="201" t="s">
        <v>967</v>
      </c>
      <c r="G791" s="38"/>
      <c r="H791" s="38"/>
      <c r="I791" s="109"/>
      <c r="J791" s="38"/>
      <c r="K791" s="38"/>
      <c r="L791" s="41"/>
      <c r="M791" s="202"/>
      <c r="N791" s="203"/>
      <c r="O791" s="66"/>
      <c r="P791" s="66"/>
      <c r="Q791" s="66"/>
      <c r="R791" s="66"/>
      <c r="S791" s="66"/>
      <c r="T791" s="67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157</v>
      </c>
      <c r="AU791" s="19" t="s">
        <v>86</v>
      </c>
    </row>
    <row r="792" spans="2:51" s="14" customFormat="1" ht="10.2">
      <c r="B792" s="214"/>
      <c r="C792" s="215"/>
      <c r="D792" s="200" t="s">
        <v>159</v>
      </c>
      <c r="E792" s="215"/>
      <c r="F792" s="217" t="s">
        <v>968</v>
      </c>
      <c r="G792" s="215"/>
      <c r="H792" s="218">
        <v>636.06</v>
      </c>
      <c r="I792" s="219"/>
      <c r="J792" s="215"/>
      <c r="K792" s="215"/>
      <c r="L792" s="220"/>
      <c r="M792" s="221"/>
      <c r="N792" s="222"/>
      <c r="O792" s="222"/>
      <c r="P792" s="222"/>
      <c r="Q792" s="222"/>
      <c r="R792" s="222"/>
      <c r="S792" s="222"/>
      <c r="T792" s="223"/>
      <c r="AT792" s="224" t="s">
        <v>159</v>
      </c>
      <c r="AU792" s="224" t="s">
        <v>86</v>
      </c>
      <c r="AV792" s="14" t="s">
        <v>86</v>
      </c>
      <c r="AW792" s="14" t="s">
        <v>4</v>
      </c>
      <c r="AX792" s="14" t="s">
        <v>21</v>
      </c>
      <c r="AY792" s="224" t="s">
        <v>148</v>
      </c>
    </row>
    <row r="793" spans="1:65" s="2" customFormat="1" ht="21.75" customHeight="1">
      <c r="A793" s="36"/>
      <c r="B793" s="37"/>
      <c r="C793" s="188" t="s">
        <v>969</v>
      </c>
      <c r="D793" s="188" t="s">
        <v>150</v>
      </c>
      <c r="E793" s="189" t="s">
        <v>970</v>
      </c>
      <c r="F793" s="190" t="s">
        <v>971</v>
      </c>
      <c r="G793" s="191" t="s">
        <v>246</v>
      </c>
      <c r="H793" s="192">
        <v>212.02</v>
      </c>
      <c r="I793" s="193"/>
      <c r="J793" s="192">
        <f>ROUND(I793*H793,2)</f>
        <v>0</v>
      </c>
      <c r="K793" s="190" t="s">
        <v>154</v>
      </c>
      <c r="L793" s="41"/>
      <c r="M793" s="194" t="s">
        <v>19</v>
      </c>
      <c r="N793" s="195" t="s">
        <v>48</v>
      </c>
      <c r="O793" s="66"/>
      <c r="P793" s="196">
        <f>O793*H793</f>
        <v>0</v>
      </c>
      <c r="Q793" s="196">
        <v>0</v>
      </c>
      <c r="R793" s="196">
        <f>Q793*H793</f>
        <v>0</v>
      </c>
      <c r="S793" s="196">
        <v>0</v>
      </c>
      <c r="T793" s="197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198" t="s">
        <v>155</v>
      </c>
      <c r="AT793" s="198" t="s">
        <v>150</v>
      </c>
      <c r="AU793" s="198" t="s">
        <v>86</v>
      </c>
      <c r="AY793" s="19" t="s">
        <v>148</v>
      </c>
      <c r="BE793" s="199">
        <f>IF(N793="základní",J793,0)</f>
        <v>0</v>
      </c>
      <c r="BF793" s="199">
        <f>IF(N793="snížená",J793,0)</f>
        <v>0</v>
      </c>
      <c r="BG793" s="199">
        <f>IF(N793="zákl. přenesená",J793,0)</f>
        <v>0</v>
      </c>
      <c r="BH793" s="199">
        <f>IF(N793="sníž. přenesená",J793,0)</f>
        <v>0</v>
      </c>
      <c r="BI793" s="199">
        <f>IF(N793="nulová",J793,0)</f>
        <v>0</v>
      </c>
      <c r="BJ793" s="19" t="s">
        <v>21</v>
      </c>
      <c r="BK793" s="199">
        <f>ROUND(I793*H793,2)</f>
        <v>0</v>
      </c>
      <c r="BL793" s="19" t="s">
        <v>155</v>
      </c>
      <c r="BM793" s="198" t="s">
        <v>972</v>
      </c>
    </row>
    <row r="794" spans="1:47" s="2" customFormat="1" ht="19.2">
      <c r="A794" s="36"/>
      <c r="B794" s="37"/>
      <c r="C794" s="38"/>
      <c r="D794" s="200" t="s">
        <v>157</v>
      </c>
      <c r="E794" s="38"/>
      <c r="F794" s="201" t="s">
        <v>973</v>
      </c>
      <c r="G794" s="38"/>
      <c r="H794" s="38"/>
      <c r="I794" s="109"/>
      <c r="J794" s="38"/>
      <c r="K794" s="38"/>
      <c r="L794" s="41"/>
      <c r="M794" s="202"/>
      <c r="N794" s="203"/>
      <c r="O794" s="66"/>
      <c r="P794" s="66"/>
      <c r="Q794" s="66"/>
      <c r="R794" s="66"/>
      <c r="S794" s="66"/>
      <c r="T794" s="67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T794" s="19" t="s">
        <v>157</v>
      </c>
      <c r="AU794" s="19" t="s">
        <v>86</v>
      </c>
    </row>
    <row r="795" spans="1:65" s="2" customFormat="1" ht="21.75" customHeight="1">
      <c r="A795" s="36"/>
      <c r="B795" s="37"/>
      <c r="C795" s="188" t="s">
        <v>974</v>
      </c>
      <c r="D795" s="188" t="s">
        <v>150</v>
      </c>
      <c r="E795" s="189" t="s">
        <v>975</v>
      </c>
      <c r="F795" s="190" t="s">
        <v>976</v>
      </c>
      <c r="G795" s="191" t="s">
        <v>246</v>
      </c>
      <c r="H795" s="192">
        <v>2120.2</v>
      </c>
      <c r="I795" s="193"/>
      <c r="J795" s="192">
        <f>ROUND(I795*H795,2)</f>
        <v>0</v>
      </c>
      <c r="K795" s="190" t="s">
        <v>154</v>
      </c>
      <c r="L795" s="41"/>
      <c r="M795" s="194" t="s">
        <v>19</v>
      </c>
      <c r="N795" s="195" t="s">
        <v>48</v>
      </c>
      <c r="O795" s="66"/>
      <c r="P795" s="196">
        <f>O795*H795</f>
        <v>0</v>
      </c>
      <c r="Q795" s="196">
        <v>0</v>
      </c>
      <c r="R795" s="196">
        <f>Q795*H795</f>
        <v>0</v>
      </c>
      <c r="S795" s="196">
        <v>0</v>
      </c>
      <c r="T795" s="197">
        <f>S795*H795</f>
        <v>0</v>
      </c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R795" s="198" t="s">
        <v>155</v>
      </c>
      <c r="AT795" s="198" t="s">
        <v>150</v>
      </c>
      <c r="AU795" s="198" t="s">
        <v>86</v>
      </c>
      <c r="AY795" s="19" t="s">
        <v>148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19" t="s">
        <v>21</v>
      </c>
      <c r="BK795" s="199">
        <f>ROUND(I795*H795,2)</f>
        <v>0</v>
      </c>
      <c r="BL795" s="19" t="s">
        <v>155</v>
      </c>
      <c r="BM795" s="198" t="s">
        <v>977</v>
      </c>
    </row>
    <row r="796" spans="1:47" s="2" customFormat="1" ht="28.8">
      <c r="A796" s="36"/>
      <c r="B796" s="37"/>
      <c r="C796" s="38"/>
      <c r="D796" s="200" t="s">
        <v>157</v>
      </c>
      <c r="E796" s="38"/>
      <c r="F796" s="201" t="s">
        <v>978</v>
      </c>
      <c r="G796" s="38"/>
      <c r="H796" s="38"/>
      <c r="I796" s="109"/>
      <c r="J796" s="38"/>
      <c r="K796" s="38"/>
      <c r="L796" s="41"/>
      <c r="M796" s="202"/>
      <c r="N796" s="203"/>
      <c r="O796" s="66"/>
      <c r="P796" s="66"/>
      <c r="Q796" s="66"/>
      <c r="R796" s="66"/>
      <c r="S796" s="66"/>
      <c r="T796" s="67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T796" s="19" t="s">
        <v>157</v>
      </c>
      <c r="AU796" s="19" t="s">
        <v>86</v>
      </c>
    </row>
    <row r="797" spans="2:51" s="14" customFormat="1" ht="10.2">
      <c r="B797" s="214"/>
      <c r="C797" s="215"/>
      <c r="D797" s="200" t="s">
        <v>159</v>
      </c>
      <c r="E797" s="215"/>
      <c r="F797" s="217" t="s">
        <v>979</v>
      </c>
      <c r="G797" s="215"/>
      <c r="H797" s="218">
        <v>2120.2</v>
      </c>
      <c r="I797" s="219"/>
      <c r="J797" s="215"/>
      <c r="K797" s="215"/>
      <c r="L797" s="220"/>
      <c r="M797" s="221"/>
      <c r="N797" s="222"/>
      <c r="O797" s="222"/>
      <c r="P797" s="222"/>
      <c r="Q797" s="222"/>
      <c r="R797" s="222"/>
      <c r="S797" s="222"/>
      <c r="T797" s="223"/>
      <c r="AT797" s="224" t="s">
        <v>159</v>
      </c>
      <c r="AU797" s="224" t="s">
        <v>86</v>
      </c>
      <c r="AV797" s="14" t="s">
        <v>86</v>
      </c>
      <c r="AW797" s="14" t="s">
        <v>4</v>
      </c>
      <c r="AX797" s="14" t="s">
        <v>21</v>
      </c>
      <c r="AY797" s="224" t="s">
        <v>148</v>
      </c>
    </row>
    <row r="798" spans="1:65" s="2" customFormat="1" ht="21.75" customHeight="1">
      <c r="A798" s="36"/>
      <c r="B798" s="37"/>
      <c r="C798" s="188" t="s">
        <v>980</v>
      </c>
      <c r="D798" s="188" t="s">
        <v>150</v>
      </c>
      <c r="E798" s="189" t="s">
        <v>981</v>
      </c>
      <c r="F798" s="190" t="s">
        <v>982</v>
      </c>
      <c r="G798" s="191" t="s">
        <v>246</v>
      </c>
      <c r="H798" s="192">
        <v>212.02</v>
      </c>
      <c r="I798" s="193"/>
      <c r="J798" s="192">
        <f>ROUND(I798*H798,2)</f>
        <v>0</v>
      </c>
      <c r="K798" s="190" t="s">
        <v>154</v>
      </c>
      <c r="L798" s="41"/>
      <c r="M798" s="194" t="s">
        <v>19</v>
      </c>
      <c r="N798" s="195" t="s">
        <v>48</v>
      </c>
      <c r="O798" s="66"/>
      <c r="P798" s="196">
        <f>O798*H798</f>
        <v>0</v>
      </c>
      <c r="Q798" s="196">
        <v>0</v>
      </c>
      <c r="R798" s="196">
        <f>Q798*H798</f>
        <v>0</v>
      </c>
      <c r="S798" s="196">
        <v>0</v>
      </c>
      <c r="T798" s="197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98" t="s">
        <v>155</v>
      </c>
      <c r="AT798" s="198" t="s">
        <v>150</v>
      </c>
      <c r="AU798" s="198" t="s">
        <v>86</v>
      </c>
      <c r="AY798" s="19" t="s">
        <v>148</v>
      </c>
      <c r="BE798" s="199">
        <f>IF(N798="základní",J798,0)</f>
        <v>0</v>
      </c>
      <c r="BF798" s="199">
        <f>IF(N798="snížená",J798,0)</f>
        <v>0</v>
      </c>
      <c r="BG798" s="199">
        <f>IF(N798="zákl. přenesená",J798,0)</f>
        <v>0</v>
      </c>
      <c r="BH798" s="199">
        <f>IF(N798="sníž. přenesená",J798,0)</f>
        <v>0</v>
      </c>
      <c r="BI798" s="199">
        <f>IF(N798="nulová",J798,0)</f>
        <v>0</v>
      </c>
      <c r="BJ798" s="19" t="s">
        <v>21</v>
      </c>
      <c r="BK798" s="199">
        <f>ROUND(I798*H798,2)</f>
        <v>0</v>
      </c>
      <c r="BL798" s="19" t="s">
        <v>155</v>
      </c>
      <c r="BM798" s="198" t="s">
        <v>983</v>
      </c>
    </row>
    <row r="799" spans="1:47" s="2" customFormat="1" ht="28.8">
      <c r="A799" s="36"/>
      <c r="B799" s="37"/>
      <c r="C799" s="38"/>
      <c r="D799" s="200" t="s">
        <v>157</v>
      </c>
      <c r="E799" s="38"/>
      <c r="F799" s="201" t="s">
        <v>984</v>
      </c>
      <c r="G799" s="38"/>
      <c r="H799" s="38"/>
      <c r="I799" s="109"/>
      <c r="J799" s="38"/>
      <c r="K799" s="38"/>
      <c r="L799" s="41"/>
      <c r="M799" s="202"/>
      <c r="N799" s="203"/>
      <c r="O799" s="66"/>
      <c r="P799" s="66"/>
      <c r="Q799" s="66"/>
      <c r="R799" s="66"/>
      <c r="S799" s="66"/>
      <c r="T799" s="67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9" t="s">
        <v>157</v>
      </c>
      <c r="AU799" s="19" t="s">
        <v>86</v>
      </c>
    </row>
    <row r="800" spans="2:63" s="12" customFormat="1" ht="25.95" customHeight="1">
      <c r="B800" s="172"/>
      <c r="C800" s="173"/>
      <c r="D800" s="174" t="s">
        <v>76</v>
      </c>
      <c r="E800" s="175" t="s">
        <v>985</v>
      </c>
      <c r="F800" s="175" t="s">
        <v>986</v>
      </c>
      <c r="G800" s="173"/>
      <c r="H800" s="173"/>
      <c r="I800" s="176"/>
      <c r="J800" s="177">
        <f>BK800</f>
        <v>0</v>
      </c>
      <c r="K800" s="173"/>
      <c r="L800" s="178"/>
      <c r="M800" s="179"/>
      <c r="N800" s="180"/>
      <c r="O800" s="180"/>
      <c r="P800" s="181">
        <f>P801+P846+P902+P952+P1002+P1052+P1065+P1130+P1145+P1154+P1162+P1189+P1221+P1238+P1296+P1384+P1391+P1450+P1497+P1510+P1533+P1544</f>
        <v>0</v>
      </c>
      <c r="Q800" s="180"/>
      <c r="R800" s="181">
        <f>R801+R846+R902+R952+R1002+R1052+R1065+R1130+R1145+R1154+R1162+R1189+R1221+R1238+R1296+R1384+R1391+R1450+R1497+R1510+R1533+R1544</f>
        <v>18.573795083000004</v>
      </c>
      <c r="S800" s="180"/>
      <c r="T800" s="182">
        <f>T801+T846+T902+T952+T1002+T1052+T1065+T1130+T1145+T1154+T1162+T1189+T1221+T1238+T1296+T1384+T1391+T1450+T1497+T1510+T1533+T1544</f>
        <v>29.190244999999997</v>
      </c>
      <c r="AR800" s="183" t="s">
        <v>86</v>
      </c>
      <c r="AT800" s="184" t="s">
        <v>76</v>
      </c>
      <c r="AU800" s="184" t="s">
        <v>77</v>
      </c>
      <c r="AY800" s="183" t="s">
        <v>148</v>
      </c>
      <c r="BK800" s="185">
        <f>BK801+BK846+BK902+BK952+BK1002+BK1052+BK1065+BK1130+BK1145+BK1154+BK1162+BK1189+BK1221+BK1238+BK1296+BK1384+BK1391+BK1450+BK1497+BK1510+BK1533+BK1544</f>
        <v>0</v>
      </c>
    </row>
    <row r="801" spans="2:63" s="12" customFormat="1" ht="22.8" customHeight="1">
      <c r="B801" s="172"/>
      <c r="C801" s="173"/>
      <c r="D801" s="174" t="s">
        <v>76</v>
      </c>
      <c r="E801" s="186" t="s">
        <v>987</v>
      </c>
      <c r="F801" s="186" t="s">
        <v>988</v>
      </c>
      <c r="G801" s="173"/>
      <c r="H801" s="173"/>
      <c r="I801" s="176"/>
      <c r="J801" s="187">
        <f>BK801</f>
        <v>0</v>
      </c>
      <c r="K801" s="173"/>
      <c r="L801" s="178"/>
      <c r="M801" s="179"/>
      <c r="N801" s="180"/>
      <c r="O801" s="180"/>
      <c r="P801" s="181">
        <f>SUM(P802:P845)</f>
        <v>0</v>
      </c>
      <c r="Q801" s="180"/>
      <c r="R801" s="181">
        <f>SUM(R802:R845)</f>
        <v>2.6763464</v>
      </c>
      <c r="S801" s="180"/>
      <c r="T801" s="182">
        <f>SUM(T802:T845)</f>
        <v>0</v>
      </c>
      <c r="AR801" s="183" t="s">
        <v>86</v>
      </c>
      <c r="AT801" s="184" t="s">
        <v>76</v>
      </c>
      <c r="AU801" s="184" t="s">
        <v>21</v>
      </c>
      <c r="AY801" s="183" t="s">
        <v>148</v>
      </c>
      <c r="BK801" s="185">
        <f>SUM(BK802:BK845)</f>
        <v>0</v>
      </c>
    </row>
    <row r="802" spans="1:65" s="2" customFormat="1" ht="21.75" customHeight="1">
      <c r="A802" s="36"/>
      <c r="B802" s="37"/>
      <c r="C802" s="188" t="s">
        <v>989</v>
      </c>
      <c r="D802" s="188" t="s">
        <v>150</v>
      </c>
      <c r="E802" s="189" t="s">
        <v>990</v>
      </c>
      <c r="F802" s="190" t="s">
        <v>991</v>
      </c>
      <c r="G802" s="191" t="s">
        <v>153</v>
      </c>
      <c r="H802" s="192">
        <v>268.22</v>
      </c>
      <c r="I802" s="193"/>
      <c r="J802" s="192">
        <f>ROUND(I802*H802,2)</f>
        <v>0</v>
      </c>
      <c r="K802" s="190" t="s">
        <v>154</v>
      </c>
      <c r="L802" s="41"/>
      <c r="M802" s="194" t="s">
        <v>19</v>
      </c>
      <c r="N802" s="195" t="s">
        <v>48</v>
      </c>
      <c r="O802" s="66"/>
      <c r="P802" s="196">
        <f>O802*H802</f>
        <v>0</v>
      </c>
      <c r="Q802" s="196">
        <v>0</v>
      </c>
      <c r="R802" s="196">
        <f>Q802*H802</f>
        <v>0</v>
      </c>
      <c r="S802" s="196">
        <v>0</v>
      </c>
      <c r="T802" s="197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98" t="s">
        <v>272</v>
      </c>
      <c r="AT802" s="198" t="s">
        <v>150</v>
      </c>
      <c r="AU802" s="198" t="s">
        <v>86</v>
      </c>
      <c r="AY802" s="19" t="s">
        <v>148</v>
      </c>
      <c r="BE802" s="199">
        <f>IF(N802="základní",J802,0)</f>
        <v>0</v>
      </c>
      <c r="BF802" s="199">
        <f>IF(N802="snížená",J802,0)</f>
        <v>0</v>
      </c>
      <c r="BG802" s="199">
        <f>IF(N802="zákl. přenesená",J802,0)</f>
        <v>0</v>
      </c>
      <c r="BH802" s="199">
        <f>IF(N802="sníž. přenesená",J802,0)</f>
        <v>0</v>
      </c>
      <c r="BI802" s="199">
        <f>IF(N802="nulová",J802,0)</f>
        <v>0</v>
      </c>
      <c r="BJ802" s="19" t="s">
        <v>21</v>
      </c>
      <c r="BK802" s="199">
        <f>ROUND(I802*H802,2)</f>
        <v>0</v>
      </c>
      <c r="BL802" s="19" t="s">
        <v>272</v>
      </c>
      <c r="BM802" s="198" t="s">
        <v>992</v>
      </c>
    </row>
    <row r="803" spans="1:47" s="2" customFormat="1" ht="19.2">
      <c r="A803" s="36"/>
      <c r="B803" s="37"/>
      <c r="C803" s="38"/>
      <c r="D803" s="200" t="s">
        <v>157</v>
      </c>
      <c r="E803" s="38"/>
      <c r="F803" s="201" t="s">
        <v>993</v>
      </c>
      <c r="G803" s="38"/>
      <c r="H803" s="38"/>
      <c r="I803" s="109"/>
      <c r="J803" s="38"/>
      <c r="K803" s="38"/>
      <c r="L803" s="41"/>
      <c r="M803" s="202"/>
      <c r="N803" s="203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157</v>
      </c>
      <c r="AU803" s="19" t="s">
        <v>86</v>
      </c>
    </row>
    <row r="804" spans="2:51" s="13" customFormat="1" ht="10.2">
      <c r="B804" s="204"/>
      <c r="C804" s="205"/>
      <c r="D804" s="200" t="s">
        <v>159</v>
      </c>
      <c r="E804" s="206" t="s">
        <v>19</v>
      </c>
      <c r="F804" s="207" t="s">
        <v>313</v>
      </c>
      <c r="G804" s="205"/>
      <c r="H804" s="206" t="s">
        <v>19</v>
      </c>
      <c r="I804" s="208"/>
      <c r="J804" s="205"/>
      <c r="K804" s="205"/>
      <c r="L804" s="209"/>
      <c r="M804" s="210"/>
      <c r="N804" s="211"/>
      <c r="O804" s="211"/>
      <c r="P804" s="211"/>
      <c r="Q804" s="211"/>
      <c r="R804" s="211"/>
      <c r="S804" s="211"/>
      <c r="T804" s="212"/>
      <c r="AT804" s="213" t="s">
        <v>159</v>
      </c>
      <c r="AU804" s="213" t="s">
        <v>86</v>
      </c>
      <c r="AV804" s="13" t="s">
        <v>21</v>
      </c>
      <c r="AW804" s="13" t="s">
        <v>35</v>
      </c>
      <c r="AX804" s="13" t="s">
        <v>77</v>
      </c>
      <c r="AY804" s="213" t="s">
        <v>148</v>
      </c>
    </row>
    <row r="805" spans="2:51" s="13" customFormat="1" ht="10.2">
      <c r="B805" s="204"/>
      <c r="C805" s="205"/>
      <c r="D805" s="200" t="s">
        <v>159</v>
      </c>
      <c r="E805" s="206" t="s">
        <v>19</v>
      </c>
      <c r="F805" s="207" t="s">
        <v>314</v>
      </c>
      <c r="G805" s="205"/>
      <c r="H805" s="206" t="s">
        <v>19</v>
      </c>
      <c r="I805" s="208"/>
      <c r="J805" s="205"/>
      <c r="K805" s="205"/>
      <c r="L805" s="209"/>
      <c r="M805" s="210"/>
      <c r="N805" s="211"/>
      <c r="O805" s="211"/>
      <c r="P805" s="211"/>
      <c r="Q805" s="211"/>
      <c r="R805" s="211"/>
      <c r="S805" s="211"/>
      <c r="T805" s="212"/>
      <c r="AT805" s="213" t="s">
        <v>159</v>
      </c>
      <c r="AU805" s="213" t="s">
        <v>86</v>
      </c>
      <c r="AV805" s="13" t="s">
        <v>21</v>
      </c>
      <c r="AW805" s="13" t="s">
        <v>35</v>
      </c>
      <c r="AX805" s="13" t="s">
        <v>77</v>
      </c>
      <c r="AY805" s="213" t="s">
        <v>148</v>
      </c>
    </row>
    <row r="806" spans="2:51" s="13" customFormat="1" ht="10.2">
      <c r="B806" s="204"/>
      <c r="C806" s="205"/>
      <c r="D806" s="200" t="s">
        <v>159</v>
      </c>
      <c r="E806" s="206" t="s">
        <v>19</v>
      </c>
      <c r="F806" s="207" t="s">
        <v>315</v>
      </c>
      <c r="G806" s="205"/>
      <c r="H806" s="206" t="s">
        <v>19</v>
      </c>
      <c r="I806" s="208"/>
      <c r="J806" s="205"/>
      <c r="K806" s="205"/>
      <c r="L806" s="209"/>
      <c r="M806" s="210"/>
      <c r="N806" s="211"/>
      <c r="O806" s="211"/>
      <c r="P806" s="211"/>
      <c r="Q806" s="211"/>
      <c r="R806" s="211"/>
      <c r="S806" s="211"/>
      <c r="T806" s="212"/>
      <c r="AT806" s="213" t="s">
        <v>159</v>
      </c>
      <c r="AU806" s="213" t="s">
        <v>86</v>
      </c>
      <c r="AV806" s="13" t="s">
        <v>21</v>
      </c>
      <c r="AW806" s="13" t="s">
        <v>35</v>
      </c>
      <c r="AX806" s="13" t="s">
        <v>77</v>
      </c>
      <c r="AY806" s="213" t="s">
        <v>148</v>
      </c>
    </row>
    <row r="807" spans="2:51" s="14" customFormat="1" ht="30.6">
      <c r="B807" s="214"/>
      <c r="C807" s="215"/>
      <c r="D807" s="200" t="s">
        <v>159</v>
      </c>
      <c r="E807" s="216" t="s">
        <v>19</v>
      </c>
      <c r="F807" s="217" t="s">
        <v>994</v>
      </c>
      <c r="G807" s="215"/>
      <c r="H807" s="218">
        <v>50.5435</v>
      </c>
      <c r="I807" s="219"/>
      <c r="J807" s="215"/>
      <c r="K807" s="215"/>
      <c r="L807" s="220"/>
      <c r="M807" s="221"/>
      <c r="N807" s="222"/>
      <c r="O807" s="222"/>
      <c r="P807" s="222"/>
      <c r="Q807" s="222"/>
      <c r="R807" s="222"/>
      <c r="S807" s="222"/>
      <c r="T807" s="223"/>
      <c r="AT807" s="224" t="s">
        <v>159</v>
      </c>
      <c r="AU807" s="224" t="s">
        <v>86</v>
      </c>
      <c r="AV807" s="14" t="s">
        <v>86</v>
      </c>
      <c r="AW807" s="14" t="s">
        <v>35</v>
      </c>
      <c r="AX807" s="14" t="s">
        <v>77</v>
      </c>
      <c r="AY807" s="224" t="s">
        <v>148</v>
      </c>
    </row>
    <row r="808" spans="2:51" s="14" customFormat="1" ht="10.2">
      <c r="B808" s="214"/>
      <c r="C808" s="215"/>
      <c r="D808" s="200" t="s">
        <v>159</v>
      </c>
      <c r="E808" s="216" t="s">
        <v>19</v>
      </c>
      <c r="F808" s="217" t="s">
        <v>995</v>
      </c>
      <c r="G808" s="215"/>
      <c r="H808" s="218">
        <v>61.4225</v>
      </c>
      <c r="I808" s="219"/>
      <c r="J808" s="215"/>
      <c r="K808" s="215"/>
      <c r="L808" s="220"/>
      <c r="M808" s="221"/>
      <c r="N808" s="222"/>
      <c r="O808" s="222"/>
      <c r="P808" s="222"/>
      <c r="Q808" s="222"/>
      <c r="R808" s="222"/>
      <c r="S808" s="222"/>
      <c r="T808" s="223"/>
      <c r="AT808" s="224" t="s">
        <v>159</v>
      </c>
      <c r="AU808" s="224" t="s">
        <v>86</v>
      </c>
      <c r="AV808" s="14" t="s">
        <v>86</v>
      </c>
      <c r="AW808" s="14" t="s">
        <v>35</v>
      </c>
      <c r="AX808" s="14" t="s">
        <v>77</v>
      </c>
      <c r="AY808" s="224" t="s">
        <v>148</v>
      </c>
    </row>
    <row r="809" spans="2:51" s="14" customFormat="1" ht="10.2">
      <c r="B809" s="214"/>
      <c r="C809" s="215"/>
      <c r="D809" s="200" t="s">
        <v>159</v>
      </c>
      <c r="E809" s="216" t="s">
        <v>19</v>
      </c>
      <c r="F809" s="217" t="s">
        <v>713</v>
      </c>
      <c r="G809" s="215"/>
      <c r="H809" s="218">
        <v>49.0566</v>
      </c>
      <c r="I809" s="219"/>
      <c r="J809" s="215"/>
      <c r="K809" s="215"/>
      <c r="L809" s="220"/>
      <c r="M809" s="221"/>
      <c r="N809" s="222"/>
      <c r="O809" s="222"/>
      <c r="P809" s="222"/>
      <c r="Q809" s="222"/>
      <c r="R809" s="222"/>
      <c r="S809" s="222"/>
      <c r="T809" s="223"/>
      <c r="AT809" s="224" t="s">
        <v>159</v>
      </c>
      <c r="AU809" s="224" t="s">
        <v>86</v>
      </c>
      <c r="AV809" s="14" t="s">
        <v>86</v>
      </c>
      <c r="AW809" s="14" t="s">
        <v>35</v>
      </c>
      <c r="AX809" s="14" t="s">
        <v>77</v>
      </c>
      <c r="AY809" s="224" t="s">
        <v>148</v>
      </c>
    </row>
    <row r="810" spans="2:51" s="14" customFormat="1" ht="10.2">
      <c r="B810" s="214"/>
      <c r="C810" s="215"/>
      <c r="D810" s="200" t="s">
        <v>159</v>
      </c>
      <c r="E810" s="216" t="s">
        <v>19</v>
      </c>
      <c r="F810" s="217" t="s">
        <v>813</v>
      </c>
      <c r="G810" s="215"/>
      <c r="H810" s="218">
        <v>53.244</v>
      </c>
      <c r="I810" s="219"/>
      <c r="J810" s="215"/>
      <c r="K810" s="215"/>
      <c r="L810" s="220"/>
      <c r="M810" s="221"/>
      <c r="N810" s="222"/>
      <c r="O810" s="222"/>
      <c r="P810" s="222"/>
      <c r="Q810" s="222"/>
      <c r="R810" s="222"/>
      <c r="S810" s="222"/>
      <c r="T810" s="223"/>
      <c r="AT810" s="224" t="s">
        <v>159</v>
      </c>
      <c r="AU810" s="224" t="s">
        <v>86</v>
      </c>
      <c r="AV810" s="14" t="s">
        <v>86</v>
      </c>
      <c r="AW810" s="14" t="s">
        <v>35</v>
      </c>
      <c r="AX810" s="14" t="s">
        <v>77</v>
      </c>
      <c r="AY810" s="224" t="s">
        <v>148</v>
      </c>
    </row>
    <row r="811" spans="2:51" s="14" customFormat="1" ht="10.2">
      <c r="B811" s="214"/>
      <c r="C811" s="215"/>
      <c r="D811" s="200" t="s">
        <v>159</v>
      </c>
      <c r="E811" s="216" t="s">
        <v>19</v>
      </c>
      <c r="F811" s="217" t="s">
        <v>996</v>
      </c>
      <c r="G811" s="215"/>
      <c r="H811" s="218">
        <v>13.644</v>
      </c>
      <c r="I811" s="219"/>
      <c r="J811" s="215"/>
      <c r="K811" s="215"/>
      <c r="L811" s="220"/>
      <c r="M811" s="221"/>
      <c r="N811" s="222"/>
      <c r="O811" s="222"/>
      <c r="P811" s="222"/>
      <c r="Q811" s="222"/>
      <c r="R811" s="222"/>
      <c r="S811" s="222"/>
      <c r="T811" s="223"/>
      <c r="AT811" s="224" t="s">
        <v>159</v>
      </c>
      <c r="AU811" s="224" t="s">
        <v>86</v>
      </c>
      <c r="AV811" s="14" t="s">
        <v>86</v>
      </c>
      <c r="AW811" s="14" t="s">
        <v>35</v>
      </c>
      <c r="AX811" s="14" t="s">
        <v>77</v>
      </c>
      <c r="AY811" s="224" t="s">
        <v>148</v>
      </c>
    </row>
    <row r="812" spans="2:51" s="14" customFormat="1" ht="10.2">
      <c r="B812" s="214"/>
      <c r="C812" s="215"/>
      <c r="D812" s="200" t="s">
        <v>159</v>
      </c>
      <c r="E812" s="216" t="s">
        <v>19</v>
      </c>
      <c r="F812" s="217" t="s">
        <v>997</v>
      </c>
      <c r="G812" s="215"/>
      <c r="H812" s="218">
        <v>6.5</v>
      </c>
      <c r="I812" s="219"/>
      <c r="J812" s="215"/>
      <c r="K812" s="215"/>
      <c r="L812" s="220"/>
      <c r="M812" s="221"/>
      <c r="N812" s="222"/>
      <c r="O812" s="222"/>
      <c r="P812" s="222"/>
      <c r="Q812" s="222"/>
      <c r="R812" s="222"/>
      <c r="S812" s="222"/>
      <c r="T812" s="223"/>
      <c r="AT812" s="224" t="s">
        <v>159</v>
      </c>
      <c r="AU812" s="224" t="s">
        <v>86</v>
      </c>
      <c r="AV812" s="14" t="s">
        <v>86</v>
      </c>
      <c r="AW812" s="14" t="s">
        <v>35</v>
      </c>
      <c r="AX812" s="14" t="s">
        <v>77</v>
      </c>
      <c r="AY812" s="224" t="s">
        <v>148</v>
      </c>
    </row>
    <row r="813" spans="2:51" s="14" customFormat="1" ht="10.2">
      <c r="B813" s="214"/>
      <c r="C813" s="215"/>
      <c r="D813" s="200" t="s">
        <v>159</v>
      </c>
      <c r="E813" s="216" t="s">
        <v>19</v>
      </c>
      <c r="F813" s="217" t="s">
        <v>716</v>
      </c>
      <c r="G813" s="215"/>
      <c r="H813" s="218">
        <v>2.057</v>
      </c>
      <c r="I813" s="219"/>
      <c r="J813" s="215"/>
      <c r="K813" s="215"/>
      <c r="L813" s="220"/>
      <c r="M813" s="221"/>
      <c r="N813" s="222"/>
      <c r="O813" s="222"/>
      <c r="P813" s="222"/>
      <c r="Q813" s="222"/>
      <c r="R813" s="222"/>
      <c r="S813" s="222"/>
      <c r="T813" s="223"/>
      <c r="AT813" s="224" t="s">
        <v>159</v>
      </c>
      <c r="AU813" s="224" t="s">
        <v>86</v>
      </c>
      <c r="AV813" s="14" t="s">
        <v>86</v>
      </c>
      <c r="AW813" s="14" t="s">
        <v>35</v>
      </c>
      <c r="AX813" s="14" t="s">
        <v>77</v>
      </c>
      <c r="AY813" s="224" t="s">
        <v>148</v>
      </c>
    </row>
    <row r="814" spans="2:51" s="14" customFormat="1" ht="10.2">
      <c r="B814" s="214"/>
      <c r="C814" s="215"/>
      <c r="D814" s="200" t="s">
        <v>159</v>
      </c>
      <c r="E814" s="216" t="s">
        <v>19</v>
      </c>
      <c r="F814" s="217" t="s">
        <v>998</v>
      </c>
      <c r="G814" s="215"/>
      <c r="H814" s="218">
        <v>4.1291</v>
      </c>
      <c r="I814" s="219"/>
      <c r="J814" s="215"/>
      <c r="K814" s="215"/>
      <c r="L814" s="220"/>
      <c r="M814" s="221"/>
      <c r="N814" s="222"/>
      <c r="O814" s="222"/>
      <c r="P814" s="222"/>
      <c r="Q814" s="222"/>
      <c r="R814" s="222"/>
      <c r="S814" s="222"/>
      <c r="T814" s="223"/>
      <c r="AT814" s="224" t="s">
        <v>159</v>
      </c>
      <c r="AU814" s="224" t="s">
        <v>86</v>
      </c>
      <c r="AV814" s="14" t="s">
        <v>86</v>
      </c>
      <c r="AW814" s="14" t="s">
        <v>35</v>
      </c>
      <c r="AX814" s="14" t="s">
        <v>77</v>
      </c>
      <c r="AY814" s="224" t="s">
        <v>148</v>
      </c>
    </row>
    <row r="815" spans="2:51" s="14" customFormat="1" ht="10.2">
      <c r="B815" s="214"/>
      <c r="C815" s="215"/>
      <c r="D815" s="200" t="s">
        <v>159</v>
      </c>
      <c r="E815" s="216" t="s">
        <v>19</v>
      </c>
      <c r="F815" s="217" t="s">
        <v>999</v>
      </c>
      <c r="G815" s="215"/>
      <c r="H815" s="218">
        <v>6.23</v>
      </c>
      <c r="I815" s="219"/>
      <c r="J815" s="215"/>
      <c r="K815" s="215"/>
      <c r="L815" s="220"/>
      <c r="M815" s="221"/>
      <c r="N815" s="222"/>
      <c r="O815" s="222"/>
      <c r="P815" s="222"/>
      <c r="Q815" s="222"/>
      <c r="R815" s="222"/>
      <c r="S815" s="222"/>
      <c r="T815" s="223"/>
      <c r="AT815" s="224" t="s">
        <v>159</v>
      </c>
      <c r="AU815" s="224" t="s">
        <v>86</v>
      </c>
      <c r="AV815" s="14" t="s">
        <v>86</v>
      </c>
      <c r="AW815" s="14" t="s">
        <v>35</v>
      </c>
      <c r="AX815" s="14" t="s">
        <v>77</v>
      </c>
      <c r="AY815" s="224" t="s">
        <v>148</v>
      </c>
    </row>
    <row r="816" spans="2:51" s="14" customFormat="1" ht="10.2">
      <c r="B816" s="214"/>
      <c r="C816" s="215"/>
      <c r="D816" s="200" t="s">
        <v>159</v>
      </c>
      <c r="E816" s="216" t="s">
        <v>19</v>
      </c>
      <c r="F816" s="217" t="s">
        <v>1000</v>
      </c>
      <c r="G816" s="215"/>
      <c r="H816" s="218">
        <v>6.396</v>
      </c>
      <c r="I816" s="219"/>
      <c r="J816" s="215"/>
      <c r="K816" s="215"/>
      <c r="L816" s="220"/>
      <c r="M816" s="221"/>
      <c r="N816" s="222"/>
      <c r="O816" s="222"/>
      <c r="P816" s="222"/>
      <c r="Q816" s="222"/>
      <c r="R816" s="222"/>
      <c r="S816" s="222"/>
      <c r="T816" s="223"/>
      <c r="AT816" s="224" t="s">
        <v>159</v>
      </c>
      <c r="AU816" s="224" t="s">
        <v>86</v>
      </c>
      <c r="AV816" s="14" t="s">
        <v>86</v>
      </c>
      <c r="AW816" s="14" t="s">
        <v>35</v>
      </c>
      <c r="AX816" s="14" t="s">
        <v>77</v>
      </c>
      <c r="AY816" s="224" t="s">
        <v>148</v>
      </c>
    </row>
    <row r="817" spans="2:51" s="14" customFormat="1" ht="10.2">
      <c r="B817" s="214"/>
      <c r="C817" s="215"/>
      <c r="D817" s="200" t="s">
        <v>159</v>
      </c>
      <c r="E817" s="216" t="s">
        <v>19</v>
      </c>
      <c r="F817" s="217" t="s">
        <v>1001</v>
      </c>
      <c r="G817" s="215"/>
      <c r="H817" s="218">
        <v>15.00225</v>
      </c>
      <c r="I817" s="219"/>
      <c r="J817" s="215"/>
      <c r="K817" s="215"/>
      <c r="L817" s="220"/>
      <c r="M817" s="221"/>
      <c r="N817" s="222"/>
      <c r="O817" s="222"/>
      <c r="P817" s="222"/>
      <c r="Q817" s="222"/>
      <c r="R817" s="222"/>
      <c r="S817" s="222"/>
      <c r="T817" s="223"/>
      <c r="AT817" s="224" t="s">
        <v>159</v>
      </c>
      <c r="AU817" s="224" t="s">
        <v>86</v>
      </c>
      <c r="AV817" s="14" t="s">
        <v>86</v>
      </c>
      <c r="AW817" s="14" t="s">
        <v>35</v>
      </c>
      <c r="AX817" s="14" t="s">
        <v>77</v>
      </c>
      <c r="AY817" s="224" t="s">
        <v>148</v>
      </c>
    </row>
    <row r="818" spans="2:51" s="15" customFormat="1" ht="10.2">
      <c r="B818" s="225"/>
      <c r="C818" s="226"/>
      <c r="D818" s="200" t="s">
        <v>159</v>
      </c>
      <c r="E818" s="227" t="s">
        <v>19</v>
      </c>
      <c r="F818" s="228" t="s">
        <v>327</v>
      </c>
      <c r="G818" s="226"/>
      <c r="H818" s="229">
        <v>268.22495</v>
      </c>
      <c r="I818" s="230"/>
      <c r="J818" s="226"/>
      <c r="K818" s="226"/>
      <c r="L818" s="231"/>
      <c r="M818" s="232"/>
      <c r="N818" s="233"/>
      <c r="O818" s="233"/>
      <c r="P818" s="233"/>
      <c r="Q818" s="233"/>
      <c r="R818" s="233"/>
      <c r="S818" s="233"/>
      <c r="T818" s="234"/>
      <c r="AT818" s="235" t="s">
        <v>159</v>
      </c>
      <c r="AU818" s="235" t="s">
        <v>86</v>
      </c>
      <c r="AV818" s="15" t="s">
        <v>181</v>
      </c>
      <c r="AW818" s="15" t="s">
        <v>35</v>
      </c>
      <c r="AX818" s="15" t="s">
        <v>21</v>
      </c>
      <c r="AY818" s="235" t="s">
        <v>148</v>
      </c>
    </row>
    <row r="819" spans="1:65" s="2" customFormat="1" ht="21.75" customHeight="1">
      <c r="A819" s="36"/>
      <c r="B819" s="37"/>
      <c r="C819" s="188" t="s">
        <v>1002</v>
      </c>
      <c r="D819" s="188" t="s">
        <v>150</v>
      </c>
      <c r="E819" s="189" t="s">
        <v>1003</v>
      </c>
      <c r="F819" s="190" t="s">
        <v>1004</v>
      </c>
      <c r="G819" s="191" t="s">
        <v>153</v>
      </c>
      <c r="H819" s="192">
        <v>37.41</v>
      </c>
      <c r="I819" s="193"/>
      <c r="J819" s="192">
        <f>ROUND(I819*H819,2)</f>
        <v>0</v>
      </c>
      <c r="K819" s="190" t="s">
        <v>154</v>
      </c>
      <c r="L819" s="41"/>
      <c r="M819" s="194" t="s">
        <v>19</v>
      </c>
      <c r="N819" s="195" t="s">
        <v>48</v>
      </c>
      <c r="O819" s="66"/>
      <c r="P819" s="196">
        <f>O819*H819</f>
        <v>0</v>
      </c>
      <c r="Q819" s="196">
        <v>0</v>
      </c>
      <c r="R819" s="196">
        <f>Q819*H819</f>
        <v>0</v>
      </c>
      <c r="S819" s="196">
        <v>0</v>
      </c>
      <c r="T819" s="197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98" t="s">
        <v>272</v>
      </c>
      <c r="AT819" s="198" t="s">
        <v>150</v>
      </c>
      <c r="AU819" s="198" t="s">
        <v>86</v>
      </c>
      <c r="AY819" s="19" t="s">
        <v>148</v>
      </c>
      <c r="BE819" s="199">
        <f>IF(N819="základní",J819,0)</f>
        <v>0</v>
      </c>
      <c r="BF819" s="199">
        <f>IF(N819="snížená",J819,0)</f>
        <v>0</v>
      </c>
      <c r="BG819" s="199">
        <f>IF(N819="zákl. přenesená",J819,0)</f>
        <v>0</v>
      </c>
      <c r="BH819" s="199">
        <f>IF(N819="sníž. přenesená",J819,0)</f>
        <v>0</v>
      </c>
      <c r="BI819" s="199">
        <f>IF(N819="nulová",J819,0)</f>
        <v>0</v>
      </c>
      <c r="BJ819" s="19" t="s">
        <v>21</v>
      </c>
      <c r="BK819" s="199">
        <f>ROUND(I819*H819,2)</f>
        <v>0</v>
      </c>
      <c r="BL819" s="19" t="s">
        <v>272</v>
      </c>
      <c r="BM819" s="198" t="s">
        <v>1005</v>
      </c>
    </row>
    <row r="820" spans="1:47" s="2" customFormat="1" ht="19.2">
      <c r="A820" s="36"/>
      <c r="B820" s="37"/>
      <c r="C820" s="38"/>
      <c r="D820" s="200" t="s">
        <v>157</v>
      </c>
      <c r="E820" s="38"/>
      <c r="F820" s="201" t="s">
        <v>1006</v>
      </c>
      <c r="G820" s="38"/>
      <c r="H820" s="38"/>
      <c r="I820" s="109"/>
      <c r="J820" s="38"/>
      <c r="K820" s="38"/>
      <c r="L820" s="41"/>
      <c r="M820" s="202"/>
      <c r="N820" s="203"/>
      <c r="O820" s="66"/>
      <c r="P820" s="66"/>
      <c r="Q820" s="66"/>
      <c r="R820" s="66"/>
      <c r="S820" s="66"/>
      <c r="T820" s="67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157</v>
      </c>
      <c r="AU820" s="19" t="s">
        <v>86</v>
      </c>
    </row>
    <row r="821" spans="2:51" s="13" customFormat="1" ht="10.2">
      <c r="B821" s="204"/>
      <c r="C821" s="205"/>
      <c r="D821" s="200" t="s">
        <v>159</v>
      </c>
      <c r="E821" s="206" t="s">
        <v>19</v>
      </c>
      <c r="F821" s="207" t="s">
        <v>345</v>
      </c>
      <c r="G821" s="205"/>
      <c r="H821" s="206" t="s">
        <v>19</v>
      </c>
      <c r="I821" s="208"/>
      <c r="J821" s="205"/>
      <c r="K821" s="205"/>
      <c r="L821" s="209"/>
      <c r="M821" s="210"/>
      <c r="N821" s="211"/>
      <c r="O821" s="211"/>
      <c r="P821" s="211"/>
      <c r="Q821" s="211"/>
      <c r="R821" s="211"/>
      <c r="S821" s="211"/>
      <c r="T821" s="212"/>
      <c r="AT821" s="213" t="s">
        <v>159</v>
      </c>
      <c r="AU821" s="213" t="s">
        <v>86</v>
      </c>
      <c r="AV821" s="13" t="s">
        <v>21</v>
      </c>
      <c r="AW821" s="13" t="s">
        <v>35</v>
      </c>
      <c r="AX821" s="13" t="s">
        <v>77</v>
      </c>
      <c r="AY821" s="213" t="s">
        <v>148</v>
      </c>
    </row>
    <row r="822" spans="2:51" s="13" customFormat="1" ht="10.2">
      <c r="B822" s="204"/>
      <c r="C822" s="205"/>
      <c r="D822" s="200" t="s">
        <v>159</v>
      </c>
      <c r="E822" s="206" t="s">
        <v>19</v>
      </c>
      <c r="F822" s="207" t="s">
        <v>346</v>
      </c>
      <c r="G822" s="205"/>
      <c r="H822" s="206" t="s">
        <v>19</v>
      </c>
      <c r="I822" s="208"/>
      <c r="J822" s="205"/>
      <c r="K822" s="205"/>
      <c r="L822" s="209"/>
      <c r="M822" s="210"/>
      <c r="N822" s="211"/>
      <c r="O822" s="211"/>
      <c r="P822" s="211"/>
      <c r="Q822" s="211"/>
      <c r="R822" s="211"/>
      <c r="S822" s="211"/>
      <c r="T822" s="212"/>
      <c r="AT822" s="213" t="s">
        <v>159</v>
      </c>
      <c r="AU822" s="213" t="s">
        <v>86</v>
      </c>
      <c r="AV822" s="13" t="s">
        <v>21</v>
      </c>
      <c r="AW822" s="13" t="s">
        <v>35</v>
      </c>
      <c r="AX822" s="13" t="s">
        <v>77</v>
      </c>
      <c r="AY822" s="213" t="s">
        <v>148</v>
      </c>
    </row>
    <row r="823" spans="2:51" s="14" customFormat="1" ht="30.6">
      <c r="B823" s="214"/>
      <c r="C823" s="215"/>
      <c r="D823" s="200" t="s">
        <v>159</v>
      </c>
      <c r="E823" s="216" t="s">
        <v>19</v>
      </c>
      <c r="F823" s="217" t="s">
        <v>1007</v>
      </c>
      <c r="G823" s="215"/>
      <c r="H823" s="218">
        <v>11.1984</v>
      </c>
      <c r="I823" s="219"/>
      <c r="J823" s="215"/>
      <c r="K823" s="215"/>
      <c r="L823" s="220"/>
      <c r="M823" s="221"/>
      <c r="N823" s="222"/>
      <c r="O823" s="222"/>
      <c r="P823" s="222"/>
      <c r="Q823" s="222"/>
      <c r="R823" s="222"/>
      <c r="S823" s="222"/>
      <c r="T823" s="223"/>
      <c r="AT823" s="224" t="s">
        <v>159</v>
      </c>
      <c r="AU823" s="224" t="s">
        <v>86</v>
      </c>
      <c r="AV823" s="14" t="s">
        <v>86</v>
      </c>
      <c r="AW823" s="14" t="s">
        <v>35</v>
      </c>
      <c r="AX823" s="14" t="s">
        <v>77</v>
      </c>
      <c r="AY823" s="224" t="s">
        <v>148</v>
      </c>
    </row>
    <row r="824" spans="2:51" s="14" customFormat="1" ht="10.2">
      <c r="B824" s="214"/>
      <c r="C824" s="215"/>
      <c r="D824" s="200" t="s">
        <v>159</v>
      </c>
      <c r="E824" s="216" t="s">
        <v>19</v>
      </c>
      <c r="F824" s="217" t="s">
        <v>1008</v>
      </c>
      <c r="G824" s="215"/>
      <c r="H824" s="218">
        <v>5.392</v>
      </c>
      <c r="I824" s="219"/>
      <c r="J824" s="215"/>
      <c r="K824" s="215"/>
      <c r="L824" s="220"/>
      <c r="M824" s="221"/>
      <c r="N824" s="222"/>
      <c r="O824" s="222"/>
      <c r="P824" s="222"/>
      <c r="Q824" s="222"/>
      <c r="R824" s="222"/>
      <c r="S824" s="222"/>
      <c r="T824" s="223"/>
      <c r="AT824" s="224" t="s">
        <v>159</v>
      </c>
      <c r="AU824" s="224" t="s">
        <v>86</v>
      </c>
      <c r="AV824" s="14" t="s">
        <v>86</v>
      </c>
      <c r="AW824" s="14" t="s">
        <v>35</v>
      </c>
      <c r="AX824" s="14" t="s">
        <v>77</v>
      </c>
      <c r="AY824" s="224" t="s">
        <v>148</v>
      </c>
    </row>
    <row r="825" spans="2:51" s="14" customFormat="1" ht="10.2">
      <c r="B825" s="214"/>
      <c r="C825" s="215"/>
      <c r="D825" s="200" t="s">
        <v>159</v>
      </c>
      <c r="E825" s="216" t="s">
        <v>19</v>
      </c>
      <c r="F825" s="217" t="s">
        <v>1009</v>
      </c>
      <c r="G825" s="215"/>
      <c r="H825" s="218">
        <v>4.688</v>
      </c>
      <c r="I825" s="219"/>
      <c r="J825" s="215"/>
      <c r="K825" s="215"/>
      <c r="L825" s="220"/>
      <c r="M825" s="221"/>
      <c r="N825" s="222"/>
      <c r="O825" s="222"/>
      <c r="P825" s="222"/>
      <c r="Q825" s="222"/>
      <c r="R825" s="222"/>
      <c r="S825" s="222"/>
      <c r="T825" s="223"/>
      <c r="AT825" s="224" t="s">
        <v>159</v>
      </c>
      <c r="AU825" s="224" t="s">
        <v>86</v>
      </c>
      <c r="AV825" s="14" t="s">
        <v>86</v>
      </c>
      <c r="AW825" s="14" t="s">
        <v>35</v>
      </c>
      <c r="AX825" s="14" t="s">
        <v>77</v>
      </c>
      <c r="AY825" s="224" t="s">
        <v>148</v>
      </c>
    </row>
    <row r="826" spans="2:51" s="14" customFormat="1" ht="10.2">
      <c r="B826" s="214"/>
      <c r="C826" s="215"/>
      <c r="D826" s="200" t="s">
        <v>159</v>
      </c>
      <c r="E826" s="216" t="s">
        <v>19</v>
      </c>
      <c r="F826" s="217" t="s">
        <v>1010</v>
      </c>
      <c r="G826" s="215"/>
      <c r="H826" s="218">
        <v>4.6816</v>
      </c>
      <c r="I826" s="219"/>
      <c r="J826" s="215"/>
      <c r="K826" s="215"/>
      <c r="L826" s="220"/>
      <c r="M826" s="221"/>
      <c r="N826" s="222"/>
      <c r="O826" s="222"/>
      <c r="P826" s="222"/>
      <c r="Q826" s="222"/>
      <c r="R826" s="222"/>
      <c r="S826" s="222"/>
      <c r="T826" s="223"/>
      <c r="AT826" s="224" t="s">
        <v>159</v>
      </c>
      <c r="AU826" s="224" t="s">
        <v>86</v>
      </c>
      <c r="AV826" s="14" t="s">
        <v>86</v>
      </c>
      <c r="AW826" s="14" t="s">
        <v>35</v>
      </c>
      <c r="AX826" s="14" t="s">
        <v>77</v>
      </c>
      <c r="AY826" s="224" t="s">
        <v>148</v>
      </c>
    </row>
    <row r="827" spans="2:51" s="14" customFormat="1" ht="10.2">
      <c r="B827" s="214"/>
      <c r="C827" s="215"/>
      <c r="D827" s="200" t="s">
        <v>159</v>
      </c>
      <c r="E827" s="216" t="s">
        <v>19</v>
      </c>
      <c r="F827" s="217" t="s">
        <v>1011</v>
      </c>
      <c r="G827" s="215"/>
      <c r="H827" s="218">
        <v>2.4736</v>
      </c>
      <c r="I827" s="219"/>
      <c r="J827" s="215"/>
      <c r="K827" s="215"/>
      <c r="L827" s="220"/>
      <c r="M827" s="221"/>
      <c r="N827" s="222"/>
      <c r="O827" s="222"/>
      <c r="P827" s="222"/>
      <c r="Q827" s="222"/>
      <c r="R827" s="222"/>
      <c r="S827" s="222"/>
      <c r="T827" s="223"/>
      <c r="AT827" s="224" t="s">
        <v>159</v>
      </c>
      <c r="AU827" s="224" t="s">
        <v>86</v>
      </c>
      <c r="AV827" s="14" t="s">
        <v>86</v>
      </c>
      <c r="AW827" s="14" t="s">
        <v>35</v>
      </c>
      <c r="AX827" s="14" t="s">
        <v>77</v>
      </c>
      <c r="AY827" s="224" t="s">
        <v>148</v>
      </c>
    </row>
    <row r="828" spans="2:51" s="14" customFormat="1" ht="10.2">
      <c r="B828" s="214"/>
      <c r="C828" s="215"/>
      <c r="D828" s="200" t="s">
        <v>159</v>
      </c>
      <c r="E828" s="216" t="s">
        <v>19</v>
      </c>
      <c r="F828" s="217" t="s">
        <v>1012</v>
      </c>
      <c r="G828" s="215"/>
      <c r="H828" s="218">
        <v>0.9312</v>
      </c>
      <c r="I828" s="219"/>
      <c r="J828" s="215"/>
      <c r="K828" s="215"/>
      <c r="L828" s="220"/>
      <c r="M828" s="221"/>
      <c r="N828" s="222"/>
      <c r="O828" s="222"/>
      <c r="P828" s="222"/>
      <c r="Q828" s="222"/>
      <c r="R828" s="222"/>
      <c r="S828" s="222"/>
      <c r="T828" s="223"/>
      <c r="AT828" s="224" t="s">
        <v>159</v>
      </c>
      <c r="AU828" s="224" t="s">
        <v>86</v>
      </c>
      <c r="AV828" s="14" t="s">
        <v>86</v>
      </c>
      <c r="AW828" s="14" t="s">
        <v>35</v>
      </c>
      <c r="AX828" s="14" t="s">
        <v>77</v>
      </c>
      <c r="AY828" s="224" t="s">
        <v>148</v>
      </c>
    </row>
    <row r="829" spans="2:51" s="14" customFormat="1" ht="10.2">
      <c r="B829" s="214"/>
      <c r="C829" s="215"/>
      <c r="D829" s="200" t="s">
        <v>159</v>
      </c>
      <c r="E829" s="216" t="s">
        <v>19</v>
      </c>
      <c r="F829" s="217" t="s">
        <v>1013</v>
      </c>
      <c r="G829" s="215"/>
      <c r="H829" s="218">
        <v>1.3232</v>
      </c>
      <c r="I829" s="219"/>
      <c r="J829" s="215"/>
      <c r="K829" s="215"/>
      <c r="L829" s="220"/>
      <c r="M829" s="221"/>
      <c r="N829" s="222"/>
      <c r="O829" s="222"/>
      <c r="P829" s="222"/>
      <c r="Q829" s="222"/>
      <c r="R829" s="222"/>
      <c r="S829" s="222"/>
      <c r="T829" s="223"/>
      <c r="AT829" s="224" t="s">
        <v>159</v>
      </c>
      <c r="AU829" s="224" t="s">
        <v>86</v>
      </c>
      <c r="AV829" s="14" t="s">
        <v>86</v>
      </c>
      <c r="AW829" s="14" t="s">
        <v>35</v>
      </c>
      <c r="AX829" s="14" t="s">
        <v>77</v>
      </c>
      <c r="AY829" s="224" t="s">
        <v>148</v>
      </c>
    </row>
    <row r="830" spans="2:51" s="14" customFormat="1" ht="10.2">
      <c r="B830" s="214"/>
      <c r="C830" s="215"/>
      <c r="D830" s="200" t="s">
        <v>159</v>
      </c>
      <c r="E830" s="216" t="s">
        <v>19</v>
      </c>
      <c r="F830" s="217" t="s">
        <v>1014</v>
      </c>
      <c r="G830" s="215"/>
      <c r="H830" s="218">
        <v>1.3216</v>
      </c>
      <c r="I830" s="219"/>
      <c r="J830" s="215"/>
      <c r="K830" s="215"/>
      <c r="L830" s="220"/>
      <c r="M830" s="221"/>
      <c r="N830" s="222"/>
      <c r="O830" s="222"/>
      <c r="P830" s="222"/>
      <c r="Q830" s="222"/>
      <c r="R830" s="222"/>
      <c r="S830" s="222"/>
      <c r="T830" s="223"/>
      <c r="AT830" s="224" t="s">
        <v>159</v>
      </c>
      <c r="AU830" s="224" t="s">
        <v>86</v>
      </c>
      <c r="AV830" s="14" t="s">
        <v>86</v>
      </c>
      <c r="AW830" s="14" t="s">
        <v>35</v>
      </c>
      <c r="AX830" s="14" t="s">
        <v>77</v>
      </c>
      <c r="AY830" s="224" t="s">
        <v>148</v>
      </c>
    </row>
    <row r="831" spans="2:51" s="14" customFormat="1" ht="10.2">
      <c r="B831" s="214"/>
      <c r="C831" s="215"/>
      <c r="D831" s="200" t="s">
        <v>159</v>
      </c>
      <c r="E831" s="216" t="s">
        <v>19</v>
      </c>
      <c r="F831" s="217" t="s">
        <v>1015</v>
      </c>
      <c r="G831" s="215"/>
      <c r="H831" s="218">
        <v>2.5984</v>
      </c>
      <c r="I831" s="219"/>
      <c r="J831" s="215"/>
      <c r="K831" s="215"/>
      <c r="L831" s="220"/>
      <c r="M831" s="221"/>
      <c r="N831" s="222"/>
      <c r="O831" s="222"/>
      <c r="P831" s="222"/>
      <c r="Q831" s="222"/>
      <c r="R831" s="222"/>
      <c r="S831" s="222"/>
      <c r="T831" s="223"/>
      <c r="AT831" s="224" t="s">
        <v>159</v>
      </c>
      <c r="AU831" s="224" t="s">
        <v>86</v>
      </c>
      <c r="AV831" s="14" t="s">
        <v>86</v>
      </c>
      <c r="AW831" s="14" t="s">
        <v>35</v>
      </c>
      <c r="AX831" s="14" t="s">
        <v>77</v>
      </c>
      <c r="AY831" s="224" t="s">
        <v>148</v>
      </c>
    </row>
    <row r="832" spans="2:51" s="14" customFormat="1" ht="10.2">
      <c r="B832" s="214"/>
      <c r="C832" s="215"/>
      <c r="D832" s="200" t="s">
        <v>159</v>
      </c>
      <c r="E832" s="216" t="s">
        <v>19</v>
      </c>
      <c r="F832" s="217" t="s">
        <v>1016</v>
      </c>
      <c r="G832" s="215"/>
      <c r="H832" s="218">
        <v>2.8064</v>
      </c>
      <c r="I832" s="219"/>
      <c r="J832" s="215"/>
      <c r="K832" s="215"/>
      <c r="L832" s="220"/>
      <c r="M832" s="221"/>
      <c r="N832" s="222"/>
      <c r="O832" s="222"/>
      <c r="P832" s="222"/>
      <c r="Q832" s="222"/>
      <c r="R832" s="222"/>
      <c r="S832" s="222"/>
      <c r="T832" s="223"/>
      <c r="AT832" s="224" t="s">
        <v>159</v>
      </c>
      <c r="AU832" s="224" t="s">
        <v>86</v>
      </c>
      <c r="AV832" s="14" t="s">
        <v>86</v>
      </c>
      <c r="AW832" s="14" t="s">
        <v>35</v>
      </c>
      <c r="AX832" s="14" t="s">
        <v>77</v>
      </c>
      <c r="AY832" s="224" t="s">
        <v>148</v>
      </c>
    </row>
    <row r="833" spans="2:51" s="15" customFormat="1" ht="10.2">
      <c r="B833" s="225"/>
      <c r="C833" s="226"/>
      <c r="D833" s="200" t="s">
        <v>159</v>
      </c>
      <c r="E833" s="227" t="s">
        <v>19</v>
      </c>
      <c r="F833" s="228" t="s">
        <v>438</v>
      </c>
      <c r="G833" s="226"/>
      <c r="H833" s="229">
        <v>37.4144</v>
      </c>
      <c r="I833" s="230"/>
      <c r="J833" s="226"/>
      <c r="K833" s="226"/>
      <c r="L833" s="231"/>
      <c r="M833" s="232"/>
      <c r="N833" s="233"/>
      <c r="O833" s="233"/>
      <c r="P833" s="233"/>
      <c r="Q833" s="233"/>
      <c r="R833" s="233"/>
      <c r="S833" s="233"/>
      <c r="T833" s="234"/>
      <c r="AT833" s="235" t="s">
        <v>159</v>
      </c>
      <c r="AU833" s="235" t="s">
        <v>86</v>
      </c>
      <c r="AV833" s="15" t="s">
        <v>181</v>
      </c>
      <c r="AW833" s="15" t="s">
        <v>35</v>
      </c>
      <c r="AX833" s="15" t="s">
        <v>21</v>
      </c>
      <c r="AY833" s="235" t="s">
        <v>148</v>
      </c>
    </row>
    <row r="834" spans="1:65" s="2" customFormat="1" ht="16.5" customHeight="1">
      <c r="A834" s="36"/>
      <c r="B834" s="37"/>
      <c r="C834" s="247" t="s">
        <v>1017</v>
      </c>
      <c r="D834" s="247" t="s">
        <v>243</v>
      </c>
      <c r="E834" s="248" t="s">
        <v>1018</v>
      </c>
      <c r="F834" s="249" t="s">
        <v>1019</v>
      </c>
      <c r="G834" s="250" t="s">
        <v>246</v>
      </c>
      <c r="H834" s="251">
        <v>0.09</v>
      </c>
      <c r="I834" s="252"/>
      <c r="J834" s="251">
        <f>ROUND(I834*H834,2)</f>
        <v>0</v>
      </c>
      <c r="K834" s="249" t="s">
        <v>154</v>
      </c>
      <c r="L834" s="253"/>
      <c r="M834" s="254" t="s">
        <v>19</v>
      </c>
      <c r="N834" s="255" t="s">
        <v>48</v>
      </c>
      <c r="O834" s="66"/>
      <c r="P834" s="196">
        <f>O834*H834</f>
        <v>0</v>
      </c>
      <c r="Q834" s="196">
        <v>1</v>
      </c>
      <c r="R834" s="196">
        <f>Q834*H834</f>
        <v>0.09</v>
      </c>
      <c r="S834" s="196">
        <v>0</v>
      </c>
      <c r="T834" s="197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98" t="s">
        <v>404</v>
      </c>
      <c r="AT834" s="198" t="s">
        <v>243</v>
      </c>
      <c r="AU834" s="198" t="s">
        <v>86</v>
      </c>
      <c r="AY834" s="19" t="s">
        <v>148</v>
      </c>
      <c r="BE834" s="199">
        <f>IF(N834="základní",J834,0)</f>
        <v>0</v>
      </c>
      <c r="BF834" s="199">
        <f>IF(N834="snížená",J834,0)</f>
        <v>0</v>
      </c>
      <c r="BG834" s="199">
        <f>IF(N834="zákl. přenesená",J834,0)</f>
        <v>0</v>
      </c>
      <c r="BH834" s="199">
        <f>IF(N834="sníž. přenesená",J834,0)</f>
        <v>0</v>
      </c>
      <c r="BI834" s="199">
        <f>IF(N834="nulová",J834,0)</f>
        <v>0</v>
      </c>
      <c r="BJ834" s="19" t="s">
        <v>21</v>
      </c>
      <c r="BK834" s="199">
        <f>ROUND(I834*H834,2)</f>
        <v>0</v>
      </c>
      <c r="BL834" s="19" t="s">
        <v>272</v>
      </c>
      <c r="BM834" s="198" t="s">
        <v>1020</v>
      </c>
    </row>
    <row r="835" spans="1:47" s="2" customFormat="1" ht="10.2">
      <c r="A835" s="36"/>
      <c r="B835" s="37"/>
      <c r="C835" s="38"/>
      <c r="D835" s="200" t="s">
        <v>157</v>
      </c>
      <c r="E835" s="38"/>
      <c r="F835" s="201" t="s">
        <v>1019</v>
      </c>
      <c r="G835" s="38"/>
      <c r="H835" s="38"/>
      <c r="I835" s="109"/>
      <c r="J835" s="38"/>
      <c r="K835" s="38"/>
      <c r="L835" s="41"/>
      <c r="M835" s="202"/>
      <c r="N835" s="203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157</v>
      </c>
      <c r="AU835" s="19" t="s">
        <v>86</v>
      </c>
    </row>
    <row r="836" spans="2:51" s="14" customFormat="1" ht="10.2">
      <c r="B836" s="214"/>
      <c r="C836" s="215"/>
      <c r="D836" s="200" t="s">
        <v>159</v>
      </c>
      <c r="E836" s="216" t="s">
        <v>19</v>
      </c>
      <c r="F836" s="217" t="s">
        <v>1021</v>
      </c>
      <c r="G836" s="215"/>
      <c r="H836" s="218">
        <v>305.639</v>
      </c>
      <c r="I836" s="219"/>
      <c r="J836" s="215"/>
      <c r="K836" s="215"/>
      <c r="L836" s="220"/>
      <c r="M836" s="221"/>
      <c r="N836" s="222"/>
      <c r="O836" s="222"/>
      <c r="P836" s="222"/>
      <c r="Q836" s="222"/>
      <c r="R836" s="222"/>
      <c r="S836" s="222"/>
      <c r="T836" s="223"/>
      <c r="AT836" s="224" t="s">
        <v>159</v>
      </c>
      <c r="AU836" s="224" t="s">
        <v>86</v>
      </c>
      <c r="AV836" s="14" t="s">
        <v>86</v>
      </c>
      <c r="AW836" s="14" t="s">
        <v>35</v>
      </c>
      <c r="AX836" s="14" t="s">
        <v>21</v>
      </c>
      <c r="AY836" s="224" t="s">
        <v>148</v>
      </c>
    </row>
    <row r="837" spans="2:51" s="14" customFormat="1" ht="10.2">
      <c r="B837" s="214"/>
      <c r="C837" s="215"/>
      <c r="D837" s="200" t="s">
        <v>159</v>
      </c>
      <c r="E837" s="215"/>
      <c r="F837" s="217" t="s">
        <v>1022</v>
      </c>
      <c r="G837" s="215"/>
      <c r="H837" s="218">
        <v>0.09</v>
      </c>
      <c r="I837" s="219"/>
      <c r="J837" s="215"/>
      <c r="K837" s="215"/>
      <c r="L837" s="220"/>
      <c r="M837" s="221"/>
      <c r="N837" s="222"/>
      <c r="O837" s="222"/>
      <c r="P837" s="222"/>
      <c r="Q837" s="222"/>
      <c r="R837" s="222"/>
      <c r="S837" s="222"/>
      <c r="T837" s="223"/>
      <c r="AT837" s="224" t="s">
        <v>159</v>
      </c>
      <c r="AU837" s="224" t="s">
        <v>86</v>
      </c>
      <c r="AV837" s="14" t="s">
        <v>86</v>
      </c>
      <c r="AW837" s="14" t="s">
        <v>4</v>
      </c>
      <c r="AX837" s="14" t="s">
        <v>21</v>
      </c>
      <c r="AY837" s="224" t="s">
        <v>148</v>
      </c>
    </row>
    <row r="838" spans="1:65" s="2" customFormat="1" ht="21.75" customHeight="1">
      <c r="A838" s="36"/>
      <c r="B838" s="37"/>
      <c r="C838" s="188" t="s">
        <v>1023</v>
      </c>
      <c r="D838" s="188" t="s">
        <v>150</v>
      </c>
      <c r="E838" s="189" t="s">
        <v>1024</v>
      </c>
      <c r="F838" s="190" t="s">
        <v>1025</v>
      </c>
      <c r="G838" s="191" t="s">
        <v>153</v>
      </c>
      <c r="H838" s="192">
        <v>536.45</v>
      </c>
      <c r="I838" s="193"/>
      <c r="J838" s="192">
        <f>ROUND(I838*H838,2)</f>
        <v>0</v>
      </c>
      <c r="K838" s="190" t="s">
        <v>154</v>
      </c>
      <c r="L838" s="41"/>
      <c r="M838" s="194" t="s">
        <v>19</v>
      </c>
      <c r="N838" s="195" t="s">
        <v>48</v>
      </c>
      <c r="O838" s="66"/>
      <c r="P838" s="196">
        <f>O838*H838</f>
        <v>0</v>
      </c>
      <c r="Q838" s="196">
        <v>0.0004</v>
      </c>
      <c r="R838" s="196">
        <f>Q838*H838</f>
        <v>0.21458000000000002</v>
      </c>
      <c r="S838" s="196">
        <v>0</v>
      </c>
      <c r="T838" s="197">
        <f>S838*H838</f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198" t="s">
        <v>272</v>
      </c>
      <c r="AT838" s="198" t="s">
        <v>150</v>
      </c>
      <c r="AU838" s="198" t="s">
        <v>86</v>
      </c>
      <c r="AY838" s="19" t="s">
        <v>148</v>
      </c>
      <c r="BE838" s="199">
        <f>IF(N838="základní",J838,0)</f>
        <v>0</v>
      </c>
      <c r="BF838" s="199">
        <f>IF(N838="snížená",J838,0)</f>
        <v>0</v>
      </c>
      <c r="BG838" s="199">
        <f>IF(N838="zákl. přenesená",J838,0)</f>
        <v>0</v>
      </c>
      <c r="BH838" s="199">
        <f>IF(N838="sníž. přenesená",J838,0)</f>
        <v>0</v>
      </c>
      <c r="BI838" s="199">
        <f>IF(N838="nulová",J838,0)</f>
        <v>0</v>
      </c>
      <c r="BJ838" s="19" t="s">
        <v>21</v>
      </c>
      <c r="BK838" s="199">
        <f>ROUND(I838*H838,2)</f>
        <v>0</v>
      </c>
      <c r="BL838" s="19" t="s">
        <v>272</v>
      </c>
      <c r="BM838" s="198" t="s">
        <v>1026</v>
      </c>
    </row>
    <row r="839" spans="1:47" s="2" customFormat="1" ht="19.2">
      <c r="A839" s="36"/>
      <c r="B839" s="37"/>
      <c r="C839" s="38"/>
      <c r="D839" s="200" t="s">
        <v>157</v>
      </c>
      <c r="E839" s="38"/>
      <c r="F839" s="201" t="s">
        <v>1027</v>
      </c>
      <c r="G839" s="38"/>
      <c r="H839" s="38"/>
      <c r="I839" s="109"/>
      <c r="J839" s="38"/>
      <c r="K839" s="38"/>
      <c r="L839" s="41"/>
      <c r="M839" s="202"/>
      <c r="N839" s="203"/>
      <c r="O839" s="66"/>
      <c r="P839" s="66"/>
      <c r="Q839" s="66"/>
      <c r="R839" s="66"/>
      <c r="S839" s="66"/>
      <c r="T839" s="67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T839" s="19" t="s">
        <v>157</v>
      </c>
      <c r="AU839" s="19" t="s">
        <v>86</v>
      </c>
    </row>
    <row r="840" spans="2:51" s="14" customFormat="1" ht="10.2">
      <c r="B840" s="214"/>
      <c r="C840" s="215"/>
      <c r="D840" s="200" t="s">
        <v>159</v>
      </c>
      <c r="E840" s="215"/>
      <c r="F840" s="217" t="s">
        <v>1028</v>
      </c>
      <c r="G840" s="215"/>
      <c r="H840" s="218">
        <v>536.45</v>
      </c>
      <c r="I840" s="219"/>
      <c r="J840" s="215"/>
      <c r="K840" s="215"/>
      <c r="L840" s="220"/>
      <c r="M840" s="221"/>
      <c r="N840" s="222"/>
      <c r="O840" s="222"/>
      <c r="P840" s="222"/>
      <c r="Q840" s="222"/>
      <c r="R840" s="222"/>
      <c r="S840" s="222"/>
      <c r="T840" s="223"/>
      <c r="AT840" s="224" t="s">
        <v>159</v>
      </c>
      <c r="AU840" s="224" t="s">
        <v>86</v>
      </c>
      <c r="AV840" s="14" t="s">
        <v>86</v>
      </c>
      <c r="AW840" s="14" t="s">
        <v>4</v>
      </c>
      <c r="AX840" s="14" t="s">
        <v>21</v>
      </c>
      <c r="AY840" s="224" t="s">
        <v>148</v>
      </c>
    </row>
    <row r="841" spans="1:65" s="2" customFormat="1" ht="33" customHeight="1">
      <c r="A841" s="36"/>
      <c r="B841" s="37"/>
      <c r="C841" s="247" t="s">
        <v>1029</v>
      </c>
      <c r="D841" s="247" t="s">
        <v>243</v>
      </c>
      <c r="E841" s="248" t="s">
        <v>1030</v>
      </c>
      <c r="F841" s="249" t="s">
        <v>1031</v>
      </c>
      <c r="G841" s="250" t="s">
        <v>153</v>
      </c>
      <c r="H841" s="251">
        <v>611.28</v>
      </c>
      <c r="I841" s="252"/>
      <c r="J841" s="251">
        <f>ROUND(I841*H841,2)</f>
        <v>0</v>
      </c>
      <c r="K841" s="249" t="s">
        <v>154</v>
      </c>
      <c r="L841" s="253"/>
      <c r="M841" s="254" t="s">
        <v>19</v>
      </c>
      <c r="N841" s="255" t="s">
        <v>48</v>
      </c>
      <c r="O841" s="66"/>
      <c r="P841" s="196">
        <f>O841*H841</f>
        <v>0</v>
      </c>
      <c r="Q841" s="196">
        <v>0.00388</v>
      </c>
      <c r="R841" s="196">
        <f>Q841*H841</f>
        <v>2.3717664</v>
      </c>
      <c r="S841" s="196">
        <v>0</v>
      </c>
      <c r="T841" s="197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198" t="s">
        <v>404</v>
      </c>
      <c r="AT841" s="198" t="s">
        <v>243</v>
      </c>
      <c r="AU841" s="198" t="s">
        <v>86</v>
      </c>
      <c r="AY841" s="19" t="s">
        <v>148</v>
      </c>
      <c r="BE841" s="199">
        <f>IF(N841="základní",J841,0)</f>
        <v>0</v>
      </c>
      <c r="BF841" s="199">
        <f>IF(N841="snížená",J841,0)</f>
        <v>0</v>
      </c>
      <c r="BG841" s="199">
        <f>IF(N841="zákl. přenesená",J841,0)</f>
        <v>0</v>
      </c>
      <c r="BH841" s="199">
        <f>IF(N841="sníž. přenesená",J841,0)</f>
        <v>0</v>
      </c>
      <c r="BI841" s="199">
        <f>IF(N841="nulová",J841,0)</f>
        <v>0</v>
      </c>
      <c r="BJ841" s="19" t="s">
        <v>21</v>
      </c>
      <c r="BK841" s="199">
        <f>ROUND(I841*H841,2)</f>
        <v>0</v>
      </c>
      <c r="BL841" s="19" t="s">
        <v>272</v>
      </c>
      <c r="BM841" s="198" t="s">
        <v>1032</v>
      </c>
    </row>
    <row r="842" spans="1:47" s="2" customFormat="1" ht="28.8">
      <c r="A842" s="36"/>
      <c r="B842" s="37"/>
      <c r="C842" s="38"/>
      <c r="D842" s="200" t="s">
        <v>157</v>
      </c>
      <c r="E842" s="38"/>
      <c r="F842" s="201" t="s">
        <v>1031</v>
      </c>
      <c r="G842" s="38"/>
      <c r="H842" s="38"/>
      <c r="I842" s="109"/>
      <c r="J842" s="38"/>
      <c r="K842" s="38"/>
      <c r="L842" s="41"/>
      <c r="M842" s="202"/>
      <c r="N842" s="203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157</v>
      </c>
      <c r="AU842" s="19" t="s">
        <v>86</v>
      </c>
    </row>
    <row r="843" spans="2:51" s="14" customFormat="1" ht="10.2">
      <c r="B843" s="214"/>
      <c r="C843" s="215"/>
      <c r="D843" s="200" t="s">
        <v>159</v>
      </c>
      <c r="E843" s="216" t="s">
        <v>19</v>
      </c>
      <c r="F843" s="217" t="s">
        <v>1033</v>
      </c>
      <c r="G843" s="215"/>
      <c r="H843" s="218">
        <v>611.278</v>
      </c>
      <c r="I843" s="219"/>
      <c r="J843" s="215"/>
      <c r="K843" s="215"/>
      <c r="L843" s="220"/>
      <c r="M843" s="221"/>
      <c r="N843" s="222"/>
      <c r="O843" s="222"/>
      <c r="P843" s="222"/>
      <c r="Q843" s="222"/>
      <c r="R843" s="222"/>
      <c r="S843" s="222"/>
      <c r="T843" s="223"/>
      <c r="AT843" s="224" t="s">
        <v>159</v>
      </c>
      <c r="AU843" s="224" t="s">
        <v>86</v>
      </c>
      <c r="AV843" s="14" t="s">
        <v>86</v>
      </c>
      <c r="AW843" s="14" t="s">
        <v>35</v>
      </c>
      <c r="AX843" s="14" t="s">
        <v>21</v>
      </c>
      <c r="AY843" s="224" t="s">
        <v>148</v>
      </c>
    </row>
    <row r="844" spans="1:65" s="2" customFormat="1" ht="21.75" customHeight="1">
      <c r="A844" s="36"/>
      <c r="B844" s="37"/>
      <c r="C844" s="188" t="s">
        <v>1034</v>
      </c>
      <c r="D844" s="188" t="s">
        <v>150</v>
      </c>
      <c r="E844" s="189" t="s">
        <v>1035</v>
      </c>
      <c r="F844" s="190" t="s">
        <v>1036</v>
      </c>
      <c r="G844" s="191" t="s">
        <v>1037</v>
      </c>
      <c r="H844" s="193"/>
      <c r="I844" s="193"/>
      <c r="J844" s="192">
        <f>ROUND(I844*H844,2)</f>
        <v>0</v>
      </c>
      <c r="K844" s="190" t="s">
        <v>154</v>
      </c>
      <c r="L844" s="41"/>
      <c r="M844" s="194" t="s">
        <v>19</v>
      </c>
      <c r="N844" s="195" t="s">
        <v>48</v>
      </c>
      <c r="O844" s="66"/>
      <c r="P844" s="196">
        <f>O844*H844</f>
        <v>0</v>
      </c>
      <c r="Q844" s="196">
        <v>0</v>
      </c>
      <c r="R844" s="196">
        <f>Q844*H844</f>
        <v>0</v>
      </c>
      <c r="S844" s="196">
        <v>0</v>
      </c>
      <c r="T844" s="197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98" t="s">
        <v>272</v>
      </c>
      <c r="AT844" s="198" t="s">
        <v>150</v>
      </c>
      <c r="AU844" s="198" t="s">
        <v>86</v>
      </c>
      <c r="AY844" s="19" t="s">
        <v>148</v>
      </c>
      <c r="BE844" s="199">
        <f>IF(N844="základní",J844,0)</f>
        <v>0</v>
      </c>
      <c r="BF844" s="199">
        <f>IF(N844="snížená",J844,0)</f>
        <v>0</v>
      </c>
      <c r="BG844" s="199">
        <f>IF(N844="zákl. přenesená",J844,0)</f>
        <v>0</v>
      </c>
      <c r="BH844" s="199">
        <f>IF(N844="sníž. přenesená",J844,0)</f>
        <v>0</v>
      </c>
      <c r="BI844" s="199">
        <f>IF(N844="nulová",J844,0)</f>
        <v>0</v>
      </c>
      <c r="BJ844" s="19" t="s">
        <v>21</v>
      </c>
      <c r="BK844" s="199">
        <f>ROUND(I844*H844,2)</f>
        <v>0</v>
      </c>
      <c r="BL844" s="19" t="s">
        <v>272</v>
      </c>
      <c r="BM844" s="198" t="s">
        <v>1038</v>
      </c>
    </row>
    <row r="845" spans="1:47" s="2" customFormat="1" ht="28.8">
      <c r="A845" s="36"/>
      <c r="B845" s="37"/>
      <c r="C845" s="38"/>
      <c r="D845" s="200" t="s">
        <v>157</v>
      </c>
      <c r="E845" s="38"/>
      <c r="F845" s="201" t="s">
        <v>1039</v>
      </c>
      <c r="G845" s="38"/>
      <c r="H845" s="38"/>
      <c r="I845" s="109"/>
      <c r="J845" s="38"/>
      <c r="K845" s="38"/>
      <c r="L845" s="41"/>
      <c r="M845" s="202"/>
      <c r="N845" s="203"/>
      <c r="O845" s="66"/>
      <c r="P845" s="66"/>
      <c r="Q845" s="66"/>
      <c r="R845" s="66"/>
      <c r="S845" s="66"/>
      <c r="T845" s="67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T845" s="19" t="s">
        <v>157</v>
      </c>
      <c r="AU845" s="19" t="s">
        <v>86</v>
      </c>
    </row>
    <row r="846" spans="2:63" s="12" customFormat="1" ht="22.8" customHeight="1">
      <c r="B846" s="172"/>
      <c r="C846" s="173"/>
      <c r="D846" s="174" t="s">
        <v>76</v>
      </c>
      <c r="E846" s="186" t="s">
        <v>1040</v>
      </c>
      <c r="F846" s="186" t="s">
        <v>1041</v>
      </c>
      <c r="G846" s="173"/>
      <c r="H846" s="173"/>
      <c r="I846" s="176"/>
      <c r="J846" s="187">
        <f>BK846</f>
        <v>0</v>
      </c>
      <c r="K846" s="173"/>
      <c r="L846" s="178"/>
      <c r="M846" s="179"/>
      <c r="N846" s="180"/>
      <c r="O846" s="180"/>
      <c r="P846" s="181">
        <f>SUM(P847:P901)</f>
        <v>0</v>
      </c>
      <c r="Q846" s="180"/>
      <c r="R846" s="181">
        <f>SUM(R847:R901)</f>
        <v>0.2794726</v>
      </c>
      <c r="S846" s="180"/>
      <c r="T846" s="182">
        <f>SUM(T847:T901)</f>
        <v>0</v>
      </c>
      <c r="AR846" s="183" t="s">
        <v>86</v>
      </c>
      <c r="AT846" s="184" t="s">
        <v>76</v>
      </c>
      <c r="AU846" s="184" t="s">
        <v>21</v>
      </c>
      <c r="AY846" s="183" t="s">
        <v>148</v>
      </c>
      <c r="BK846" s="185">
        <f>SUM(BK847:BK901)</f>
        <v>0</v>
      </c>
    </row>
    <row r="847" spans="1:65" s="2" customFormat="1" ht="21.75" customHeight="1">
      <c r="A847" s="36"/>
      <c r="B847" s="37"/>
      <c r="C847" s="188" t="s">
        <v>1042</v>
      </c>
      <c r="D847" s="188" t="s">
        <v>150</v>
      </c>
      <c r="E847" s="189" t="s">
        <v>1043</v>
      </c>
      <c r="F847" s="190" t="s">
        <v>1044</v>
      </c>
      <c r="G847" s="191" t="s">
        <v>153</v>
      </c>
      <c r="H847" s="192">
        <v>31.22</v>
      </c>
      <c r="I847" s="193"/>
      <c r="J847" s="192">
        <f>ROUND(I847*H847,2)</f>
        <v>0</v>
      </c>
      <c r="K847" s="190" t="s">
        <v>154</v>
      </c>
      <c r="L847" s="41"/>
      <c r="M847" s="194" t="s">
        <v>19</v>
      </c>
      <c r="N847" s="195" t="s">
        <v>48</v>
      </c>
      <c r="O847" s="66"/>
      <c r="P847" s="196">
        <f>O847*H847</f>
        <v>0</v>
      </c>
      <c r="Q847" s="196">
        <v>3E-05</v>
      </c>
      <c r="R847" s="196">
        <f>Q847*H847</f>
        <v>0.0009366</v>
      </c>
      <c r="S847" s="196">
        <v>0</v>
      </c>
      <c r="T847" s="197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98" t="s">
        <v>272</v>
      </c>
      <c r="AT847" s="198" t="s">
        <v>150</v>
      </c>
      <c r="AU847" s="198" t="s">
        <v>86</v>
      </c>
      <c r="AY847" s="19" t="s">
        <v>148</v>
      </c>
      <c r="BE847" s="199">
        <f>IF(N847="základní",J847,0)</f>
        <v>0</v>
      </c>
      <c r="BF847" s="199">
        <f>IF(N847="snížená",J847,0)</f>
        <v>0</v>
      </c>
      <c r="BG847" s="199">
        <f>IF(N847="zákl. přenesená",J847,0)</f>
        <v>0</v>
      </c>
      <c r="BH847" s="199">
        <f>IF(N847="sníž. přenesená",J847,0)</f>
        <v>0</v>
      </c>
      <c r="BI847" s="199">
        <f>IF(N847="nulová",J847,0)</f>
        <v>0</v>
      </c>
      <c r="BJ847" s="19" t="s">
        <v>21</v>
      </c>
      <c r="BK847" s="199">
        <f>ROUND(I847*H847,2)</f>
        <v>0</v>
      </c>
      <c r="BL847" s="19" t="s">
        <v>272</v>
      </c>
      <c r="BM847" s="198" t="s">
        <v>1045</v>
      </c>
    </row>
    <row r="848" spans="1:47" s="2" customFormat="1" ht="19.2">
      <c r="A848" s="36"/>
      <c r="B848" s="37"/>
      <c r="C848" s="38"/>
      <c r="D848" s="200" t="s">
        <v>157</v>
      </c>
      <c r="E848" s="38"/>
      <c r="F848" s="201" t="s">
        <v>1046</v>
      </c>
      <c r="G848" s="38"/>
      <c r="H848" s="38"/>
      <c r="I848" s="109"/>
      <c r="J848" s="38"/>
      <c r="K848" s="38"/>
      <c r="L848" s="41"/>
      <c r="M848" s="202"/>
      <c r="N848" s="203"/>
      <c r="O848" s="66"/>
      <c r="P848" s="66"/>
      <c r="Q848" s="66"/>
      <c r="R848" s="66"/>
      <c r="S848" s="66"/>
      <c r="T848" s="67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157</v>
      </c>
      <c r="AU848" s="19" t="s">
        <v>86</v>
      </c>
    </row>
    <row r="849" spans="2:51" s="14" customFormat="1" ht="10.2">
      <c r="B849" s="214"/>
      <c r="C849" s="215"/>
      <c r="D849" s="200" t="s">
        <v>159</v>
      </c>
      <c r="E849" s="216" t="s">
        <v>19</v>
      </c>
      <c r="F849" s="217" t="s">
        <v>1047</v>
      </c>
      <c r="G849" s="215"/>
      <c r="H849" s="218">
        <v>17.784</v>
      </c>
      <c r="I849" s="219"/>
      <c r="J849" s="215"/>
      <c r="K849" s="215"/>
      <c r="L849" s="220"/>
      <c r="M849" s="221"/>
      <c r="N849" s="222"/>
      <c r="O849" s="222"/>
      <c r="P849" s="222"/>
      <c r="Q849" s="222"/>
      <c r="R849" s="222"/>
      <c r="S849" s="222"/>
      <c r="T849" s="223"/>
      <c r="AT849" s="224" t="s">
        <v>159</v>
      </c>
      <c r="AU849" s="224" t="s">
        <v>86</v>
      </c>
      <c r="AV849" s="14" t="s">
        <v>86</v>
      </c>
      <c r="AW849" s="14" t="s">
        <v>35</v>
      </c>
      <c r="AX849" s="14" t="s">
        <v>77</v>
      </c>
      <c r="AY849" s="224" t="s">
        <v>148</v>
      </c>
    </row>
    <row r="850" spans="2:51" s="14" customFormat="1" ht="10.2">
      <c r="B850" s="214"/>
      <c r="C850" s="215"/>
      <c r="D850" s="200" t="s">
        <v>159</v>
      </c>
      <c r="E850" s="216" t="s">
        <v>19</v>
      </c>
      <c r="F850" s="217" t="s">
        <v>1048</v>
      </c>
      <c r="G850" s="215"/>
      <c r="H850" s="218">
        <v>13.433</v>
      </c>
      <c r="I850" s="219"/>
      <c r="J850" s="215"/>
      <c r="K850" s="215"/>
      <c r="L850" s="220"/>
      <c r="M850" s="221"/>
      <c r="N850" s="222"/>
      <c r="O850" s="222"/>
      <c r="P850" s="222"/>
      <c r="Q850" s="222"/>
      <c r="R850" s="222"/>
      <c r="S850" s="222"/>
      <c r="T850" s="223"/>
      <c r="AT850" s="224" t="s">
        <v>159</v>
      </c>
      <c r="AU850" s="224" t="s">
        <v>86</v>
      </c>
      <c r="AV850" s="14" t="s">
        <v>86</v>
      </c>
      <c r="AW850" s="14" t="s">
        <v>35</v>
      </c>
      <c r="AX850" s="14" t="s">
        <v>77</v>
      </c>
      <c r="AY850" s="224" t="s">
        <v>148</v>
      </c>
    </row>
    <row r="851" spans="2:51" s="16" customFormat="1" ht="10.2">
      <c r="B851" s="236"/>
      <c r="C851" s="237"/>
      <c r="D851" s="200" t="s">
        <v>159</v>
      </c>
      <c r="E851" s="238" t="s">
        <v>19</v>
      </c>
      <c r="F851" s="239" t="s">
        <v>206</v>
      </c>
      <c r="G851" s="237"/>
      <c r="H851" s="240">
        <v>31.217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AT851" s="246" t="s">
        <v>159</v>
      </c>
      <c r="AU851" s="246" t="s">
        <v>86</v>
      </c>
      <c r="AV851" s="16" t="s">
        <v>155</v>
      </c>
      <c r="AW851" s="16" t="s">
        <v>35</v>
      </c>
      <c r="AX851" s="16" t="s">
        <v>21</v>
      </c>
      <c r="AY851" s="246" t="s">
        <v>148</v>
      </c>
    </row>
    <row r="852" spans="1:65" s="2" customFormat="1" ht="16.5" customHeight="1">
      <c r="A852" s="36"/>
      <c r="B852" s="37"/>
      <c r="C852" s="247" t="s">
        <v>1049</v>
      </c>
      <c r="D852" s="247" t="s">
        <v>243</v>
      </c>
      <c r="E852" s="248" t="s">
        <v>1018</v>
      </c>
      <c r="F852" s="249" t="s">
        <v>1019</v>
      </c>
      <c r="G852" s="250" t="s">
        <v>246</v>
      </c>
      <c r="H852" s="251">
        <v>0.02</v>
      </c>
      <c r="I852" s="252"/>
      <c r="J852" s="251">
        <f>ROUND(I852*H852,2)</f>
        <v>0</v>
      </c>
      <c r="K852" s="249" t="s">
        <v>154</v>
      </c>
      <c r="L852" s="253"/>
      <c r="M852" s="254" t="s">
        <v>19</v>
      </c>
      <c r="N852" s="255" t="s">
        <v>48</v>
      </c>
      <c r="O852" s="66"/>
      <c r="P852" s="196">
        <f>O852*H852</f>
        <v>0</v>
      </c>
      <c r="Q852" s="196">
        <v>1</v>
      </c>
      <c r="R852" s="196">
        <f>Q852*H852</f>
        <v>0.02</v>
      </c>
      <c r="S852" s="196">
        <v>0</v>
      </c>
      <c r="T852" s="197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98" t="s">
        <v>404</v>
      </c>
      <c r="AT852" s="198" t="s">
        <v>243</v>
      </c>
      <c r="AU852" s="198" t="s">
        <v>86</v>
      </c>
      <c r="AY852" s="19" t="s">
        <v>148</v>
      </c>
      <c r="BE852" s="199">
        <f>IF(N852="základní",J852,0)</f>
        <v>0</v>
      </c>
      <c r="BF852" s="199">
        <f>IF(N852="snížená",J852,0)</f>
        <v>0</v>
      </c>
      <c r="BG852" s="199">
        <f>IF(N852="zákl. přenesená",J852,0)</f>
        <v>0</v>
      </c>
      <c r="BH852" s="199">
        <f>IF(N852="sníž. přenesená",J852,0)</f>
        <v>0</v>
      </c>
      <c r="BI852" s="199">
        <f>IF(N852="nulová",J852,0)</f>
        <v>0</v>
      </c>
      <c r="BJ852" s="19" t="s">
        <v>21</v>
      </c>
      <c r="BK852" s="199">
        <f>ROUND(I852*H852,2)</f>
        <v>0</v>
      </c>
      <c r="BL852" s="19" t="s">
        <v>272</v>
      </c>
      <c r="BM852" s="198" t="s">
        <v>1050</v>
      </c>
    </row>
    <row r="853" spans="1:47" s="2" customFormat="1" ht="10.2">
      <c r="A853" s="36"/>
      <c r="B853" s="37"/>
      <c r="C853" s="38"/>
      <c r="D853" s="200" t="s">
        <v>157</v>
      </c>
      <c r="E853" s="38"/>
      <c r="F853" s="201" t="s">
        <v>1019</v>
      </c>
      <c r="G853" s="38"/>
      <c r="H853" s="38"/>
      <c r="I853" s="109"/>
      <c r="J853" s="38"/>
      <c r="K853" s="38"/>
      <c r="L853" s="41"/>
      <c r="M853" s="202"/>
      <c r="N853" s="203"/>
      <c r="O853" s="66"/>
      <c r="P853" s="66"/>
      <c r="Q853" s="66"/>
      <c r="R853" s="66"/>
      <c r="S853" s="66"/>
      <c r="T853" s="67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T853" s="19" t="s">
        <v>157</v>
      </c>
      <c r="AU853" s="19" t="s">
        <v>86</v>
      </c>
    </row>
    <row r="854" spans="2:51" s="14" customFormat="1" ht="20.4">
      <c r="B854" s="214"/>
      <c r="C854" s="215"/>
      <c r="D854" s="200" t="s">
        <v>159</v>
      </c>
      <c r="E854" s="215"/>
      <c r="F854" s="217" t="s">
        <v>1051</v>
      </c>
      <c r="G854" s="215"/>
      <c r="H854" s="218">
        <v>0.02</v>
      </c>
      <c r="I854" s="219"/>
      <c r="J854" s="215"/>
      <c r="K854" s="215"/>
      <c r="L854" s="220"/>
      <c r="M854" s="221"/>
      <c r="N854" s="222"/>
      <c r="O854" s="222"/>
      <c r="P854" s="222"/>
      <c r="Q854" s="222"/>
      <c r="R854" s="222"/>
      <c r="S854" s="222"/>
      <c r="T854" s="223"/>
      <c r="AT854" s="224" t="s">
        <v>159</v>
      </c>
      <c r="AU854" s="224" t="s">
        <v>86</v>
      </c>
      <c r="AV854" s="14" t="s">
        <v>86</v>
      </c>
      <c r="AW854" s="14" t="s">
        <v>4</v>
      </c>
      <c r="AX854" s="14" t="s">
        <v>21</v>
      </c>
      <c r="AY854" s="224" t="s">
        <v>148</v>
      </c>
    </row>
    <row r="855" spans="1:65" s="2" customFormat="1" ht="21.75" customHeight="1">
      <c r="A855" s="36"/>
      <c r="B855" s="37"/>
      <c r="C855" s="188" t="s">
        <v>1052</v>
      </c>
      <c r="D855" s="188" t="s">
        <v>150</v>
      </c>
      <c r="E855" s="189" t="s">
        <v>1053</v>
      </c>
      <c r="F855" s="190" t="s">
        <v>1054</v>
      </c>
      <c r="G855" s="191" t="s">
        <v>153</v>
      </c>
      <c r="H855" s="192">
        <v>31.22</v>
      </c>
      <c r="I855" s="193"/>
      <c r="J855" s="192">
        <f>ROUND(I855*H855,2)</f>
        <v>0</v>
      </c>
      <c r="K855" s="190" t="s">
        <v>154</v>
      </c>
      <c r="L855" s="41"/>
      <c r="M855" s="194" t="s">
        <v>19</v>
      </c>
      <c r="N855" s="195" t="s">
        <v>48</v>
      </c>
      <c r="O855" s="66"/>
      <c r="P855" s="196">
        <f>O855*H855</f>
        <v>0</v>
      </c>
      <c r="Q855" s="196">
        <v>0</v>
      </c>
      <c r="R855" s="196">
        <f>Q855*H855</f>
        <v>0</v>
      </c>
      <c r="S855" s="196">
        <v>0</v>
      </c>
      <c r="T855" s="197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98" t="s">
        <v>272</v>
      </c>
      <c r="AT855" s="198" t="s">
        <v>150</v>
      </c>
      <c r="AU855" s="198" t="s">
        <v>86</v>
      </c>
      <c r="AY855" s="19" t="s">
        <v>148</v>
      </c>
      <c r="BE855" s="199">
        <f>IF(N855="základní",J855,0)</f>
        <v>0</v>
      </c>
      <c r="BF855" s="199">
        <f>IF(N855="snížená",J855,0)</f>
        <v>0</v>
      </c>
      <c r="BG855" s="199">
        <f>IF(N855="zákl. přenesená",J855,0)</f>
        <v>0</v>
      </c>
      <c r="BH855" s="199">
        <f>IF(N855="sníž. přenesená",J855,0)</f>
        <v>0</v>
      </c>
      <c r="BI855" s="199">
        <f>IF(N855="nulová",J855,0)</f>
        <v>0</v>
      </c>
      <c r="BJ855" s="19" t="s">
        <v>21</v>
      </c>
      <c r="BK855" s="199">
        <f>ROUND(I855*H855,2)</f>
        <v>0</v>
      </c>
      <c r="BL855" s="19" t="s">
        <v>272</v>
      </c>
      <c r="BM855" s="198" t="s">
        <v>1055</v>
      </c>
    </row>
    <row r="856" spans="1:47" s="2" customFormat="1" ht="19.2">
      <c r="A856" s="36"/>
      <c r="B856" s="37"/>
      <c r="C856" s="38"/>
      <c r="D856" s="200" t="s">
        <v>157</v>
      </c>
      <c r="E856" s="38"/>
      <c r="F856" s="201" t="s">
        <v>1056</v>
      </c>
      <c r="G856" s="38"/>
      <c r="H856" s="38"/>
      <c r="I856" s="109"/>
      <c r="J856" s="38"/>
      <c r="K856" s="38"/>
      <c r="L856" s="41"/>
      <c r="M856" s="202"/>
      <c r="N856" s="203"/>
      <c r="O856" s="66"/>
      <c r="P856" s="66"/>
      <c r="Q856" s="66"/>
      <c r="R856" s="66"/>
      <c r="S856" s="66"/>
      <c r="T856" s="67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9" t="s">
        <v>157</v>
      </c>
      <c r="AU856" s="19" t="s">
        <v>86</v>
      </c>
    </row>
    <row r="857" spans="2:51" s="14" customFormat="1" ht="10.2">
      <c r="B857" s="214"/>
      <c r="C857" s="215"/>
      <c r="D857" s="200" t="s">
        <v>159</v>
      </c>
      <c r="E857" s="216" t="s">
        <v>19</v>
      </c>
      <c r="F857" s="217" t="s">
        <v>1047</v>
      </c>
      <c r="G857" s="215"/>
      <c r="H857" s="218">
        <v>17.784</v>
      </c>
      <c r="I857" s="219"/>
      <c r="J857" s="215"/>
      <c r="K857" s="215"/>
      <c r="L857" s="220"/>
      <c r="M857" s="221"/>
      <c r="N857" s="222"/>
      <c r="O857" s="222"/>
      <c r="P857" s="222"/>
      <c r="Q857" s="222"/>
      <c r="R857" s="222"/>
      <c r="S857" s="222"/>
      <c r="T857" s="223"/>
      <c r="AT857" s="224" t="s">
        <v>159</v>
      </c>
      <c r="AU857" s="224" t="s">
        <v>86</v>
      </c>
      <c r="AV857" s="14" t="s">
        <v>86</v>
      </c>
      <c r="AW857" s="14" t="s">
        <v>35</v>
      </c>
      <c r="AX857" s="14" t="s">
        <v>77</v>
      </c>
      <c r="AY857" s="224" t="s">
        <v>148</v>
      </c>
    </row>
    <row r="858" spans="2:51" s="14" customFormat="1" ht="10.2">
      <c r="B858" s="214"/>
      <c r="C858" s="215"/>
      <c r="D858" s="200" t="s">
        <v>159</v>
      </c>
      <c r="E858" s="216" t="s">
        <v>19</v>
      </c>
      <c r="F858" s="217" t="s">
        <v>1048</v>
      </c>
      <c r="G858" s="215"/>
      <c r="H858" s="218">
        <v>13.433</v>
      </c>
      <c r="I858" s="219"/>
      <c r="J858" s="215"/>
      <c r="K858" s="215"/>
      <c r="L858" s="220"/>
      <c r="M858" s="221"/>
      <c r="N858" s="222"/>
      <c r="O858" s="222"/>
      <c r="P858" s="222"/>
      <c r="Q858" s="222"/>
      <c r="R858" s="222"/>
      <c r="S858" s="222"/>
      <c r="T858" s="223"/>
      <c r="AT858" s="224" t="s">
        <v>159</v>
      </c>
      <c r="AU858" s="224" t="s">
        <v>86</v>
      </c>
      <c r="AV858" s="14" t="s">
        <v>86</v>
      </c>
      <c r="AW858" s="14" t="s">
        <v>35</v>
      </c>
      <c r="AX858" s="14" t="s">
        <v>77</v>
      </c>
      <c r="AY858" s="224" t="s">
        <v>148</v>
      </c>
    </row>
    <row r="859" spans="2:51" s="16" customFormat="1" ht="10.2">
      <c r="B859" s="236"/>
      <c r="C859" s="237"/>
      <c r="D859" s="200" t="s">
        <v>159</v>
      </c>
      <c r="E859" s="238" t="s">
        <v>19</v>
      </c>
      <c r="F859" s="239" t="s">
        <v>206</v>
      </c>
      <c r="G859" s="237"/>
      <c r="H859" s="240">
        <v>31.217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AT859" s="246" t="s">
        <v>159</v>
      </c>
      <c r="AU859" s="246" t="s">
        <v>86</v>
      </c>
      <c r="AV859" s="16" t="s">
        <v>155</v>
      </c>
      <c r="AW859" s="16" t="s">
        <v>35</v>
      </c>
      <c r="AX859" s="16" t="s">
        <v>21</v>
      </c>
      <c r="AY859" s="246" t="s">
        <v>148</v>
      </c>
    </row>
    <row r="860" spans="1:65" s="2" customFormat="1" ht="21.75" customHeight="1">
      <c r="A860" s="36"/>
      <c r="B860" s="37"/>
      <c r="C860" s="247" t="s">
        <v>1057</v>
      </c>
      <c r="D860" s="247" t="s">
        <v>243</v>
      </c>
      <c r="E860" s="248" t="s">
        <v>1058</v>
      </c>
      <c r="F860" s="249" t="s">
        <v>1059</v>
      </c>
      <c r="G860" s="250" t="s">
        <v>153</v>
      </c>
      <c r="H860" s="251">
        <v>35.9</v>
      </c>
      <c r="I860" s="252"/>
      <c r="J860" s="251">
        <f>ROUND(I860*H860,2)</f>
        <v>0</v>
      </c>
      <c r="K860" s="249" t="s">
        <v>154</v>
      </c>
      <c r="L860" s="253"/>
      <c r="M860" s="254" t="s">
        <v>19</v>
      </c>
      <c r="N860" s="255" t="s">
        <v>48</v>
      </c>
      <c r="O860" s="66"/>
      <c r="P860" s="196">
        <f>O860*H860</f>
        <v>0</v>
      </c>
      <c r="Q860" s="196">
        <v>0.00388</v>
      </c>
      <c r="R860" s="196">
        <f>Q860*H860</f>
        <v>0.139292</v>
      </c>
      <c r="S860" s="196">
        <v>0</v>
      </c>
      <c r="T860" s="197">
        <f>S860*H860</f>
        <v>0</v>
      </c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R860" s="198" t="s">
        <v>404</v>
      </c>
      <c r="AT860" s="198" t="s">
        <v>243</v>
      </c>
      <c r="AU860" s="198" t="s">
        <v>86</v>
      </c>
      <c r="AY860" s="19" t="s">
        <v>148</v>
      </c>
      <c r="BE860" s="199">
        <f>IF(N860="základní",J860,0)</f>
        <v>0</v>
      </c>
      <c r="BF860" s="199">
        <f>IF(N860="snížená",J860,0)</f>
        <v>0</v>
      </c>
      <c r="BG860" s="199">
        <f>IF(N860="zákl. přenesená",J860,0)</f>
        <v>0</v>
      </c>
      <c r="BH860" s="199">
        <f>IF(N860="sníž. přenesená",J860,0)</f>
        <v>0</v>
      </c>
      <c r="BI860" s="199">
        <f>IF(N860="nulová",J860,0)</f>
        <v>0</v>
      </c>
      <c r="BJ860" s="19" t="s">
        <v>21</v>
      </c>
      <c r="BK860" s="199">
        <f>ROUND(I860*H860,2)</f>
        <v>0</v>
      </c>
      <c r="BL860" s="19" t="s">
        <v>272</v>
      </c>
      <c r="BM860" s="198" t="s">
        <v>1060</v>
      </c>
    </row>
    <row r="861" spans="1:47" s="2" customFormat="1" ht="19.2">
      <c r="A861" s="36"/>
      <c r="B861" s="37"/>
      <c r="C861" s="38"/>
      <c r="D861" s="200" t="s">
        <v>157</v>
      </c>
      <c r="E861" s="38"/>
      <c r="F861" s="201" t="s">
        <v>1059</v>
      </c>
      <c r="G861" s="38"/>
      <c r="H861" s="38"/>
      <c r="I861" s="109"/>
      <c r="J861" s="38"/>
      <c r="K861" s="38"/>
      <c r="L861" s="41"/>
      <c r="M861" s="202"/>
      <c r="N861" s="203"/>
      <c r="O861" s="66"/>
      <c r="P861" s="66"/>
      <c r="Q861" s="66"/>
      <c r="R861" s="66"/>
      <c r="S861" s="66"/>
      <c r="T861" s="67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T861" s="19" t="s">
        <v>157</v>
      </c>
      <c r="AU861" s="19" t="s">
        <v>86</v>
      </c>
    </row>
    <row r="862" spans="2:51" s="14" customFormat="1" ht="10.2">
      <c r="B862" s="214"/>
      <c r="C862" s="215"/>
      <c r="D862" s="200" t="s">
        <v>159</v>
      </c>
      <c r="E862" s="215"/>
      <c r="F862" s="217" t="s">
        <v>1061</v>
      </c>
      <c r="G862" s="215"/>
      <c r="H862" s="218">
        <v>35.9</v>
      </c>
      <c r="I862" s="219"/>
      <c r="J862" s="215"/>
      <c r="K862" s="215"/>
      <c r="L862" s="220"/>
      <c r="M862" s="221"/>
      <c r="N862" s="222"/>
      <c r="O862" s="222"/>
      <c r="P862" s="222"/>
      <c r="Q862" s="222"/>
      <c r="R862" s="222"/>
      <c r="S862" s="222"/>
      <c r="T862" s="223"/>
      <c r="AT862" s="224" t="s">
        <v>159</v>
      </c>
      <c r="AU862" s="224" t="s">
        <v>86</v>
      </c>
      <c r="AV862" s="14" t="s">
        <v>86</v>
      </c>
      <c r="AW862" s="14" t="s">
        <v>4</v>
      </c>
      <c r="AX862" s="14" t="s">
        <v>21</v>
      </c>
      <c r="AY862" s="224" t="s">
        <v>148</v>
      </c>
    </row>
    <row r="863" spans="1:65" s="2" customFormat="1" ht="44.25" customHeight="1">
      <c r="A863" s="36"/>
      <c r="B863" s="37"/>
      <c r="C863" s="188" t="s">
        <v>1062</v>
      </c>
      <c r="D863" s="188" t="s">
        <v>150</v>
      </c>
      <c r="E863" s="189" t="s">
        <v>1063</v>
      </c>
      <c r="F863" s="190" t="s">
        <v>1064</v>
      </c>
      <c r="G863" s="191" t="s">
        <v>153</v>
      </c>
      <c r="H863" s="192">
        <v>17.78</v>
      </c>
      <c r="I863" s="193"/>
      <c r="J863" s="192">
        <f>ROUND(I863*H863,2)</f>
        <v>0</v>
      </c>
      <c r="K863" s="190" t="s">
        <v>154</v>
      </c>
      <c r="L863" s="41"/>
      <c r="M863" s="194" t="s">
        <v>19</v>
      </c>
      <c r="N863" s="195" t="s">
        <v>48</v>
      </c>
      <c r="O863" s="66"/>
      <c r="P863" s="196">
        <f>O863*H863</f>
        <v>0</v>
      </c>
      <c r="Q863" s="196">
        <v>0</v>
      </c>
      <c r="R863" s="196">
        <f>Q863*H863</f>
        <v>0</v>
      </c>
      <c r="S863" s="196">
        <v>0</v>
      </c>
      <c r="T863" s="197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98" t="s">
        <v>272</v>
      </c>
      <c r="AT863" s="198" t="s">
        <v>150</v>
      </c>
      <c r="AU863" s="198" t="s">
        <v>86</v>
      </c>
      <c r="AY863" s="19" t="s">
        <v>148</v>
      </c>
      <c r="BE863" s="199">
        <f>IF(N863="základní",J863,0)</f>
        <v>0</v>
      </c>
      <c r="BF863" s="199">
        <f>IF(N863="snížená",J863,0)</f>
        <v>0</v>
      </c>
      <c r="BG863" s="199">
        <f>IF(N863="zákl. přenesená",J863,0)</f>
        <v>0</v>
      </c>
      <c r="BH863" s="199">
        <f>IF(N863="sníž. přenesená",J863,0)</f>
        <v>0</v>
      </c>
      <c r="BI863" s="199">
        <f>IF(N863="nulová",J863,0)</f>
        <v>0</v>
      </c>
      <c r="BJ863" s="19" t="s">
        <v>21</v>
      </c>
      <c r="BK863" s="199">
        <f>ROUND(I863*H863,2)</f>
        <v>0</v>
      </c>
      <c r="BL863" s="19" t="s">
        <v>272</v>
      </c>
      <c r="BM863" s="198" t="s">
        <v>1065</v>
      </c>
    </row>
    <row r="864" spans="1:47" s="2" customFormat="1" ht="28.8">
      <c r="A864" s="36"/>
      <c r="B864" s="37"/>
      <c r="C864" s="38"/>
      <c r="D864" s="200" t="s">
        <v>157</v>
      </c>
      <c r="E864" s="38"/>
      <c r="F864" s="201" t="s">
        <v>1066</v>
      </c>
      <c r="G864" s="38"/>
      <c r="H864" s="38"/>
      <c r="I864" s="109"/>
      <c r="J864" s="38"/>
      <c r="K864" s="38"/>
      <c r="L864" s="41"/>
      <c r="M864" s="202"/>
      <c r="N864" s="203"/>
      <c r="O864" s="66"/>
      <c r="P864" s="66"/>
      <c r="Q864" s="66"/>
      <c r="R864" s="66"/>
      <c r="S864" s="66"/>
      <c r="T864" s="67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157</v>
      </c>
      <c r="AU864" s="19" t="s">
        <v>86</v>
      </c>
    </row>
    <row r="865" spans="2:51" s="14" customFormat="1" ht="10.2">
      <c r="B865" s="214"/>
      <c r="C865" s="215"/>
      <c r="D865" s="200" t="s">
        <v>159</v>
      </c>
      <c r="E865" s="216" t="s">
        <v>19</v>
      </c>
      <c r="F865" s="217" t="s">
        <v>1067</v>
      </c>
      <c r="G865" s="215"/>
      <c r="H865" s="218">
        <v>17.784</v>
      </c>
      <c r="I865" s="219"/>
      <c r="J865" s="215"/>
      <c r="K865" s="215"/>
      <c r="L865" s="220"/>
      <c r="M865" s="221"/>
      <c r="N865" s="222"/>
      <c r="O865" s="222"/>
      <c r="P865" s="222"/>
      <c r="Q865" s="222"/>
      <c r="R865" s="222"/>
      <c r="S865" s="222"/>
      <c r="T865" s="223"/>
      <c r="AT865" s="224" t="s">
        <v>159</v>
      </c>
      <c r="AU865" s="224" t="s">
        <v>86</v>
      </c>
      <c r="AV865" s="14" t="s">
        <v>86</v>
      </c>
      <c r="AW865" s="14" t="s">
        <v>35</v>
      </c>
      <c r="AX865" s="14" t="s">
        <v>21</v>
      </c>
      <c r="AY865" s="224" t="s">
        <v>148</v>
      </c>
    </row>
    <row r="866" spans="1:65" s="2" customFormat="1" ht="21.75" customHeight="1">
      <c r="A866" s="36"/>
      <c r="B866" s="37"/>
      <c r="C866" s="188" t="s">
        <v>1068</v>
      </c>
      <c r="D866" s="188" t="s">
        <v>150</v>
      </c>
      <c r="E866" s="189" t="s">
        <v>1069</v>
      </c>
      <c r="F866" s="190" t="s">
        <v>1070</v>
      </c>
      <c r="G866" s="191" t="s">
        <v>366</v>
      </c>
      <c r="H866" s="192">
        <v>17.78</v>
      </c>
      <c r="I866" s="193"/>
      <c r="J866" s="192">
        <f>ROUND(I866*H866,2)</f>
        <v>0</v>
      </c>
      <c r="K866" s="190" t="s">
        <v>154</v>
      </c>
      <c r="L866" s="41"/>
      <c r="M866" s="194" t="s">
        <v>19</v>
      </c>
      <c r="N866" s="195" t="s">
        <v>48</v>
      </c>
      <c r="O866" s="66"/>
      <c r="P866" s="196">
        <f>O866*H866</f>
        <v>0</v>
      </c>
      <c r="Q866" s="196">
        <v>0</v>
      </c>
      <c r="R866" s="196">
        <f>Q866*H866</f>
        <v>0</v>
      </c>
      <c r="S866" s="196">
        <v>0</v>
      </c>
      <c r="T866" s="197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98" t="s">
        <v>272</v>
      </c>
      <c r="AT866" s="198" t="s">
        <v>150</v>
      </c>
      <c r="AU866" s="198" t="s">
        <v>86</v>
      </c>
      <c r="AY866" s="19" t="s">
        <v>148</v>
      </c>
      <c r="BE866" s="199">
        <f>IF(N866="základní",J866,0)</f>
        <v>0</v>
      </c>
      <c r="BF866" s="199">
        <f>IF(N866="snížená",J866,0)</f>
        <v>0</v>
      </c>
      <c r="BG866" s="199">
        <f>IF(N866="zákl. přenesená",J866,0)</f>
        <v>0</v>
      </c>
      <c r="BH866" s="199">
        <f>IF(N866="sníž. přenesená",J866,0)</f>
        <v>0</v>
      </c>
      <c r="BI866" s="199">
        <f>IF(N866="nulová",J866,0)</f>
        <v>0</v>
      </c>
      <c r="BJ866" s="19" t="s">
        <v>21</v>
      </c>
      <c r="BK866" s="199">
        <f>ROUND(I866*H866,2)</f>
        <v>0</v>
      </c>
      <c r="BL866" s="19" t="s">
        <v>272</v>
      </c>
      <c r="BM866" s="198" t="s">
        <v>1071</v>
      </c>
    </row>
    <row r="867" spans="1:47" s="2" customFormat="1" ht="38.4">
      <c r="A867" s="36"/>
      <c r="B867" s="37"/>
      <c r="C867" s="38"/>
      <c r="D867" s="200" t="s">
        <v>157</v>
      </c>
      <c r="E867" s="38"/>
      <c r="F867" s="201" t="s">
        <v>1072</v>
      </c>
      <c r="G867" s="38"/>
      <c r="H867" s="38"/>
      <c r="I867" s="109"/>
      <c r="J867" s="38"/>
      <c r="K867" s="38"/>
      <c r="L867" s="41"/>
      <c r="M867" s="202"/>
      <c r="N867" s="203"/>
      <c r="O867" s="66"/>
      <c r="P867" s="66"/>
      <c r="Q867" s="66"/>
      <c r="R867" s="66"/>
      <c r="S867" s="66"/>
      <c r="T867" s="67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T867" s="19" t="s">
        <v>157</v>
      </c>
      <c r="AU867" s="19" t="s">
        <v>86</v>
      </c>
    </row>
    <row r="868" spans="2:51" s="13" customFormat="1" ht="10.2">
      <c r="B868" s="204"/>
      <c r="C868" s="205"/>
      <c r="D868" s="200" t="s">
        <v>159</v>
      </c>
      <c r="E868" s="206" t="s">
        <v>19</v>
      </c>
      <c r="F868" s="207" t="s">
        <v>1073</v>
      </c>
      <c r="G868" s="205"/>
      <c r="H868" s="206" t="s">
        <v>19</v>
      </c>
      <c r="I868" s="208"/>
      <c r="J868" s="205"/>
      <c r="K868" s="205"/>
      <c r="L868" s="209"/>
      <c r="M868" s="210"/>
      <c r="N868" s="211"/>
      <c r="O868" s="211"/>
      <c r="P868" s="211"/>
      <c r="Q868" s="211"/>
      <c r="R868" s="211"/>
      <c r="S868" s="211"/>
      <c r="T868" s="212"/>
      <c r="AT868" s="213" t="s">
        <v>159</v>
      </c>
      <c r="AU868" s="213" t="s">
        <v>86</v>
      </c>
      <c r="AV868" s="13" t="s">
        <v>21</v>
      </c>
      <c r="AW868" s="13" t="s">
        <v>35</v>
      </c>
      <c r="AX868" s="13" t="s">
        <v>77</v>
      </c>
      <c r="AY868" s="213" t="s">
        <v>148</v>
      </c>
    </row>
    <row r="869" spans="2:51" s="13" customFormat="1" ht="10.2">
      <c r="B869" s="204"/>
      <c r="C869" s="205"/>
      <c r="D869" s="200" t="s">
        <v>159</v>
      </c>
      <c r="E869" s="206" t="s">
        <v>19</v>
      </c>
      <c r="F869" s="207" t="s">
        <v>1074</v>
      </c>
      <c r="G869" s="205"/>
      <c r="H869" s="206" t="s">
        <v>19</v>
      </c>
      <c r="I869" s="208"/>
      <c r="J869" s="205"/>
      <c r="K869" s="205"/>
      <c r="L869" s="209"/>
      <c r="M869" s="210"/>
      <c r="N869" s="211"/>
      <c r="O869" s="211"/>
      <c r="P869" s="211"/>
      <c r="Q869" s="211"/>
      <c r="R869" s="211"/>
      <c r="S869" s="211"/>
      <c r="T869" s="212"/>
      <c r="AT869" s="213" t="s">
        <v>159</v>
      </c>
      <c r="AU869" s="213" t="s">
        <v>86</v>
      </c>
      <c r="AV869" s="13" t="s">
        <v>21</v>
      </c>
      <c r="AW869" s="13" t="s">
        <v>35</v>
      </c>
      <c r="AX869" s="13" t="s">
        <v>77</v>
      </c>
      <c r="AY869" s="213" t="s">
        <v>148</v>
      </c>
    </row>
    <row r="870" spans="2:51" s="14" customFormat="1" ht="10.2">
      <c r="B870" s="214"/>
      <c r="C870" s="215"/>
      <c r="D870" s="200" t="s">
        <v>159</v>
      </c>
      <c r="E870" s="216" t="s">
        <v>19</v>
      </c>
      <c r="F870" s="217" t="s">
        <v>1067</v>
      </c>
      <c r="G870" s="215"/>
      <c r="H870" s="218">
        <v>17.784</v>
      </c>
      <c r="I870" s="219"/>
      <c r="J870" s="215"/>
      <c r="K870" s="215"/>
      <c r="L870" s="220"/>
      <c r="M870" s="221"/>
      <c r="N870" s="222"/>
      <c r="O870" s="222"/>
      <c r="P870" s="222"/>
      <c r="Q870" s="222"/>
      <c r="R870" s="222"/>
      <c r="S870" s="222"/>
      <c r="T870" s="223"/>
      <c r="AT870" s="224" t="s">
        <v>159</v>
      </c>
      <c r="AU870" s="224" t="s">
        <v>86</v>
      </c>
      <c r="AV870" s="14" t="s">
        <v>86</v>
      </c>
      <c r="AW870" s="14" t="s">
        <v>35</v>
      </c>
      <c r="AX870" s="14" t="s">
        <v>21</v>
      </c>
      <c r="AY870" s="224" t="s">
        <v>148</v>
      </c>
    </row>
    <row r="871" spans="1:65" s="2" customFormat="1" ht="16.5" customHeight="1">
      <c r="A871" s="36"/>
      <c r="B871" s="37"/>
      <c r="C871" s="247" t="s">
        <v>1075</v>
      </c>
      <c r="D871" s="247" t="s">
        <v>243</v>
      </c>
      <c r="E871" s="248" t="s">
        <v>1076</v>
      </c>
      <c r="F871" s="249" t="s">
        <v>1077</v>
      </c>
      <c r="G871" s="250" t="s">
        <v>366</v>
      </c>
      <c r="H871" s="251">
        <v>90</v>
      </c>
      <c r="I871" s="252"/>
      <c r="J871" s="251">
        <f>ROUND(I871*H871,2)</f>
        <v>0</v>
      </c>
      <c r="K871" s="249" t="s">
        <v>19</v>
      </c>
      <c r="L871" s="253"/>
      <c r="M871" s="254" t="s">
        <v>19</v>
      </c>
      <c r="N871" s="255" t="s">
        <v>48</v>
      </c>
      <c r="O871" s="66"/>
      <c r="P871" s="196">
        <f>O871*H871</f>
        <v>0</v>
      </c>
      <c r="Q871" s="196">
        <v>1E-05</v>
      </c>
      <c r="R871" s="196">
        <f>Q871*H871</f>
        <v>0.0009000000000000001</v>
      </c>
      <c r="S871" s="196">
        <v>0</v>
      </c>
      <c r="T871" s="197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198" t="s">
        <v>404</v>
      </c>
      <c r="AT871" s="198" t="s">
        <v>243</v>
      </c>
      <c r="AU871" s="198" t="s">
        <v>86</v>
      </c>
      <c r="AY871" s="19" t="s">
        <v>148</v>
      </c>
      <c r="BE871" s="199">
        <f>IF(N871="základní",J871,0)</f>
        <v>0</v>
      </c>
      <c r="BF871" s="199">
        <f>IF(N871="snížená",J871,0)</f>
        <v>0</v>
      </c>
      <c r="BG871" s="199">
        <f>IF(N871="zákl. přenesená",J871,0)</f>
        <v>0</v>
      </c>
      <c r="BH871" s="199">
        <f>IF(N871="sníž. přenesená",J871,0)</f>
        <v>0</v>
      </c>
      <c r="BI871" s="199">
        <f>IF(N871="nulová",J871,0)</f>
        <v>0</v>
      </c>
      <c r="BJ871" s="19" t="s">
        <v>21</v>
      </c>
      <c r="BK871" s="199">
        <f>ROUND(I871*H871,2)</f>
        <v>0</v>
      </c>
      <c r="BL871" s="19" t="s">
        <v>272</v>
      </c>
      <c r="BM871" s="198" t="s">
        <v>1078</v>
      </c>
    </row>
    <row r="872" spans="1:47" s="2" customFormat="1" ht="10.2">
      <c r="A872" s="36"/>
      <c r="B872" s="37"/>
      <c r="C872" s="38"/>
      <c r="D872" s="200" t="s">
        <v>157</v>
      </c>
      <c r="E872" s="38"/>
      <c r="F872" s="201" t="s">
        <v>1077</v>
      </c>
      <c r="G872" s="38"/>
      <c r="H872" s="38"/>
      <c r="I872" s="109"/>
      <c r="J872" s="38"/>
      <c r="K872" s="38"/>
      <c r="L872" s="41"/>
      <c r="M872" s="202"/>
      <c r="N872" s="203"/>
      <c r="O872" s="66"/>
      <c r="P872" s="66"/>
      <c r="Q872" s="66"/>
      <c r="R872" s="66"/>
      <c r="S872" s="66"/>
      <c r="T872" s="67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157</v>
      </c>
      <c r="AU872" s="19" t="s">
        <v>86</v>
      </c>
    </row>
    <row r="873" spans="1:65" s="2" customFormat="1" ht="33" customHeight="1">
      <c r="A873" s="36"/>
      <c r="B873" s="37"/>
      <c r="C873" s="188" t="s">
        <v>1079</v>
      </c>
      <c r="D873" s="188" t="s">
        <v>150</v>
      </c>
      <c r="E873" s="189" t="s">
        <v>1080</v>
      </c>
      <c r="F873" s="190" t="s">
        <v>1081</v>
      </c>
      <c r="G873" s="191" t="s">
        <v>359</v>
      </c>
      <c r="H873" s="192">
        <v>9</v>
      </c>
      <c r="I873" s="193"/>
      <c r="J873" s="192">
        <f>ROUND(I873*H873,2)</f>
        <v>0</v>
      </c>
      <c r="K873" s="190" t="s">
        <v>154</v>
      </c>
      <c r="L873" s="41"/>
      <c r="M873" s="194" t="s">
        <v>19</v>
      </c>
      <c r="N873" s="195" t="s">
        <v>48</v>
      </c>
      <c r="O873" s="66"/>
      <c r="P873" s="196">
        <f>O873*H873</f>
        <v>0</v>
      </c>
      <c r="Q873" s="196">
        <v>0.0006</v>
      </c>
      <c r="R873" s="196">
        <f>Q873*H873</f>
        <v>0.005399999999999999</v>
      </c>
      <c r="S873" s="196">
        <v>0</v>
      </c>
      <c r="T873" s="197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98" t="s">
        <v>272</v>
      </c>
      <c r="AT873" s="198" t="s">
        <v>150</v>
      </c>
      <c r="AU873" s="198" t="s">
        <v>86</v>
      </c>
      <c r="AY873" s="19" t="s">
        <v>148</v>
      </c>
      <c r="BE873" s="199">
        <f>IF(N873="základní",J873,0)</f>
        <v>0</v>
      </c>
      <c r="BF873" s="199">
        <f>IF(N873="snížená",J873,0)</f>
        <v>0</v>
      </c>
      <c r="BG873" s="199">
        <f>IF(N873="zákl. přenesená",J873,0)</f>
        <v>0</v>
      </c>
      <c r="BH873" s="199">
        <f>IF(N873="sníž. přenesená",J873,0)</f>
        <v>0</v>
      </c>
      <c r="BI873" s="199">
        <f>IF(N873="nulová",J873,0)</f>
        <v>0</v>
      </c>
      <c r="BJ873" s="19" t="s">
        <v>21</v>
      </c>
      <c r="BK873" s="199">
        <f>ROUND(I873*H873,2)</f>
        <v>0</v>
      </c>
      <c r="BL873" s="19" t="s">
        <v>272</v>
      </c>
      <c r="BM873" s="198" t="s">
        <v>1082</v>
      </c>
    </row>
    <row r="874" spans="1:47" s="2" customFormat="1" ht="19.2">
      <c r="A874" s="36"/>
      <c r="B874" s="37"/>
      <c r="C874" s="38"/>
      <c r="D874" s="200" t="s">
        <v>157</v>
      </c>
      <c r="E874" s="38"/>
      <c r="F874" s="201" t="s">
        <v>1083</v>
      </c>
      <c r="G874" s="38"/>
      <c r="H874" s="38"/>
      <c r="I874" s="109"/>
      <c r="J874" s="38"/>
      <c r="K874" s="38"/>
      <c r="L874" s="41"/>
      <c r="M874" s="202"/>
      <c r="N874" s="203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157</v>
      </c>
      <c r="AU874" s="19" t="s">
        <v>86</v>
      </c>
    </row>
    <row r="875" spans="1:65" s="2" customFormat="1" ht="33" customHeight="1">
      <c r="A875" s="36"/>
      <c r="B875" s="37"/>
      <c r="C875" s="188" t="s">
        <v>1084</v>
      </c>
      <c r="D875" s="188" t="s">
        <v>150</v>
      </c>
      <c r="E875" s="189" t="s">
        <v>1085</v>
      </c>
      <c r="F875" s="190" t="s">
        <v>1086</v>
      </c>
      <c r="G875" s="191" t="s">
        <v>359</v>
      </c>
      <c r="H875" s="192">
        <v>9</v>
      </c>
      <c r="I875" s="193"/>
      <c r="J875" s="192">
        <f>ROUND(I875*H875,2)</f>
        <v>0</v>
      </c>
      <c r="K875" s="190" t="s">
        <v>154</v>
      </c>
      <c r="L875" s="41"/>
      <c r="M875" s="194" t="s">
        <v>19</v>
      </c>
      <c r="N875" s="195" t="s">
        <v>48</v>
      </c>
      <c r="O875" s="66"/>
      <c r="P875" s="196">
        <f>O875*H875</f>
        <v>0</v>
      </c>
      <c r="Q875" s="196">
        <v>0.0006</v>
      </c>
      <c r="R875" s="196">
        <f>Q875*H875</f>
        <v>0.005399999999999999</v>
      </c>
      <c r="S875" s="196">
        <v>0</v>
      </c>
      <c r="T875" s="197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198" t="s">
        <v>272</v>
      </c>
      <c r="AT875" s="198" t="s">
        <v>150</v>
      </c>
      <c r="AU875" s="198" t="s">
        <v>86</v>
      </c>
      <c r="AY875" s="19" t="s">
        <v>148</v>
      </c>
      <c r="BE875" s="199">
        <f>IF(N875="základní",J875,0)</f>
        <v>0</v>
      </c>
      <c r="BF875" s="199">
        <f>IF(N875="snížená",J875,0)</f>
        <v>0</v>
      </c>
      <c r="BG875" s="199">
        <f>IF(N875="zákl. přenesená",J875,0)</f>
        <v>0</v>
      </c>
      <c r="BH875" s="199">
        <f>IF(N875="sníž. přenesená",J875,0)</f>
        <v>0</v>
      </c>
      <c r="BI875" s="199">
        <f>IF(N875="nulová",J875,0)</f>
        <v>0</v>
      </c>
      <c r="BJ875" s="19" t="s">
        <v>21</v>
      </c>
      <c r="BK875" s="199">
        <f>ROUND(I875*H875,2)</f>
        <v>0</v>
      </c>
      <c r="BL875" s="19" t="s">
        <v>272</v>
      </c>
      <c r="BM875" s="198" t="s">
        <v>1087</v>
      </c>
    </row>
    <row r="876" spans="1:47" s="2" customFormat="1" ht="19.2">
      <c r="A876" s="36"/>
      <c r="B876" s="37"/>
      <c r="C876" s="38"/>
      <c r="D876" s="200" t="s">
        <v>157</v>
      </c>
      <c r="E876" s="38"/>
      <c r="F876" s="201" t="s">
        <v>1088</v>
      </c>
      <c r="G876" s="38"/>
      <c r="H876" s="38"/>
      <c r="I876" s="109"/>
      <c r="J876" s="38"/>
      <c r="K876" s="38"/>
      <c r="L876" s="41"/>
      <c r="M876" s="202"/>
      <c r="N876" s="203"/>
      <c r="O876" s="66"/>
      <c r="P876" s="66"/>
      <c r="Q876" s="66"/>
      <c r="R876" s="66"/>
      <c r="S876" s="66"/>
      <c r="T876" s="67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9" t="s">
        <v>157</v>
      </c>
      <c r="AU876" s="19" t="s">
        <v>86</v>
      </c>
    </row>
    <row r="877" spans="1:65" s="2" customFormat="1" ht="33" customHeight="1">
      <c r="A877" s="36"/>
      <c r="B877" s="37"/>
      <c r="C877" s="188" t="s">
        <v>1089</v>
      </c>
      <c r="D877" s="188" t="s">
        <v>150</v>
      </c>
      <c r="E877" s="189" t="s">
        <v>1090</v>
      </c>
      <c r="F877" s="190" t="s">
        <v>1091</v>
      </c>
      <c r="G877" s="191" t="s">
        <v>359</v>
      </c>
      <c r="H877" s="192">
        <v>6</v>
      </c>
      <c r="I877" s="193"/>
      <c r="J877" s="192">
        <f>ROUND(I877*H877,2)</f>
        <v>0</v>
      </c>
      <c r="K877" s="190" t="s">
        <v>154</v>
      </c>
      <c r="L877" s="41"/>
      <c r="M877" s="194" t="s">
        <v>19</v>
      </c>
      <c r="N877" s="195" t="s">
        <v>48</v>
      </c>
      <c r="O877" s="66"/>
      <c r="P877" s="196">
        <f>O877*H877</f>
        <v>0</v>
      </c>
      <c r="Q877" s="196">
        <v>0.0012</v>
      </c>
      <c r="R877" s="196">
        <f>Q877*H877</f>
        <v>0.0072</v>
      </c>
      <c r="S877" s="196">
        <v>0</v>
      </c>
      <c r="T877" s="197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198" t="s">
        <v>272</v>
      </c>
      <c r="AT877" s="198" t="s">
        <v>150</v>
      </c>
      <c r="AU877" s="198" t="s">
        <v>86</v>
      </c>
      <c r="AY877" s="19" t="s">
        <v>148</v>
      </c>
      <c r="BE877" s="199">
        <f>IF(N877="základní",J877,0)</f>
        <v>0</v>
      </c>
      <c r="BF877" s="199">
        <f>IF(N877="snížená",J877,0)</f>
        <v>0</v>
      </c>
      <c r="BG877" s="199">
        <f>IF(N877="zákl. přenesená",J877,0)</f>
        <v>0</v>
      </c>
      <c r="BH877" s="199">
        <f>IF(N877="sníž. přenesená",J877,0)</f>
        <v>0</v>
      </c>
      <c r="BI877" s="199">
        <f>IF(N877="nulová",J877,0)</f>
        <v>0</v>
      </c>
      <c r="BJ877" s="19" t="s">
        <v>21</v>
      </c>
      <c r="BK877" s="199">
        <f>ROUND(I877*H877,2)</f>
        <v>0</v>
      </c>
      <c r="BL877" s="19" t="s">
        <v>272</v>
      </c>
      <c r="BM877" s="198" t="s">
        <v>1092</v>
      </c>
    </row>
    <row r="878" spans="1:47" s="2" customFormat="1" ht="19.2">
      <c r="A878" s="36"/>
      <c r="B878" s="37"/>
      <c r="C878" s="38"/>
      <c r="D878" s="200" t="s">
        <v>157</v>
      </c>
      <c r="E878" s="38"/>
      <c r="F878" s="201" t="s">
        <v>1093</v>
      </c>
      <c r="G878" s="38"/>
      <c r="H878" s="38"/>
      <c r="I878" s="109"/>
      <c r="J878" s="38"/>
      <c r="K878" s="38"/>
      <c r="L878" s="41"/>
      <c r="M878" s="202"/>
      <c r="N878" s="203"/>
      <c r="O878" s="66"/>
      <c r="P878" s="66"/>
      <c r="Q878" s="66"/>
      <c r="R878" s="66"/>
      <c r="S878" s="66"/>
      <c r="T878" s="67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T878" s="19" t="s">
        <v>157</v>
      </c>
      <c r="AU878" s="19" t="s">
        <v>86</v>
      </c>
    </row>
    <row r="879" spans="1:65" s="2" customFormat="1" ht="21.75" customHeight="1">
      <c r="A879" s="36"/>
      <c r="B879" s="37"/>
      <c r="C879" s="188" t="s">
        <v>1094</v>
      </c>
      <c r="D879" s="188" t="s">
        <v>150</v>
      </c>
      <c r="E879" s="189" t="s">
        <v>1095</v>
      </c>
      <c r="F879" s="190" t="s">
        <v>1096</v>
      </c>
      <c r="G879" s="191" t="s">
        <v>153</v>
      </c>
      <c r="H879" s="192">
        <v>13.43</v>
      </c>
      <c r="I879" s="193"/>
      <c r="J879" s="192">
        <f>ROUND(I879*H879,2)</f>
        <v>0</v>
      </c>
      <c r="K879" s="190" t="s">
        <v>154</v>
      </c>
      <c r="L879" s="41"/>
      <c r="M879" s="194" t="s">
        <v>19</v>
      </c>
      <c r="N879" s="195" t="s">
        <v>48</v>
      </c>
      <c r="O879" s="66"/>
      <c r="P879" s="196">
        <f>O879*H879</f>
        <v>0</v>
      </c>
      <c r="Q879" s="196">
        <v>0.0005</v>
      </c>
      <c r="R879" s="196">
        <f>Q879*H879</f>
        <v>0.006715</v>
      </c>
      <c r="S879" s="196">
        <v>0</v>
      </c>
      <c r="T879" s="197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98" t="s">
        <v>272</v>
      </c>
      <c r="AT879" s="198" t="s">
        <v>150</v>
      </c>
      <c r="AU879" s="198" t="s">
        <v>86</v>
      </c>
      <c r="AY879" s="19" t="s">
        <v>148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19" t="s">
        <v>21</v>
      </c>
      <c r="BK879" s="199">
        <f>ROUND(I879*H879,2)</f>
        <v>0</v>
      </c>
      <c r="BL879" s="19" t="s">
        <v>272</v>
      </c>
      <c r="BM879" s="198" t="s">
        <v>1097</v>
      </c>
    </row>
    <row r="880" spans="1:47" s="2" customFormat="1" ht="28.8">
      <c r="A880" s="36"/>
      <c r="B880" s="37"/>
      <c r="C880" s="38"/>
      <c r="D880" s="200" t="s">
        <v>157</v>
      </c>
      <c r="E880" s="38"/>
      <c r="F880" s="201" t="s">
        <v>1098</v>
      </c>
      <c r="G880" s="38"/>
      <c r="H880" s="38"/>
      <c r="I880" s="109"/>
      <c r="J880" s="38"/>
      <c r="K880" s="38"/>
      <c r="L880" s="41"/>
      <c r="M880" s="202"/>
      <c r="N880" s="203"/>
      <c r="O880" s="66"/>
      <c r="P880" s="66"/>
      <c r="Q880" s="66"/>
      <c r="R880" s="66"/>
      <c r="S880" s="66"/>
      <c r="T880" s="67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9" t="s">
        <v>157</v>
      </c>
      <c r="AU880" s="19" t="s">
        <v>86</v>
      </c>
    </row>
    <row r="881" spans="2:51" s="14" customFormat="1" ht="10.2">
      <c r="B881" s="214"/>
      <c r="C881" s="215"/>
      <c r="D881" s="200" t="s">
        <v>159</v>
      </c>
      <c r="E881" s="216" t="s">
        <v>19</v>
      </c>
      <c r="F881" s="217" t="s">
        <v>1099</v>
      </c>
      <c r="G881" s="215"/>
      <c r="H881" s="218">
        <v>8.0032</v>
      </c>
      <c r="I881" s="219"/>
      <c r="J881" s="215"/>
      <c r="K881" s="215"/>
      <c r="L881" s="220"/>
      <c r="M881" s="221"/>
      <c r="N881" s="222"/>
      <c r="O881" s="222"/>
      <c r="P881" s="222"/>
      <c r="Q881" s="222"/>
      <c r="R881" s="222"/>
      <c r="S881" s="222"/>
      <c r="T881" s="223"/>
      <c r="AT881" s="224" t="s">
        <v>159</v>
      </c>
      <c r="AU881" s="224" t="s">
        <v>86</v>
      </c>
      <c r="AV881" s="14" t="s">
        <v>86</v>
      </c>
      <c r="AW881" s="14" t="s">
        <v>35</v>
      </c>
      <c r="AX881" s="14" t="s">
        <v>77</v>
      </c>
      <c r="AY881" s="224" t="s">
        <v>148</v>
      </c>
    </row>
    <row r="882" spans="2:51" s="14" customFormat="1" ht="10.2">
      <c r="B882" s="214"/>
      <c r="C882" s="215"/>
      <c r="D882" s="200" t="s">
        <v>159</v>
      </c>
      <c r="E882" s="216" t="s">
        <v>19</v>
      </c>
      <c r="F882" s="217" t="s">
        <v>1100</v>
      </c>
      <c r="G882" s="215"/>
      <c r="H882" s="218">
        <v>5.43</v>
      </c>
      <c r="I882" s="219"/>
      <c r="J882" s="215"/>
      <c r="K882" s="215"/>
      <c r="L882" s="220"/>
      <c r="M882" s="221"/>
      <c r="N882" s="222"/>
      <c r="O882" s="222"/>
      <c r="P882" s="222"/>
      <c r="Q882" s="222"/>
      <c r="R882" s="222"/>
      <c r="S882" s="222"/>
      <c r="T882" s="223"/>
      <c r="AT882" s="224" t="s">
        <v>159</v>
      </c>
      <c r="AU882" s="224" t="s">
        <v>86</v>
      </c>
      <c r="AV882" s="14" t="s">
        <v>86</v>
      </c>
      <c r="AW882" s="14" t="s">
        <v>35</v>
      </c>
      <c r="AX882" s="14" t="s">
        <v>77</v>
      </c>
      <c r="AY882" s="224" t="s">
        <v>148</v>
      </c>
    </row>
    <row r="883" spans="2:51" s="16" customFormat="1" ht="10.2">
      <c r="B883" s="236"/>
      <c r="C883" s="237"/>
      <c r="D883" s="200" t="s">
        <v>159</v>
      </c>
      <c r="E883" s="238" t="s">
        <v>19</v>
      </c>
      <c r="F883" s="239" t="s">
        <v>206</v>
      </c>
      <c r="G883" s="237"/>
      <c r="H883" s="240">
        <v>13.4332</v>
      </c>
      <c r="I883" s="241"/>
      <c r="J883" s="237"/>
      <c r="K883" s="237"/>
      <c r="L883" s="242"/>
      <c r="M883" s="243"/>
      <c r="N883" s="244"/>
      <c r="O883" s="244"/>
      <c r="P883" s="244"/>
      <c r="Q883" s="244"/>
      <c r="R883" s="244"/>
      <c r="S883" s="244"/>
      <c r="T883" s="245"/>
      <c r="AT883" s="246" t="s">
        <v>159</v>
      </c>
      <c r="AU883" s="246" t="s">
        <v>86</v>
      </c>
      <c r="AV883" s="16" t="s">
        <v>155</v>
      </c>
      <c r="AW883" s="16" t="s">
        <v>35</v>
      </c>
      <c r="AX883" s="16" t="s">
        <v>21</v>
      </c>
      <c r="AY883" s="246" t="s">
        <v>148</v>
      </c>
    </row>
    <row r="884" spans="1:65" s="2" customFormat="1" ht="21.75" customHeight="1">
      <c r="A884" s="36"/>
      <c r="B884" s="37"/>
      <c r="C884" s="188" t="s">
        <v>1101</v>
      </c>
      <c r="D884" s="188" t="s">
        <v>150</v>
      </c>
      <c r="E884" s="189" t="s">
        <v>1102</v>
      </c>
      <c r="F884" s="190" t="s">
        <v>1103</v>
      </c>
      <c r="G884" s="191" t="s">
        <v>366</v>
      </c>
      <c r="H884" s="192">
        <v>2</v>
      </c>
      <c r="I884" s="193"/>
      <c r="J884" s="192">
        <f>ROUND(I884*H884,2)</f>
        <v>0</v>
      </c>
      <c r="K884" s="190" t="s">
        <v>154</v>
      </c>
      <c r="L884" s="41"/>
      <c r="M884" s="194" t="s">
        <v>19</v>
      </c>
      <c r="N884" s="195" t="s">
        <v>48</v>
      </c>
      <c r="O884" s="66"/>
      <c r="P884" s="196">
        <f>O884*H884</f>
        <v>0</v>
      </c>
      <c r="Q884" s="196">
        <v>0.0075</v>
      </c>
      <c r="R884" s="196">
        <f>Q884*H884</f>
        <v>0.015</v>
      </c>
      <c r="S884" s="196">
        <v>0</v>
      </c>
      <c r="T884" s="197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98" t="s">
        <v>272</v>
      </c>
      <c r="AT884" s="198" t="s">
        <v>150</v>
      </c>
      <c r="AU884" s="198" t="s">
        <v>86</v>
      </c>
      <c r="AY884" s="19" t="s">
        <v>148</v>
      </c>
      <c r="BE884" s="199">
        <f>IF(N884="základní",J884,0)</f>
        <v>0</v>
      </c>
      <c r="BF884" s="199">
        <f>IF(N884="snížená",J884,0)</f>
        <v>0</v>
      </c>
      <c r="BG884" s="199">
        <f>IF(N884="zákl. přenesená",J884,0)</f>
        <v>0</v>
      </c>
      <c r="BH884" s="199">
        <f>IF(N884="sníž. přenesená",J884,0)</f>
        <v>0</v>
      </c>
      <c r="BI884" s="199">
        <f>IF(N884="nulová",J884,0)</f>
        <v>0</v>
      </c>
      <c r="BJ884" s="19" t="s">
        <v>21</v>
      </c>
      <c r="BK884" s="199">
        <f>ROUND(I884*H884,2)</f>
        <v>0</v>
      </c>
      <c r="BL884" s="19" t="s">
        <v>272</v>
      </c>
      <c r="BM884" s="198" t="s">
        <v>1104</v>
      </c>
    </row>
    <row r="885" spans="1:47" s="2" customFormat="1" ht="38.4">
      <c r="A885" s="36"/>
      <c r="B885" s="37"/>
      <c r="C885" s="38"/>
      <c r="D885" s="200" t="s">
        <v>157</v>
      </c>
      <c r="E885" s="38"/>
      <c r="F885" s="201" t="s">
        <v>1105</v>
      </c>
      <c r="G885" s="38"/>
      <c r="H885" s="38"/>
      <c r="I885" s="109"/>
      <c r="J885" s="38"/>
      <c r="K885" s="38"/>
      <c r="L885" s="41"/>
      <c r="M885" s="202"/>
      <c r="N885" s="203"/>
      <c r="O885" s="66"/>
      <c r="P885" s="66"/>
      <c r="Q885" s="66"/>
      <c r="R885" s="66"/>
      <c r="S885" s="66"/>
      <c r="T885" s="67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T885" s="19" t="s">
        <v>157</v>
      </c>
      <c r="AU885" s="19" t="s">
        <v>86</v>
      </c>
    </row>
    <row r="886" spans="1:65" s="2" customFormat="1" ht="21.75" customHeight="1">
      <c r="A886" s="36"/>
      <c r="B886" s="37"/>
      <c r="C886" s="247" t="s">
        <v>1106</v>
      </c>
      <c r="D886" s="247" t="s">
        <v>243</v>
      </c>
      <c r="E886" s="248" t="s">
        <v>1107</v>
      </c>
      <c r="F886" s="249" t="s">
        <v>1108</v>
      </c>
      <c r="G886" s="250" t="s">
        <v>153</v>
      </c>
      <c r="H886" s="251">
        <v>35.9</v>
      </c>
      <c r="I886" s="252"/>
      <c r="J886" s="251">
        <f>ROUND(I886*H886,2)</f>
        <v>0</v>
      </c>
      <c r="K886" s="249" t="s">
        <v>154</v>
      </c>
      <c r="L886" s="253"/>
      <c r="M886" s="254" t="s">
        <v>19</v>
      </c>
      <c r="N886" s="255" t="s">
        <v>48</v>
      </c>
      <c r="O886" s="66"/>
      <c r="P886" s="196">
        <f>O886*H886</f>
        <v>0</v>
      </c>
      <c r="Q886" s="196">
        <v>0.0019</v>
      </c>
      <c r="R886" s="196">
        <f>Q886*H886</f>
        <v>0.06820999999999999</v>
      </c>
      <c r="S886" s="196">
        <v>0</v>
      </c>
      <c r="T886" s="197">
        <f>S886*H886</f>
        <v>0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98" t="s">
        <v>404</v>
      </c>
      <c r="AT886" s="198" t="s">
        <v>243</v>
      </c>
      <c r="AU886" s="198" t="s">
        <v>86</v>
      </c>
      <c r="AY886" s="19" t="s">
        <v>148</v>
      </c>
      <c r="BE886" s="199">
        <f>IF(N886="základní",J886,0)</f>
        <v>0</v>
      </c>
      <c r="BF886" s="199">
        <f>IF(N886="snížená",J886,0)</f>
        <v>0</v>
      </c>
      <c r="BG886" s="199">
        <f>IF(N886="zákl. přenesená",J886,0)</f>
        <v>0</v>
      </c>
      <c r="BH886" s="199">
        <f>IF(N886="sníž. přenesená",J886,0)</f>
        <v>0</v>
      </c>
      <c r="BI886" s="199">
        <f>IF(N886="nulová",J886,0)</f>
        <v>0</v>
      </c>
      <c r="BJ886" s="19" t="s">
        <v>21</v>
      </c>
      <c r="BK886" s="199">
        <f>ROUND(I886*H886,2)</f>
        <v>0</v>
      </c>
      <c r="BL886" s="19" t="s">
        <v>272</v>
      </c>
      <c r="BM886" s="198" t="s">
        <v>1109</v>
      </c>
    </row>
    <row r="887" spans="1:47" s="2" customFormat="1" ht="19.2">
      <c r="A887" s="36"/>
      <c r="B887" s="37"/>
      <c r="C887" s="38"/>
      <c r="D887" s="200" t="s">
        <v>157</v>
      </c>
      <c r="E887" s="38"/>
      <c r="F887" s="201" t="s">
        <v>1108</v>
      </c>
      <c r="G887" s="38"/>
      <c r="H887" s="38"/>
      <c r="I887" s="109"/>
      <c r="J887" s="38"/>
      <c r="K887" s="38"/>
      <c r="L887" s="41"/>
      <c r="M887" s="202"/>
      <c r="N887" s="203"/>
      <c r="O887" s="66"/>
      <c r="P887" s="66"/>
      <c r="Q887" s="66"/>
      <c r="R887" s="66"/>
      <c r="S887" s="66"/>
      <c r="T887" s="67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T887" s="19" t="s">
        <v>157</v>
      </c>
      <c r="AU887" s="19" t="s">
        <v>86</v>
      </c>
    </row>
    <row r="888" spans="2:51" s="14" customFormat="1" ht="10.2">
      <c r="B888" s="214"/>
      <c r="C888" s="215"/>
      <c r="D888" s="200" t="s">
        <v>159</v>
      </c>
      <c r="E888" s="216" t="s">
        <v>19</v>
      </c>
      <c r="F888" s="217" t="s">
        <v>1047</v>
      </c>
      <c r="G888" s="215"/>
      <c r="H888" s="218">
        <v>17.784</v>
      </c>
      <c r="I888" s="219"/>
      <c r="J888" s="215"/>
      <c r="K888" s="215"/>
      <c r="L888" s="220"/>
      <c r="M888" s="221"/>
      <c r="N888" s="222"/>
      <c r="O888" s="222"/>
      <c r="P888" s="222"/>
      <c r="Q888" s="222"/>
      <c r="R888" s="222"/>
      <c r="S888" s="222"/>
      <c r="T888" s="223"/>
      <c r="AT888" s="224" t="s">
        <v>159</v>
      </c>
      <c r="AU888" s="224" t="s">
        <v>86</v>
      </c>
      <c r="AV888" s="14" t="s">
        <v>86</v>
      </c>
      <c r="AW888" s="14" t="s">
        <v>35</v>
      </c>
      <c r="AX888" s="14" t="s">
        <v>77</v>
      </c>
      <c r="AY888" s="224" t="s">
        <v>148</v>
      </c>
    </row>
    <row r="889" spans="2:51" s="14" customFormat="1" ht="10.2">
      <c r="B889" s="214"/>
      <c r="C889" s="215"/>
      <c r="D889" s="200" t="s">
        <v>159</v>
      </c>
      <c r="E889" s="216" t="s">
        <v>19</v>
      </c>
      <c r="F889" s="217" t="s">
        <v>1048</v>
      </c>
      <c r="G889" s="215"/>
      <c r="H889" s="218">
        <v>13.433</v>
      </c>
      <c r="I889" s="219"/>
      <c r="J889" s="215"/>
      <c r="K889" s="215"/>
      <c r="L889" s="220"/>
      <c r="M889" s="221"/>
      <c r="N889" s="222"/>
      <c r="O889" s="222"/>
      <c r="P889" s="222"/>
      <c r="Q889" s="222"/>
      <c r="R889" s="222"/>
      <c r="S889" s="222"/>
      <c r="T889" s="223"/>
      <c r="AT889" s="224" t="s">
        <v>159</v>
      </c>
      <c r="AU889" s="224" t="s">
        <v>86</v>
      </c>
      <c r="AV889" s="14" t="s">
        <v>86</v>
      </c>
      <c r="AW889" s="14" t="s">
        <v>35</v>
      </c>
      <c r="AX889" s="14" t="s">
        <v>77</v>
      </c>
      <c r="AY889" s="224" t="s">
        <v>148</v>
      </c>
    </row>
    <row r="890" spans="2:51" s="16" customFormat="1" ht="10.2">
      <c r="B890" s="236"/>
      <c r="C890" s="237"/>
      <c r="D890" s="200" t="s">
        <v>159</v>
      </c>
      <c r="E890" s="238" t="s">
        <v>19</v>
      </c>
      <c r="F890" s="239" t="s">
        <v>206</v>
      </c>
      <c r="G890" s="237"/>
      <c r="H890" s="240">
        <v>31.217</v>
      </c>
      <c r="I890" s="241"/>
      <c r="J890" s="237"/>
      <c r="K890" s="237"/>
      <c r="L890" s="242"/>
      <c r="M890" s="243"/>
      <c r="N890" s="244"/>
      <c r="O890" s="244"/>
      <c r="P890" s="244"/>
      <c r="Q890" s="244"/>
      <c r="R890" s="244"/>
      <c r="S890" s="244"/>
      <c r="T890" s="245"/>
      <c r="AT890" s="246" t="s">
        <v>159</v>
      </c>
      <c r="AU890" s="246" t="s">
        <v>86</v>
      </c>
      <c r="AV890" s="16" t="s">
        <v>155</v>
      </c>
      <c r="AW890" s="16" t="s">
        <v>35</v>
      </c>
      <c r="AX890" s="16" t="s">
        <v>21</v>
      </c>
      <c r="AY890" s="246" t="s">
        <v>148</v>
      </c>
    </row>
    <row r="891" spans="2:51" s="14" customFormat="1" ht="10.2">
      <c r="B891" s="214"/>
      <c r="C891" s="215"/>
      <c r="D891" s="200" t="s">
        <v>159</v>
      </c>
      <c r="E891" s="215"/>
      <c r="F891" s="217" t="s">
        <v>1061</v>
      </c>
      <c r="G891" s="215"/>
      <c r="H891" s="218">
        <v>35.9</v>
      </c>
      <c r="I891" s="219"/>
      <c r="J891" s="215"/>
      <c r="K891" s="215"/>
      <c r="L891" s="220"/>
      <c r="M891" s="221"/>
      <c r="N891" s="222"/>
      <c r="O891" s="222"/>
      <c r="P891" s="222"/>
      <c r="Q891" s="222"/>
      <c r="R891" s="222"/>
      <c r="S891" s="222"/>
      <c r="T891" s="223"/>
      <c r="AT891" s="224" t="s">
        <v>159</v>
      </c>
      <c r="AU891" s="224" t="s">
        <v>86</v>
      </c>
      <c r="AV891" s="14" t="s">
        <v>86</v>
      </c>
      <c r="AW891" s="14" t="s">
        <v>4</v>
      </c>
      <c r="AX891" s="14" t="s">
        <v>21</v>
      </c>
      <c r="AY891" s="224" t="s">
        <v>148</v>
      </c>
    </row>
    <row r="892" spans="1:65" s="2" customFormat="1" ht="21.75" customHeight="1">
      <c r="A892" s="36"/>
      <c r="B892" s="37"/>
      <c r="C892" s="188" t="s">
        <v>1110</v>
      </c>
      <c r="D892" s="188" t="s">
        <v>150</v>
      </c>
      <c r="E892" s="189" t="s">
        <v>1111</v>
      </c>
      <c r="F892" s="190" t="s">
        <v>1112</v>
      </c>
      <c r="G892" s="191" t="s">
        <v>153</v>
      </c>
      <c r="H892" s="192">
        <v>31.58</v>
      </c>
      <c r="I892" s="193"/>
      <c r="J892" s="192">
        <f>ROUND(I892*H892,2)</f>
        <v>0</v>
      </c>
      <c r="K892" s="190" t="s">
        <v>154</v>
      </c>
      <c r="L892" s="41"/>
      <c r="M892" s="194" t="s">
        <v>19</v>
      </c>
      <c r="N892" s="195" t="s">
        <v>48</v>
      </c>
      <c r="O892" s="66"/>
      <c r="P892" s="196">
        <f>O892*H892</f>
        <v>0</v>
      </c>
      <c r="Q892" s="196">
        <v>0</v>
      </c>
      <c r="R892" s="196">
        <f>Q892*H892</f>
        <v>0</v>
      </c>
      <c r="S892" s="196">
        <v>0</v>
      </c>
      <c r="T892" s="197">
        <f>S892*H892</f>
        <v>0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198" t="s">
        <v>272</v>
      </c>
      <c r="AT892" s="198" t="s">
        <v>150</v>
      </c>
      <c r="AU892" s="198" t="s">
        <v>86</v>
      </c>
      <c r="AY892" s="19" t="s">
        <v>148</v>
      </c>
      <c r="BE892" s="199">
        <f>IF(N892="základní",J892,0)</f>
        <v>0</v>
      </c>
      <c r="BF892" s="199">
        <f>IF(N892="snížená",J892,0)</f>
        <v>0</v>
      </c>
      <c r="BG892" s="199">
        <f>IF(N892="zákl. přenesená",J892,0)</f>
        <v>0</v>
      </c>
      <c r="BH892" s="199">
        <f>IF(N892="sníž. přenesená",J892,0)</f>
        <v>0</v>
      </c>
      <c r="BI892" s="199">
        <f>IF(N892="nulová",J892,0)</f>
        <v>0</v>
      </c>
      <c r="BJ892" s="19" t="s">
        <v>21</v>
      </c>
      <c r="BK892" s="199">
        <f>ROUND(I892*H892,2)</f>
        <v>0</v>
      </c>
      <c r="BL892" s="19" t="s">
        <v>272</v>
      </c>
      <c r="BM892" s="198" t="s">
        <v>1113</v>
      </c>
    </row>
    <row r="893" spans="1:47" s="2" customFormat="1" ht="19.2">
      <c r="A893" s="36"/>
      <c r="B893" s="37"/>
      <c r="C893" s="38"/>
      <c r="D893" s="200" t="s">
        <v>157</v>
      </c>
      <c r="E893" s="38"/>
      <c r="F893" s="201" t="s">
        <v>1114</v>
      </c>
      <c r="G893" s="38"/>
      <c r="H893" s="38"/>
      <c r="I893" s="109"/>
      <c r="J893" s="38"/>
      <c r="K893" s="38"/>
      <c r="L893" s="41"/>
      <c r="M893" s="202"/>
      <c r="N893" s="203"/>
      <c r="O893" s="66"/>
      <c r="P893" s="66"/>
      <c r="Q893" s="66"/>
      <c r="R893" s="66"/>
      <c r="S893" s="66"/>
      <c r="T893" s="67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T893" s="19" t="s">
        <v>157</v>
      </c>
      <c r="AU893" s="19" t="s">
        <v>86</v>
      </c>
    </row>
    <row r="894" spans="2:51" s="14" customFormat="1" ht="10.2">
      <c r="B894" s="214"/>
      <c r="C894" s="215"/>
      <c r="D894" s="200" t="s">
        <v>159</v>
      </c>
      <c r="E894" s="216" t="s">
        <v>19</v>
      </c>
      <c r="F894" s="217" t="s">
        <v>1115</v>
      </c>
      <c r="G894" s="215"/>
      <c r="H894" s="218">
        <v>17.784</v>
      </c>
      <c r="I894" s="219"/>
      <c r="J894" s="215"/>
      <c r="K894" s="215"/>
      <c r="L894" s="220"/>
      <c r="M894" s="221"/>
      <c r="N894" s="222"/>
      <c r="O894" s="222"/>
      <c r="P894" s="222"/>
      <c r="Q894" s="222"/>
      <c r="R894" s="222"/>
      <c r="S894" s="222"/>
      <c r="T894" s="223"/>
      <c r="AT894" s="224" t="s">
        <v>159</v>
      </c>
      <c r="AU894" s="224" t="s">
        <v>86</v>
      </c>
      <c r="AV894" s="14" t="s">
        <v>86</v>
      </c>
      <c r="AW894" s="14" t="s">
        <v>35</v>
      </c>
      <c r="AX894" s="14" t="s">
        <v>77</v>
      </c>
      <c r="AY894" s="224" t="s">
        <v>148</v>
      </c>
    </row>
    <row r="895" spans="2:51" s="14" customFormat="1" ht="10.2">
      <c r="B895" s="214"/>
      <c r="C895" s="215"/>
      <c r="D895" s="200" t="s">
        <v>159</v>
      </c>
      <c r="E895" s="216" t="s">
        <v>19</v>
      </c>
      <c r="F895" s="217" t="s">
        <v>1116</v>
      </c>
      <c r="G895" s="215"/>
      <c r="H895" s="218">
        <v>13.792</v>
      </c>
      <c r="I895" s="219"/>
      <c r="J895" s="215"/>
      <c r="K895" s="215"/>
      <c r="L895" s="220"/>
      <c r="M895" s="221"/>
      <c r="N895" s="222"/>
      <c r="O895" s="222"/>
      <c r="P895" s="222"/>
      <c r="Q895" s="222"/>
      <c r="R895" s="222"/>
      <c r="S895" s="222"/>
      <c r="T895" s="223"/>
      <c r="AT895" s="224" t="s">
        <v>159</v>
      </c>
      <c r="AU895" s="224" t="s">
        <v>86</v>
      </c>
      <c r="AV895" s="14" t="s">
        <v>86</v>
      </c>
      <c r="AW895" s="14" t="s">
        <v>35</v>
      </c>
      <c r="AX895" s="14" t="s">
        <v>77</v>
      </c>
      <c r="AY895" s="224" t="s">
        <v>148</v>
      </c>
    </row>
    <row r="896" spans="2:51" s="16" customFormat="1" ht="10.2">
      <c r="B896" s="236"/>
      <c r="C896" s="237"/>
      <c r="D896" s="200" t="s">
        <v>159</v>
      </c>
      <c r="E896" s="238" t="s">
        <v>19</v>
      </c>
      <c r="F896" s="239" t="s">
        <v>206</v>
      </c>
      <c r="G896" s="237"/>
      <c r="H896" s="240">
        <v>31.576</v>
      </c>
      <c r="I896" s="241"/>
      <c r="J896" s="237"/>
      <c r="K896" s="237"/>
      <c r="L896" s="242"/>
      <c r="M896" s="243"/>
      <c r="N896" s="244"/>
      <c r="O896" s="244"/>
      <c r="P896" s="244"/>
      <c r="Q896" s="244"/>
      <c r="R896" s="244"/>
      <c r="S896" s="244"/>
      <c r="T896" s="245"/>
      <c r="AT896" s="246" t="s">
        <v>159</v>
      </c>
      <c r="AU896" s="246" t="s">
        <v>86</v>
      </c>
      <c r="AV896" s="16" t="s">
        <v>155</v>
      </c>
      <c r="AW896" s="16" t="s">
        <v>35</v>
      </c>
      <c r="AX896" s="16" t="s">
        <v>21</v>
      </c>
      <c r="AY896" s="246" t="s">
        <v>148</v>
      </c>
    </row>
    <row r="897" spans="1:65" s="2" customFormat="1" ht="21.75" customHeight="1">
      <c r="A897" s="36"/>
      <c r="B897" s="37"/>
      <c r="C897" s="247" t="s">
        <v>1117</v>
      </c>
      <c r="D897" s="247" t="s">
        <v>243</v>
      </c>
      <c r="E897" s="248" t="s">
        <v>1118</v>
      </c>
      <c r="F897" s="249" t="s">
        <v>1119</v>
      </c>
      <c r="G897" s="250" t="s">
        <v>153</v>
      </c>
      <c r="H897" s="251">
        <v>34.73</v>
      </c>
      <c r="I897" s="252"/>
      <c r="J897" s="251">
        <f>ROUND(I897*H897,2)</f>
        <v>0</v>
      </c>
      <c r="K897" s="249" t="s">
        <v>154</v>
      </c>
      <c r="L897" s="253"/>
      <c r="M897" s="254" t="s">
        <v>19</v>
      </c>
      <c r="N897" s="255" t="s">
        <v>48</v>
      </c>
      <c r="O897" s="66"/>
      <c r="P897" s="196">
        <f>O897*H897</f>
        <v>0</v>
      </c>
      <c r="Q897" s="196">
        <v>0.0003</v>
      </c>
      <c r="R897" s="196">
        <f>Q897*H897</f>
        <v>0.010418999999999998</v>
      </c>
      <c r="S897" s="196">
        <v>0</v>
      </c>
      <c r="T897" s="197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98" t="s">
        <v>404</v>
      </c>
      <c r="AT897" s="198" t="s">
        <v>243</v>
      </c>
      <c r="AU897" s="198" t="s">
        <v>86</v>
      </c>
      <c r="AY897" s="19" t="s">
        <v>148</v>
      </c>
      <c r="BE897" s="199">
        <f>IF(N897="základní",J897,0)</f>
        <v>0</v>
      </c>
      <c r="BF897" s="199">
        <f>IF(N897="snížená",J897,0)</f>
        <v>0</v>
      </c>
      <c r="BG897" s="199">
        <f>IF(N897="zákl. přenesená",J897,0)</f>
        <v>0</v>
      </c>
      <c r="BH897" s="199">
        <f>IF(N897="sníž. přenesená",J897,0)</f>
        <v>0</v>
      </c>
      <c r="BI897" s="199">
        <f>IF(N897="nulová",J897,0)</f>
        <v>0</v>
      </c>
      <c r="BJ897" s="19" t="s">
        <v>21</v>
      </c>
      <c r="BK897" s="199">
        <f>ROUND(I897*H897,2)</f>
        <v>0</v>
      </c>
      <c r="BL897" s="19" t="s">
        <v>272</v>
      </c>
      <c r="BM897" s="198" t="s">
        <v>1120</v>
      </c>
    </row>
    <row r="898" spans="1:47" s="2" customFormat="1" ht="19.2">
      <c r="A898" s="36"/>
      <c r="B898" s="37"/>
      <c r="C898" s="38"/>
      <c r="D898" s="200" t="s">
        <v>157</v>
      </c>
      <c r="E898" s="38"/>
      <c r="F898" s="201" t="s">
        <v>1119</v>
      </c>
      <c r="G898" s="38"/>
      <c r="H898" s="38"/>
      <c r="I898" s="109"/>
      <c r="J898" s="38"/>
      <c r="K898" s="38"/>
      <c r="L898" s="41"/>
      <c r="M898" s="202"/>
      <c r="N898" s="203"/>
      <c r="O898" s="66"/>
      <c r="P898" s="66"/>
      <c r="Q898" s="66"/>
      <c r="R898" s="66"/>
      <c r="S898" s="66"/>
      <c r="T898" s="67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T898" s="19" t="s">
        <v>157</v>
      </c>
      <c r="AU898" s="19" t="s">
        <v>86</v>
      </c>
    </row>
    <row r="899" spans="2:51" s="14" customFormat="1" ht="10.2">
      <c r="B899" s="214"/>
      <c r="C899" s="215"/>
      <c r="D899" s="200" t="s">
        <v>159</v>
      </c>
      <c r="E899" s="215"/>
      <c r="F899" s="217" t="s">
        <v>1121</v>
      </c>
      <c r="G899" s="215"/>
      <c r="H899" s="218">
        <v>34.73</v>
      </c>
      <c r="I899" s="219"/>
      <c r="J899" s="215"/>
      <c r="K899" s="215"/>
      <c r="L899" s="220"/>
      <c r="M899" s="221"/>
      <c r="N899" s="222"/>
      <c r="O899" s="222"/>
      <c r="P899" s="222"/>
      <c r="Q899" s="222"/>
      <c r="R899" s="222"/>
      <c r="S899" s="222"/>
      <c r="T899" s="223"/>
      <c r="AT899" s="224" t="s">
        <v>159</v>
      </c>
      <c r="AU899" s="224" t="s">
        <v>86</v>
      </c>
      <c r="AV899" s="14" t="s">
        <v>86</v>
      </c>
      <c r="AW899" s="14" t="s">
        <v>4</v>
      </c>
      <c r="AX899" s="14" t="s">
        <v>21</v>
      </c>
      <c r="AY899" s="224" t="s">
        <v>148</v>
      </c>
    </row>
    <row r="900" spans="1:65" s="2" customFormat="1" ht="21.75" customHeight="1">
      <c r="A900" s="36"/>
      <c r="B900" s="37"/>
      <c r="C900" s="188" t="s">
        <v>1122</v>
      </c>
      <c r="D900" s="188" t="s">
        <v>150</v>
      </c>
      <c r="E900" s="189" t="s">
        <v>1123</v>
      </c>
      <c r="F900" s="190" t="s">
        <v>1124</v>
      </c>
      <c r="G900" s="191" t="s">
        <v>1037</v>
      </c>
      <c r="H900" s="193"/>
      <c r="I900" s="193"/>
      <c r="J900" s="192">
        <f>ROUND(I900*H900,2)</f>
        <v>0</v>
      </c>
      <c r="K900" s="190" t="s">
        <v>154</v>
      </c>
      <c r="L900" s="41"/>
      <c r="M900" s="194" t="s">
        <v>19</v>
      </c>
      <c r="N900" s="195" t="s">
        <v>48</v>
      </c>
      <c r="O900" s="66"/>
      <c r="P900" s="196">
        <f>O900*H900</f>
        <v>0</v>
      </c>
      <c r="Q900" s="196">
        <v>0</v>
      </c>
      <c r="R900" s="196">
        <f>Q900*H900</f>
        <v>0</v>
      </c>
      <c r="S900" s="196">
        <v>0</v>
      </c>
      <c r="T900" s="197">
        <f>S900*H900</f>
        <v>0</v>
      </c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R900" s="198" t="s">
        <v>272</v>
      </c>
      <c r="AT900" s="198" t="s">
        <v>150</v>
      </c>
      <c r="AU900" s="198" t="s">
        <v>86</v>
      </c>
      <c r="AY900" s="19" t="s">
        <v>148</v>
      </c>
      <c r="BE900" s="199">
        <f>IF(N900="základní",J900,0)</f>
        <v>0</v>
      </c>
      <c r="BF900" s="199">
        <f>IF(N900="snížená",J900,0)</f>
        <v>0</v>
      </c>
      <c r="BG900" s="199">
        <f>IF(N900="zákl. přenesená",J900,0)</f>
        <v>0</v>
      </c>
      <c r="BH900" s="199">
        <f>IF(N900="sníž. přenesená",J900,0)</f>
        <v>0</v>
      </c>
      <c r="BI900" s="199">
        <f>IF(N900="nulová",J900,0)</f>
        <v>0</v>
      </c>
      <c r="BJ900" s="19" t="s">
        <v>21</v>
      </c>
      <c r="BK900" s="199">
        <f>ROUND(I900*H900,2)</f>
        <v>0</v>
      </c>
      <c r="BL900" s="19" t="s">
        <v>272</v>
      </c>
      <c r="BM900" s="198" t="s">
        <v>1125</v>
      </c>
    </row>
    <row r="901" spans="1:47" s="2" customFormat="1" ht="28.8">
      <c r="A901" s="36"/>
      <c r="B901" s="37"/>
      <c r="C901" s="38"/>
      <c r="D901" s="200" t="s">
        <v>157</v>
      </c>
      <c r="E901" s="38"/>
      <c r="F901" s="201" t="s">
        <v>1126</v>
      </c>
      <c r="G901" s="38"/>
      <c r="H901" s="38"/>
      <c r="I901" s="109"/>
      <c r="J901" s="38"/>
      <c r="K901" s="38"/>
      <c r="L901" s="41"/>
      <c r="M901" s="202"/>
      <c r="N901" s="203"/>
      <c r="O901" s="66"/>
      <c r="P901" s="66"/>
      <c r="Q901" s="66"/>
      <c r="R901" s="66"/>
      <c r="S901" s="66"/>
      <c r="T901" s="67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T901" s="19" t="s">
        <v>157</v>
      </c>
      <c r="AU901" s="19" t="s">
        <v>86</v>
      </c>
    </row>
    <row r="902" spans="2:63" s="12" customFormat="1" ht="22.8" customHeight="1">
      <c r="B902" s="172"/>
      <c r="C902" s="173"/>
      <c r="D902" s="174" t="s">
        <v>76</v>
      </c>
      <c r="E902" s="186" t="s">
        <v>1127</v>
      </c>
      <c r="F902" s="186" t="s">
        <v>1128</v>
      </c>
      <c r="G902" s="173"/>
      <c r="H902" s="173"/>
      <c r="I902" s="176"/>
      <c r="J902" s="187">
        <f>BK902</f>
        <v>0</v>
      </c>
      <c r="K902" s="173"/>
      <c r="L902" s="178"/>
      <c r="M902" s="179"/>
      <c r="N902" s="180"/>
      <c r="O902" s="180"/>
      <c r="P902" s="181">
        <f>SUM(P903:P951)</f>
        <v>0</v>
      </c>
      <c r="Q902" s="180"/>
      <c r="R902" s="181">
        <f>SUM(R903:R951)</f>
        <v>1.02322</v>
      </c>
      <c r="S902" s="180"/>
      <c r="T902" s="182">
        <f>SUM(T903:T951)</f>
        <v>23.8338</v>
      </c>
      <c r="AR902" s="183" t="s">
        <v>86</v>
      </c>
      <c r="AT902" s="184" t="s">
        <v>76</v>
      </c>
      <c r="AU902" s="184" t="s">
        <v>21</v>
      </c>
      <c r="AY902" s="183" t="s">
        <v>148</v>
      </c>
      <c r="BK902" s="185">
        <f>SUM(BK903:BK951)</f>
        <v>0</v>
      </c>
    </row>
    <row r="903" spans="1:65" s="2" customFormat="1" ht="21.75" customHeight="1">
      <c r="A903" s="36"/>
      <c r="B903" s="37"/>
      <c r="C903" s="188" t="s">
        <v>1129</v>
      </c>
      <c r="D903" s="188" t="s">
        <v>150</v>
      </c>
      <c r="E903" s="189" t="s">
        <v>1130</v>
      </c>
      <c r="F903" s="190" t="s">
        <v>1131</v>
      </c>
      <c r="G903" s="191" t="s">
        <v>153</v>
      </c>
      <c r="H903" s="192">
        <v>264.82</v>
      </c>
      <c r="I903" s="193"/>
      <c r="J903" s="192">
        <f>ROUND(I903*H903,2)</f>
        <v>0</v>
      </c>
      <c r="K903" s="190" t="s">
        <v>154</v>
      </c>
      <c r="L903" s="41"/>
      <c r="M903" s="194" t="s">
        <v>19</v>
      </c>
      <c r="N903" s="195" t="s">
        <v>48</v>
      </c>
      <c r="O903" s="66"/>
      <c r="P903" s="196">
        <f>O903*H903</f>
        <v>0</v>
      </c>
      <c r="Q903" s="196">
        <v>0</v>
      </c>
      <c r="R903" s="196">
        <f>Q903*H903</f>
        <v>0</v>
      </c>
      <c r="S903" s="196">
        <v>0.09</v>
      </c>
      <c r="T903" s="197">
        <f>S903*H903</f>
        <v>23.8338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98" t="s">
        <v>272</v>
      </c>
      <c r="AT903" s="198" t="s">
        <v>150</v>
      </c>
      <c r="AU903" s="198" t="s">
        <v>86</v>
      </c>
      <c r="AY903" s="19" t="s">
        <v>148</v>
      </c>
      <c r="BE903" s="199">
        <f>IF(N903="základní",J903,0)</f>
        <v>0</v>
      </c>
      <c r="BF903" s="199">
        <f>IF(N903="snížená",J903,0)</f>
        <v>0</v>
      </c>
      <c r="BG903" s="199">
        <f>IF(N903="zákl. přenesená",J903,0)</f>
        <v>0</v>
      </c>
      <c r="BH903" s="199">
        <f>IF(N903="sníž. přenesená",J903,0)</f>
        <v>0</v>
      </c>
      <c r="BI903" s="199">
        <f>IF(N903="nulová",J903,0)</f>
        <v>0</v>
      </c>
      <c r="BJ903" s="19" t="s">
        <v>21</v>
      </c>
      <c r="BK903" s="199">
        <f>ROUND(I903*H903,2)</f>
        <v>0</v>
      </c>
      <c r="BL903" s="19" t="s">
        <v>272</v>
      </c>
      <c r="BM903" s="198" t="s">
        <v>1132</v>
      </c>
    </row>
    <row r="904" spans="1:47" s="2" customFormat="1" ht="28.8">
      <c r="A904" s="36"/>
      <c r="B904" s="37"/>
      <c r="C904" s="38"/>
      <c r="D904" s="200" t="s">
        <v>157</v>
      </c>
      <c r="E904" s="38"/>
      <c r="F904" s="201" t="s">
        <v>1133</v>
      </c>
      <c r="G904" s="38"/>
      <c r="H904" s="38"/>
      <c r="I904" s="109"/>
      <c r="J904" s="38"/>
      <c r="K904" s="38"/>
      <c r="L904" s="41"/>
      <c r="M904" s="202"/>
      <c r="N904" s="203"/>
      <c r="O904" s="66"/>
      <c r="P904" s="66"/>
      <c r="Q904" s="66"/>
      <c r="R904" s="66"/>
      <c r="S904" s="66"/>
      <c r="T904" s="67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157</v>
      </c>
      <c r="AU904" s="19" t="s">
        <v>86</v>
      </c>
    </row>
    <row r="905" spans="2:51" s="13" customFormat="1" ht="20.4">
      <c r="B905" s="204"/>
      <c r="C905" s="205"/>
      <c r="D905" s="200" t="s">
        <v>159</v>
      </c>
      <c r="E905" s="206" t="s">
        <v>19</v>
      </c>
      <c r="F905" s="207" t="s">
        <v>167</v>
      </c>
      <c r="G905" s="205"/>
      <c r="H905" s="206" t="s">
        <v>19</v>
      </c>
      <c r="I905" s="208"/>
      <c r="J905" s="205"/>
      <c r="K905" s="205"/>
      <c r="L905" s="209"/>
      <c r="M905" s="210"/>
      <c r="N905" s="211"/>
      <c r="O905" s="211"/>
      <c r="P905" s="211"/>
      <c r="Q905" s="211"/>
      <c r="R905" s="211"/>
      <c r="S905" s="211"/>
      <c r="T905" s="212"/>
      <c r="AT905" s="213" t="s">
        <v>159</v>
      </c>
      <c r="AU905" s="213" t="s">
        <v>86</v>
      </c>
      <c r="AV905" s="13" t="s">
        <v>21</v>
      </c>
      <c r="AW905" s="13" t="s">
        <v>35</v>
      </c>
      <c r="AX905" s="13" t="s">
        <v>77</v>
      </c>
      <c r="AY905" s="213" t="s">
        <v>148</v>
      </c>
    </row>
    <row r="906" spans="2:51" s="13" customFormat="1" ht="20.4">
      <c r="B906" s="204"/>
      <c r="C906" s="205"/>
      <c r="D906" s="200" t="s">
        <v>159</v>
      </c>
      <c r="E906" s="206" t="s">
        <v>19</v>
      </c>
      <c r="F906" s="207" t="s">
        <v>1134</v>
      </c>
      <c r="G906" s="205"/>
      <c r="H906" s="206" t="s">
        <v>19</v>
      </c>
      <c r="I906" s="208"/>
      <c r="J906" s="205"/>
      <c r="K906" s="205"/>
      <c r="L906" s="209"/>
      <c r="M906" s="210"/>
      <c r="N906" s="211"/>
      <c r="O906" s="211"/>
      <c r="P906" s="211"/>
      <c r="Q906" s="211"/>
      <c r="R906" s="211"/>
      <c r="S906" s="211"/>
      <c r="T906" s="212"/>
      <c r="AT906" s="213" t="s">
        <v>159</v>
      </c>
      <c r="AU906" s="213" t="s">
        <v>86</v>
      </c>
      <c r="AV906" s="13" t="s">
        <v>21</v>
      </c>
      <c r="AW906" s="13" t="s">
        <v>35</v>
      </c>
      <c r="AX906" s="13" t="s">
        <v>77</v>
      </c>
      <c r="AY906" s="213" t="s">
        <v>148</v>
      </c>
    </row>
    <row r="907" spans="2:51" s="14" customFormat="1" ht="10.2">
      <c r="B907" s="214"/>
      <c r="C907" s="215"/>
      <c r="D907" s="200" t="s">
        <v>159</v>
      </c>
      <c r="E907" s="216" t="s">
        <v>19</v>
      </c>
      <c r="F907" s="217" t="s">
        <v>169</v>
      </c>
      <c r="G907" s="215"/>
      <c r="H907" s="218">
        <v>59.772</v>
      </c>
      <c r="I907" s="219"/>
      <c r="J907" s="215"/>
      <c r="K907" s="215"/>
      <c r="L907" s="220"/>
      <c r="M907" s="221"/>
      <c r="N907" s="222"/>
      <c r="O907" s="222"/>
      <c r="P907" s="222"/>
      <c r="Q907" s="222"/>
      <c r="R907" s="222"/>
      <c r="S907" s="222"/>
      <c r="T907" s="223"/>
      <c r="AT907" s="224" t="s">
        <v>159</v>
      </c>
      <c r="AU907" s="224" t="s">
        <v>86</v>
      </c>
      <c r="AV907" s="14" t="s">
        <v>86</v>
      </c>
      <c r="AW907" s="14" t="s">
        <v>35</v>
      </c>
      <c r="AX907" s="14" t="s">
        <v>77</v>
      </c>
      <c r="AY907" s="224" t="s">
        <v>148</v>
      </c>
    </row>
    <row r="908" spans="2:51" s="14" customFormat="1" ht="10.2">
      <c r="B908" s="214"/>
      <c r="C908" s="215"/>
      <c r="D908" s="200" t="s">
        <v>159</v>
      </c>
      <c r="E908" s="216" t="s">
        <v>19</v>
      </c>
      <c r="F908" s="217" t="s">
        <v>170</v>
      </c>
      <c r="G908" s="215"/>
      <c r="H908" s="218">
        <v>24.55675</v>
      </c>
      <c r="I908" s="219"/>
      <c r="J908" s="215"/>
      <c r="K908" s="215"/>
      <c r="L908" s="220"/>
      <c r="M908" s="221"/>
      <c r="N908" s="222"/>
      <c r="O908" s="222"/>
      <c r="P908" s="222"/>
      <c r="Q908" s="222"/>
      <c r="R908" s="222"/>
      <c r="S908" s="222"/>
      <c r="T908" s="223"/>
      <c r="AT908" s="224" t="s">
        <v>159</v>
      </c>
      <c r="AU908" s="224" t="s">
        <v>86</v>
      </c>
      <c r="AV908" s="14" t="s">
        <v>86</v>
      </c>
      <c r="AW908" s="14" t="s">
        <v>35</v>
      </c>
      <c r="AX908" s="14" t="s">
        <v>77</v>
      </c>
      <c r="AY908" s="224" t="s">
        <v>148</v>
      </c>
    </row>
    <row r="909" spans="2:51" s="14" customFormat="1" ht="10.2">
      <c r="B909" s="214"/>
      <c r="C909" s="215"/>
      <c r="D909" s="200" t="s">
        <v>159</v>
      </c>
      <c r="E909" s="216" t="s">
        <v>19</v>
      </c>
      <c r="F909" s="217" t="s">
        <v>171</v>
      </c>
      <c r="G909" s="215"/>
      <c r="H909" s="218">
        <v>53.244</v>
      </c>
      <c r="I909" s="219"/>
      <c r="J909" s="215"/>
      <c r="K909" s="215"/>
      <c r="L909" s="220"/>
      <c r="M909" s="221"/>
      <c r="N909" s="222"/>
      <c r="O909" s="222"/>
      <c r="P909" s="222"/>
      <c r="Q909" s="222"/>
      <c r="R909" s="222"/>
      <c r="S909" s="222"/>
      <c r="T909" s="223"/>
      <c r="AT909" s="224" t="s">
        <v>159</v>
      </c>
      <c r="AU909" s="224" t="s">
        <v>86</v>
      </c>
      <c r="AV909" s="14" t="s">
        <v>86</v>
      </c>
      <c r="AW909" s="14" t="s">
        <v>35</v>
      </c>
      <c r="AX909" s="14" t="s">
        <v>77</v>
      </c>
      <c r="AY909" s="224" t="s">
        <v>148</v>
      </c>
    </row>
    <row r="910" spans="2:51" s="14" customFormat="1" ht="10.2">
      <c r="B910" s="214"/>
      <c r="C910" s="215"/>
      <c r="D910" s="200" t="s">
        <v>159</v>
      </c>
      <c r="E910" s="216" t="s">
        <v>19</v>
      </c>
      <c r="F910" s="217" t="s">
        <v>172</v>
      </c>
      <c r="G910" s="215"/>
      <c r="H910" s="218">
        <v>14.118</v>
      </c>
      <c r="I910" s="219"/>
      <c r="J910" s="215"/>
      <c r="K910" s="215"/>
      <c r="L910" s="220"/>
      <c r="M910" s="221"/>
      <c r="N910" s="222"/>
      <c r="O910" s="222"/>
      <c r="P910" s="222"/>
      <c r="Q910" s="222"/>
      <c r="R910" s="222"/>
      <c r="S910" s="222"/>
      <c r="T910" s="223"/>
      <c r="AT910" s="224" t="s">
        <v>159</v>
      </c>
      <c r="AU910" s="224" t="s">
        <v>86</v>
      </c>
      <c r="AV910" s="14" t="s">
        <v>86</v>
      </c>
      <c r="AW910" s="14" t="s">
        <v>35</v>
      </c>
      <c r="AX910" s="14" t="s">
        <v>77</v>
      </c>
      <c r="AY910" s="224" t="s">
        <v>148</v>
      </c>
    </row>
    <row r="911" spans="2:51" s="14" customFormat="1" ht="10.2">
      <c r="B911" s="214"/>
      <c r="C911" s="215"/>
      <c r="D911" s="200" t="s">
        <v>159</v>
      </c>
      <c r="E911" s="216" t="s">
        <v>19</v>
      </c>
      <c r="F911" s="217" t="s">
        <v>173</v>
      </c>
      <c r="G911" s="215"/>
      <c r="H911" s="218">
        <v>21.4335</v>
      </c>
      <c r="I911" s="219"/>
      <c r="J911" s="215"/>
      <c r="K911" s="215"/>
      <c r="L911" s="220"/>
      <c r="M911" s="221"/>
      <c r="N911" s="222"/>
      <c r="O911" s="222"/>
      <c r="P911" s="222"/>
      <c r="Q911" s="222"/>
      <c r="R911" s="222"/>
      <c r="S911" s="222"/>
      <c r="T911" s="223"/>
      <c r="AT911" s="224" t="s">
        <v>159</v>
      </c>
      <c r="AU911" s="224" t="s">
        <v>86</v>
      </c>
      <c r="AV911" s="14" t="s">
        <v>86</v>
      </c>
      <c r="AW911" s="14" t="s">
        <v>35</v>
      </c>
      <c r="AX911" s="14" t="s">
        <v>77</v>
      </c>
      <c r="AY911" s="224" t="s">
        <v>148</v>
      </c>
    </row>
    <row r="912" spans="2:51" s="14" customFormat="1" ht="10.2">
      <c r="B912" s="214"/>
      <c r="C912" s="215"/>
      <c r="D912" s="200" t="s">
        <v>159</v>
      </c>
      <c r="E912" s="216" t="s">
        <v>19</v>
      </c>
      <c r="F912" s="217" t="s">
        <v>174</v>
      </c>
      <c r="G912" s="215"/>
      <c r="H912" s="218">
        <v>6.2</v>
      </c>
      <c r="I912" s="219"/>
      <c r="J912" s="215"/>
      <c r="K912" s="215"/>
      <c r="L912" s="220"/>
      <c r="M912" s="221"/>
      <c r="N912" s="222"/>
      <c r="O912" s="222"/>
      <c r="P912" s="222"/>
      <c r="Q912" s="222"/>
      <c r="R912" s="222"/>
      <c r="S912" s="222"/>
      <c r="T912" s="223"/>
      <c r="AT912" s="224" t="s">
        <v>159</v>
      </c>
      <c r="AU912" s="224" t="s">
        <v>86</v>
      </c>
      <c r="AV912" s="14" t="s">
        <v>86</v>
      </c>
      <c r="AW912" s="14" t="s">
        <v>35</v>
      </c>
      <c r="AX912" s="14" t="s">
        <v>77</v>
      </c>
      <c r="AY912" s="224" t="s">
        <v>148</v>
      </c>
    </row>
    <row r="913" spans="2:51" s="14" customFormat="1" ht="10.2">
      <c r="B913" s="214"/>
      <c r="C913" s="215"/>
      <c r="D913" s="200" t="s">
        <v>159</v>
      </c>
      <c r="E913" s="216" t="s">
        <v>19</v>
      </c>
      <c r="F913" s="217" t="s">
        <v>175</v>
      </c>
      <c r="G913" s="215"/>
      <c r="H913" s="218">
        <v>4.4291</v>
      </c>
      <c r="I913" s="219"/>
      <c r="J913" s="215"/>
      <c r="K913" s="215"/>
      <c r="L913" s="220"/>
      <c r="M913" s="221"/>
      <c r="N913" s="222"/>
      <c r="O913" s="222"/>
      <c r="P913" s="222"/>
      <c r="Q913" s="222"/>
      <c r="R913" s="222"/>
      <c r="S913" s="222"/>
      <c r="T913" s="223"/>
      <c r="AT913" s="224" t="s">
        <v>159</v>
      </c>
      <c r="AU913" s="224" t="s">
        <v>86</v>
      </c>
      <c r="AV913" s="14" t="s">
        <v>86</v>
      </c>
      <c r="AW913" s="14" t="s">
        <v>35</v>
      </c>
      <c r="AX913" s="14" t="s">
        <v>77</v>
      </c>
      <c r="AY913" s="224" t="s">
        <v>148</v>
      </c>
    </row>
    <row r="914" spans="2:51" s="14" customFormat="1" ht="10.2">
      <c r="B914" s="214"/>
      <c r="C914" s="215"/>
      <c r="D914" s="200" t="s">
        <v>159</v>
      </c>
      <c r="E914" s="216" t="s">
        <v>19</v>
      </c>
      <c r="F914" s="217" t="s">
        <v>176</v>
      </c>
      <c r="G914" s="215"/>
      <c r="H914" s="218">
        <v>7.385</v>
      </c>
      <c r="I914" s="219"/>
      <c r="J914" s="215"/>
      <c r="K914" s="215"/>
      <c r="L914" s="220"/>
      <c r="M914" s="221"/>
      <c r="N914" s="222"/>
      <c r="O914" s="222"/>
      <c r="P914" s="222"/>
      <c r="Q914" s="222"/>
      <c r="R914" s="222"/>
      <c r="S914" s="222"/>
      <c r="T914" s="223"/>
      <c r="AT914" s="224" t="s">
        <v>159</v>
      </c>
      <c r="AU914" s="224" t="s">
        <v>86</v>
      </c>
      <c r="AV914" s="14" t="s">
        <v>86</v>
      </c>
      <c r="AW914" s="14" t="s">
        <v>35</v>
      </c>
      <c r="AX914" s="14" t="s">
        <v>77</v>
      </c>
      <c r="AY914" s="224" t="s">
        <v>148</v>
      </c>
    </row>
    <row r="915" spans="2:51" s="14" customFormat="1" ht="10.2">
      <c r="B915" s="214"/>
      <c r="C915" s="215"/>
      <c r="D915" s="200" t="s">
        <v>159</v>
      </c>
      <c r="E915" s="216" t="s">
        <v>19</v>
      </c>
      <c r="F915" s="217" t="s">
        <v>177</v>
      </c>
      <c r="G915" s="215"/>
      <c r="H915" s="218">
        <v>17.4105</v>
      </c>
      <c r="I915" s="219"/>
      <c r="J915" s="215"/>
      <c r="K915" s="215"/>
      <c r="L915" s="220"/>
      <c r="M915" s="221"/>
      <c r="N915" s="222"/>
      <c r="O915" s="222"/>
      <c r="P915" s="222"/>
      <c r="Q915" s="222"/>
      <c r="R915" s="222"/>
      <c r="S915" s="222"/>
      <c r="T915" s="223"/>
      <c r="AT915" s="224" t="s">
        <v>159</v>
      </c>
      <c r="AU915" s="224" t="s">
        <v>86</v>
      </c>
      <c r="AV915" s="14" t="s">
        <v>86</v>
      </c>
      <c r="AW915" s="14" t="s">
        <v>35</v>
      </c>
      <c r="AX915" s="14" t="s">
        <v>77</v>
      </c>
      <c r="AY915" s="224" t="s">
        <v>148</v>
      </c>
    </row>
    <row r="916" spans="2:51" s="14" customFormat="1" ht="10.2">
      <c r="B916" s="214"/>
      <c r="C916" s="215"/>
      <c r="D916" s="200" t="s">
        <v>159</v>
      </c>
      <c r="E916" s="216" t="s">
        <v>19</v>
      </c>
      <c r="F916" s="217" t="s">
        <v>178</v>
      </c>
      <c r="G916" s="215"/>
      <c r="H916" s="218">
        <v>6.122</v>
      </c>
      <c r="I916" s="219"/>
      <c r="J916" s="215"/>
      <c r="K916" s="215"/>
      <c r="L916" s="220"/>
      <c r="M916" s="221"/>
      <c r="N916" s="222"/>
      <c r="O916" s="222"/>
      <c r="P916" s="222"/>
      <c r="Q916" s="222"/>
      <c r="R916" s="222"/>
      <c r="S916" s="222"/>
      <c r="T916" s="223"/>
      <c r="AT916" s="224" t="s">
        <v>159</v>
      </c>
      <c r="AU916" s="224" t="s">
        <v>86</v>
      </c>
      <c r="AV916" s="14" t="s">
        <v>86</v>
      </c>
      <c r="AW916" s="14" t="s">
        <v>35</v>
      </c>
      <c r="AX916" s="14" t="s">
        <v>77</v>
      </c>
      <c r="AY916" s="224" t="s">
        <v>148</v>
      </c>
    </row>
    <row r="917" spans="2:51" s="14" customFormat="1" ht="10.2">
      <c r="B917" s="214"/>
      <c r="C917" s="215"/>
      <c r="D917" s="200" t="s">
        <v>159</v>
      </c>
      <c r="E917" s="216" t="s">
        <v>19</v>
      </c>
      <c r="F917" s="217" t="s">
        <v>179</v>
      </c>
      <c r="G917" s="215"/>
      <c r="H917" s="218">
        <v>50.1466</v>
      </c>
      <c r="I917" s="219"/>
      <c r="J917" s="215"/>
      <c r="K917" s="215"/>
      <c r="L917" s="220"/>
      <c r="M917" s="221"/>
      <c r="N917" s="222"/>
      <c r="O917" s="222"/>
      <c r="P917" s="222"/>
      <c r="Q917" s="222"/>
      <c r="R917" s="222"/>
      <c r="S917" s="222"/>
      <c r="T917" s="223"/>
      <c r="AT917" s="224" t="s">
        <v>159</v>
      </c>
      <c r="AU917" s="224" t="s">
        <v>86</v>
      </c>
      <c r="AV917" s="14" t="s">
        <v>86</v>
      </c>
      <c r="AW917" s="14" t="s">
        <v>35</v>
      </c>
      <c r="AX917" s="14" t="s">
        <v>77</v>
      </c>
      <c r="AY917" s="224" t="s">
        <v>148</v>
      </c>
    </row>
    <row r="918" spans="2:51" s="15" customFormat="1" ht="10.2">
      <c r="B918" s="225"/>
      <c r="C918" s="226"/>
      <c r="D918" s="200" t="s">
        <v>159</v>
      </c>
      <c r="E918" s="227" t="s">
        <v>19</v>
      </c>
      <c r="F918" s="228" t="s">
        <v>180</v>
      </c>
      <c r="G918" s="226"/>
      <c r="H918" s="229">
        <v>264.81745</v>
      </c>
      <c r="I918" s="230"/>
      <c r="J918" s="226"/>
      <c r="K918" s="226"/>
      <c r="L918" s="231"/>
      <c r="M918" s="232"/>
      <c r="N918" s="233"/>
      <c r="O918" s="233"/>
      <c r="P918" s="233"/>
      <c r="Q918" s="233"/>
      <c r="R918" s="233"/>
      <c r="S918" s="233"/>
      <c r="T918" s="234"/>
      <c r="AT918" s="235" t="s">
        <v>159</v>
      </c>
      <c r="AU918" s="235" t="s">
        <v>86</v>
      </c>
      <c r="AV918" s="15" t="s">
        <v>181</v>
      </c>
      <c r="AW918" s="15" t="s">
        <v>35</v>
      </c>
      <c r="AX918" s="15" t="s">
        <v>21</v>
      </c>
      <c r="AY918" s="235" t="s">
        <v>148</v>
      </c>
    </row>
    <row r="919" spans="1:65" s="2" customFormat="1" ht="21.75" customHeight="1">
      <c r="A919" s="36"/>
      <c r="B919" s="37"/>
      <c r="C919" s="188" t="s">
        <v>1135</v>
      </c>
      <c r="D919" s="188" t="s">
        <v>150</v>
      </c>
      <c r="E919" s="189" t="s">
        <v>1136</v>
      </c>
      <c r="F919" s="190" t="s">
        <v>1137</v>
      </c>
      <c r="G919" s="191" t="s">
        <v>153</v>
      </c>
      <c r="H919" s="192">
        <v>265.83</v>
      </c>
      <c r="I919" s="193"/>
      <c r="J919" s="192">
        <f>ROUND(I919*H919,2)</f>
        <v>0</v>
      </c>
      <c r="K919" s="190" t="s">
        <v>154</v>
      </c>
      <c r="L919" s="41"/>
      <c r="M919" s="194" t="s">
        <v>19</v>
      </c>
      <c r="N919" s="195" t="s">
        <v>48</v>
      </c>
      <c r="O919" s="66"/>
      <c r="P919" s="196">
        <f>O919*H919</f>
        <v>0</v>
      </c>
      <c r="Q919" s="196">
        <v>0</v>
      </c>
      <c r="R919" s="196">
        <f>Q919*H919</f>
        <v>0</v>
      </c>
      <c r="S919" s="196">
        <v>0</v>
      </c>
      <c r="T919" s="197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98" t="s">
        <v>272</v>
      </c>
      <c r="AT919" s="198" t="s">
        <v>150</v>
      </c>
      <c r="AU919" s="198" t="s">
        <v>86</v>
      </c>
      <c r="AY919" s="19" t="s">
        <v>148</v>
      </c>
      <c r="BE919" s="199">
        <f>IF(N919="základní",J919,0)</f>
        <v>0</v>
      </c>
      <c r="BF919" s="199">
        <f>IF(N919="snížená",J919,0)</f>
        <v>0</v>
      </c>
      <c r="BG919" s="199">
        <f>IF(N919="zákl. přenesená",J919,0)</f>
        <v>0</v>
      </c>
      <c r="BH919" s="199">
        <f>IF(N919="sníž. přenesená",J919,0)</f>
        <v>0</v>
      </c>
      <c r="BI919" s="199">
        <f>IF(N919="nulová",J919,0)</f>
        <v>0</v>
      </c>
      <c r="BJ919" s="19" t="s">
        <v>21</v>
      </c>
      <c r="BK919" s="199">
        <f>ROUND(I919*H919,2)</f>
        <v>0</v>
      </c>
      <c r="BL919" s="19" t="s">
        <v>272</v>
      </c>
      <c r="BM919" s="198" t="s">
        <v>1138</v>
      </c>
    </row>
    <row r="920" spans="1:47" s="2" customFormat="1" ht="28.8">
      <c r="A920" s="36"/>
      <c r="B920" s="37"/>
      <c r="C920" s="38"/>
      <c r="D920" s="200" t="s">
        <v>157</v>
      </c>
      <c r="E920" s="38"/>
      <c r="F920" s="201" t="s">
        <v>1139</v>
      </c>
      <c r="G920" s="38"/>
      <c r="H920" s="38"/>
      <c r="I920" s="109"/>
      <c r="J920" s="38"/>
      <c r="K920" s="38"/>
      <c r="L920" s="41"/>
      <c r="M920" s="202"/>
      <c r="N920" s="203"/>
      <c r="O920" s="66"/>
      <c r="P920" s="66"/>
      <c r="Q920" s="66"/>
      <c r="R920" s="66"/>
      <c r="S920" s="66"/>
      <c r="T920" s="67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T920" s="19" t="s">
        <v>157</v>
      </c>
      <c r="AU920" s="19" t="s">
        <v>86</v>
      </c>
    </row>
    <row r="921" spans="2:51" s="13" customFormat="1" ht="10.2">
      <c r="B921" s="204"/>
      <c r="C921" s="205"/>
      <c r="D921" s="200" t="s">
        <v>159</v>
      </c>
      <c r="E921" s="206" t="s">
        <v>19</v>
      </c>
      <c r="F921" s="207" t="s">
        <v>345</v>
      </c>
      <c r="G921" s="205"/>
      <c r="H921" s="206" t="s">
        <v>19</v>
      </c>
      <c r="I921" s="208"/>
      <c r="J921" s="205"/>
      <c r="K921" s="205"/>
      <c r="L921" s="209"/>
      <c r="M921" s="210"/>
      <c r="N921" s="211"/>
      <c r="O921" s="211"/>
      <c r="P921" s="211"/>
      <c r="Q921" s="211"/>
      <c r="R921" s="211"/>
      <c r="S921" s="211"/>
      <c r="T921" s="212"/>
      <c r="AT921" s="213" t="s">
        <v>159</v>
      </c>
      <c r="AU921" s="213" t="s">
        <v>86</v>
      </c>
      <c r="AV921" s="13" t="s">
        <v>21</v>
      </c>
      <c r="AW921" s="13" t="s">
        <v>35</v>
      </c>
      <c r="AX921" s="13" t="s">
        <v>77</v>
      </c>
      <c r="AY921" s="213" t="s">
        <v>148</v>
      </c>
    </row>
    <row r="922" spans="2:51" s="13" customFormat="1" ht="10.2">
      <c r="B922" s="204"/>
      <c r="C922" s="205"/>
      <c r="D922" s="200" t="s">
        <v>159</v>
      </c>
      <c r="E922" s="206" t="s">
        <v>19</v>
      </c>
      <c r="F922" s="207" t="s">
        <v>346</v>
      </c>
      <c r="G922" s="205"/>
      <c r="H922" s="206" t="s">
        <v>19</v>
      </c>
      <c r="I922" s="208"/>
      <c r="J922" s="205"/>
      <c r="K922" s="205"/>
      <c r="L922" s="209"/>
      <c r="M922" s="210"/>
      <c r="N922" s="211"/>
      <c r="O922" s="211"/>
      <c r="P922" s="211"/>
      <c r="Q922" s="211"/>
      <c r="R922" s="211"/>
      <c r="S922" s="211"/>
      <c r="T922" s="212"/>
      <c r="AT922" s="213" t="s">
        <v>159</v>
      </c>
      <c r="AU922" s="213" t="s">
        <v>86</v>
      </c>
      <c r="AV922" s="13" t="s">
        <v>21</v>
      </c>
      <c r="AW922" s="13" t="s">
        <v>35</v>
      </c>
      <c r="AX922" s="13" t="s">
        <v>77</v>
      </c>
      <c r="AY922" s="213" t="s">
        <v>148</v>
      </c>
    </row>
    <row r="923" spans="2:51" s="14" customFormat="1" ht="20.4">
      <c r="B923" s="214"/>
      <c r="C923" s="215"/>
      <c r="D923" s="200" t="s">
        <v>159</v>
      </c>
      <c r="E923" s="216" t="s">
        <v>19</v>
      </c>
      <c r="F923" s="217" t="s">
        <v>711</v>
      </c>
      <c r="G923" s="215"/>
      <c r="H923" s="218">
        <v>52.7135</v>
      </c>
      <c r="I923" s="219"/>
      <c r="J923" s="215"/>
      <c r="K923" s="215"/>
      <c r="L923" s="220"/>
      <c r="M923" s="221"/>
      <c r="N923" s="222"/>
      <c r="O923" s="222"/>
      <c r="P923" s="222"/>
      <c r="Q923" s="222"/>
      <c r="R923" s="222"/>
      <c r="S923" s="222"/>
      <c r="T923" s="223"/>
      <c r="AT923" s="224" t="s">
        <v>159</v>
      </c>
      <c r="AU923" s="224" t="s">
        <v>86</v>
      </c>
      <c r="AV923" s="14" t="s">
        <v>86</v>
      </c>
      <c r="AW923" s="14" t="s">
        <v>35</v>
      </c>
      <c r="AX923" s="14" t="s">
        <v>77</v>
      </c>
      <c r="AY923" s="224" t="s">
        <v>148</v>
      </c>
    </row>
    <row r="924" spans="2:51" s="14" customFormat="1" ht="10.2">
      <c r="B924" s="214"/>
      <c r="C924" s="215"/>
      <c r="D924" s="200" t="s">
        <v>159</v>
      </c>
      <c r="E924" s="216" t="s">
        <v>19</v>
      </c>
      <c r="F924" s="217" t="s">
        <v>712</v>
      </c>
      <c r="G924" s="215"/>
      <c r="H924" s="218">
        <v>61.34</v>
      </c>
      <c r="I924" s="219"/>
      <c r="J924" s="215"/>
      <c r="K924" s="215"/>
      <c r="L924" s="220"/>
      <c r="M924" s="221"/>
      <c r="N924" s="222"/>
      <c r="O924" s="222"/>
      <c r="P924" s="222"/>
      <c r="Q924" s="222"/>
      <c r="R924" s="222"/>
      <c r="S924" s="222"/>
      <c r="T924" s="223"/>
      <c r="AT924" s="224" t="s">
        <v>159</v>
      </c>
      <c r="AU924" s="224" t="s">
        <v>86</v>
      </c>
      <c r="AV924" s="14" t="s">
        <v>86</v>
      </c>
      <c r="AW924" s="14" t="s">
        <v>35</v>
      </c>
      <c r="AX924" s="14" t="s">
        <v>77</v>
      </c>
      <c r="AY924" s="224" t="s">
        <v>148</v>
      </c>
    </row>
    <row r="925" spans="2:51" s="14" customFormat="1" ht="10.2">
      <c r="B925" s="214"/>
      <c r="C925" s="215"/>
      <c r="D925" s="200" t="s">
        <v>159</v>
      </c>
      <c r="E925" s="216" t="s">
        <v>19</v>
      </c>
      <c r="F925" s="217" t="s">
        <v>713</v>
      </c>
      <c r="G925" s="215"/>
      <c r="H925" s="218">
        <v>49.0566</v>
      </c>
      <c r="I925" s="219"/>
      <c r="J925" s="215"/>
      <c r="K925" s="215"/>
      <c r="L925" s="220"/>
      <c r="M925" s="221"/>
      <c r="N925" s="222"/>
      <c r="O925" s="222"/>
      <c r="P925" s="222"/>
      <c r="Q925" s="222"/>
      <c r="R925" s="222"/>
      <c r="S925" s="222"/>
      <c r="T925" s="223"/>
      <c r="AT925" s="224" t="s">
        <v>159</v>
      </c>
      <c r="AU925" s="224" t="s">
        <v>86</v>
      </c>
      <c r="AV925" s="14" t="s">
        <v>86</v>
      </c>
      <c r="AW925" s="14" t="s">
        <v>35</v>
      </c>
      <c r="AX925" s="14" t="s">
        <v>77</v>
      </c>
      <c r="AY925" s="224" t="s">
        <v>148</v>
      </c>
    </row>
    <row r="926" spans="2:51" s="14" customFormat="1" ht="10.2">
      <c r="B926" s="214"/>
      <c r="C926" s="215"/>
      <c r="D926" s="200" t="s">
        <v>159</v>
      </c>
      <c r="E926" s="216" t="s">
        <v>19</v>
      </c>
      <c r="F926" s="217" t="s">
        <v>714</v>
      </c>
      <c r="G926" s="215"/>
      <c r="H926" s="218">
        <v>54.808</v>
      </c>
      <c r="I926" s="219"/>
      <c r="J926" s="215"/>
      <c r="K926" s="215"/>
      <c r="L926" s="220"/>
      <c r="M926" s="221"/>
      <c r="N926" s="222"/>
      <c r="O926" s="222"/>
      <c r="P926" s="222"/>
      <c r="Q926" s="222"/>
      <c r="R926" s="222"/>
      <c r="S926" s="222"/>
      <c r="T926" s="223"/>
      <c r="AT926" s="224" t="s">
        <v>159</v>
      </c>
      <c r="AU926" s="224" t="s">
        <v>86</v>
      </c>
      <c r="AV926" s="14" t="s">
        <v>86</v>
      </c>
      <c r="AW926" s="14" t="s">
        <v>35</v>
      </c>
      <c r="AX926" s="14" t="s">
        <v>77</v>
      </c>
      <c r="AY926" s="224" t="s">
        <v>148</v>
      </c>
    </row>
    <row r="927" spans="2:51" s="14" customFormat="1" ht="10.2">
      <c r="B927" s="214"/>
      <c r="C927" s="215"/>
      <c r="D927" s="200" t="s">
        <v>159</v>
      </c>
      <c r="E927" s="216" t="s">
        <v>19</v>
      </c>
      <c r="F927" s="217" t="s">
        <v>715</v>
      </c>
      <c r="G927" s="215"/>
      <c r="H927" s="218">
        <v>13.344</v>
      </c>
      <c r="I927" s="219"/>
      <c r="J927" s="215"/>
      <c r="K927" s="215"/>
      <c r="L927" s="220"/>
      <c r="M927" s="221"/>
      <c r="N927" s="222"/>
      <c r="O927" s="222"/>
      <c r="P927" s="222"/>
      <c r="Q927" s="222"/>
      <c r="R927" s="222"/>
      <c r="S927" s="222"/>
      <c r="T927" s="223"/>
      <c r="AT927" s="224" t="s">
        <v>159</v>
      </c>
      <c r="AU927" s="224" t="s">
        <v>86</v>
      </c>
      <c r="AV927" s="14" t="s">
        <v>86</v>
      </c>
      <c r="AW927" s="14" t="s">
        <v>35</v>
      </c>
      <c r="AX927" s="14" t="s">
        <v>77</v>
      </c>
      <c r="AY927" s="224" t="s">
        <v>148</v>
      </c>
    </row>
    <row r="928" spans="2:51" s="14" customFormat="1" ht="10.2">
      <c r="B928" s="214"/>
      <c r="C928" s="215"/>
      <c r="D928" s="200" t="s">
        <v>159</v>
      </c>
      <c r="E928" s="216" t="s">
        <v>19</v>
      </c>
      <c r="F928" s="217" t="s">
        <v>716</v>
      </c>
      <c r="G928" s="215"/>
      <c r="H928" s="218">
        <v>2.057</v>
      </c>
      <c r="I928" s="219"/>
      <c r="J928" s="215"/>
      <c r="K928" s="215"/>
      <c r="L928" s="220"/>
      <c r="M928" s="221"/>
      <c r="N928" s="222"/>
      <c r="O928" s="222"/>
      <c r="P928" s="222"/>
      <c r="Q928" s="222"/>
      <c r="R928" s="222"/>
      <c r="S928" s="222"/>
      <c r="T928" s="223"/>
      <c r="AT928" s="224" t="s">
        <v>159</v>
      </c>
      <c r="AU928" s="224" t="s">
        <v>86</v>
      </c>
      <c r="AV928" s="14" t="s">
        <v>86</v>
      </c>
      <c r="AW928" s="14" t="s">
        <v>35</v>
      </c>
      <c r="AX928" s="14" t="s">
        <v>77</v>
      </c>
      <c r="AY928" s="224" t="s">
        <v>148</v>
      </c>
    </row>
    <row r="929" spans="2:51" s="14" customFormat="1" ht="10.2">
      <c r="B929" s="214"/>
      <c r="C929" s="215"/>
      <c r="D929" s="200" t="s">
        <v>159</v>
      </c>
      <c r="E929" s="216" t="s">
        <v>19</v>
      </c>
      <c r="F929" s="217" t="s">
        <v>548</v>
      </c>
      <c r="G929" s="215"/>
      <c r="H929" s="218">
        <v>4.02705</v>
      </c>
      <c r="I929" s="219"/>
      <c r="J929" s="215"/>
      <c r="K929" s="215"/>
      <c r="L929" s="220"/>
      <c r="M929" s="221"/>
      <c r="N929" s="222"/>
      <c r="O929" s="222"/>
      <c r="P929" s="222"/>
      <c r="Q929" s="222"/>
      <c r="R929" s="222"/>
      <c r="S929" s="222"/>
      <c r="T929" s="223"/>
      <c r="AT929" s="224" t="s">
        <v>159</v>
      </c>
      <c r="AU929" s="224" t="s">
        <v>86</v>
      </c>
      <c r="AV929" s="14" t="s">
        <v>86</v>
      </c>
      <c r="AW929" s="14" t="s">
        <v>35</v>
      </c>
      <c r="AX929" s="14" t="s">
        <v>77</v>
      </c>
      <c r="AY929" s="224" t="s">
        <v>148</v>
      </c>
    </row>
    <row r="930" spans="2:51" s="14" customFormat="1" ht="10.2">
      <c r="B930" s="214"/>
      <c r="C930" s="215"/>
      <c r="D930" s="200" t="s">
        <v>159</v>
      </c>
      <c r="E930" s="216" t="s">
        <v>19</v>
      </c>
      <c r="F930" s="217" t="s">
        <v>717</v>
      </c>
      <c r="G930" s="215"/>
      <c r="H930" s="218">
        <v>6.59</v>
      </c>
      <c r="I930" s="219"/>
      <c r="J930" s="215"/>
      <c r="K930" s="215"/>
      <c r="L930" s="220"/>
      <c r="M930" s="221"/>
      <c r="N930" s="222"/>
      <c r="O930" s="222"/>
      <c r="P930" s="222"/>
      <c r="Q930" s="222"/>
      <c r="R930" s="222"/>
      <c r="S930" s="222"/>
      <c r="T930" s="223"/>
      <c r="AT930" s="224" t="s">
        <v>159</v>
      </c>
      <c r="AU930" s="224" t="s">
        <v>86</v>
      </c>
      <c r="AV930" s="14" t="s">
        <v>86</v>
      </c>
      <c r="AW930" s="14" t="s">
        <v>35</v>
      </c>
      <c r="AX930" s="14" t="s">
        <v>77</v>
      </c>
      <c r="AY930" s="224" t="s">
        <v>148</v>
      </c>
    </row>
    <row r="931" spans="2:51" s="14" customFormat="1" ht="10.2">
      <c r="B931" s="214"/>
      <c r="C931" s="215"/>
      <c r="D931" s="200" t="s">
        <v>159</v>
      </c>
      <c r="E931" s="216" t="s">
        <v>19</v>
      </c>
      <c r="F931" s="217" t="s">
        <v>718</v>
      </c>
      <c r="G931" s="215"/>
      <c r="H931" s="218">
        <v>6.796</v>
      </c>
      <c r="I931" s="219"/>
      <c r="J931" s="215"/>
      <c r="K931" s="215"/>
      <c r="L931" s="220"/>
      <c r="M931" s="221"/>
      <c r="N931" s="222"/>
      <c r="O931" s="222"/>
      <c r="P931" s="222"/>
      <c r="Q931" s="222"/>
      <c r="R931" s="222"/>
      <c r="S931" s="222"/>
      <c r="T931" s="223"/>
      <c r="AT931" s="224" t="s">
        <v>159</v>
      </c>
      <c r="AU931" s="224" t="s">
        <v>86</v>
      </c>
      <c r="AV931" s="14" t="s">
        <v>86</v>
      </c>
      <c r="AW931" s="14" t="s">
        <v>35</v>
      </c>
      <c r="AX931" s="14" t="s">
        <v>77</v>
      </c>
      <c r="AY931" s="224" t="s">
        <v>148</v>
      </c>
    </row>
    <row r="932" spans="2:51" s="14" customFormat="1" ht="10.2">
      <c r="B932" s="214"/>
      <c r="C932" s="215"/>
      <c r="D932" s="200" t="s">
        <v>159</v>
      </c>
      <c r="E932" s="216" t="s">
        <v>19</v>
      </c>
      <c r="F932" s="217" t="s">
        <v>719</v>
      </c>
      <c r="G932" s="215"/>
      <c r="H932" s="218">
        <v>15.0945</v>
      </c>
      <c r="I932" s="219"/>
      <c r="J932" s="215"/>
      <c r="K932" s="215"/>
      <c r="L932" s="220"/>
      <c r="M932" s="221"/>
      <c r="N932" s="222"/>
      <c r="O932" s="222"/>
      <c r="P932" s="222"/>
      <c r="Q932" s="222"/>
      <c r="R932" s="222"/>
      <c r="S932" s="222"/>
      <c r="T932" s="223"/>
      <c r="AT932" s="224" t="s">
        <v>159</v>
      </c>
      <c r="AU932" s="224" t="s">
        <v>86</v>
      </c>
      <c r="AV932" s="14" t="s">
        <v>86</v>
      </c>
      <c r="AW932" s="14" t="s">
        <v>35</v>
      </c>
      <c r="AX932" s="14" t="s">
        <v>77</v>
      </c>
      <c r="AY932" s="224" t="s">
        <v>148</v>
      </c>
    </row>
    <row r="933" spans="2:51" s="15" customFormat="1" ht="10.2">
      <c r="B933" s="225"/>
      <c r="C933" s="226"/>
      <c r="D933" s="200" t="s">
        <v>159</v>
      </c>
      <c r="E933" s="227" t="s">
        <v>19</v>
      </c>
      <c r="F933" s="228" t="s">
        <v>438</v>
      </c>
      <c r="G933" s="226"/>
      <c r="H933" s="229">
        <v>265.82665</v>
      </c>
      <c r="I933" s="230"/>
      <c r="J933" s="226"/>
      <c r="K933" s="226"/>
      <c r="L933" s="231"/>
      <c r="M933" s="232"/>
      <c r="N933" s="233"/>
      <c r="O933" s="233"/>
      <c r="P933" s="233"/>
      <c r="Q933" s="233"/>
      <c r="R933" s="233"/>
      <c r="S933" s="233"/>
      <c r="T933" s="234"/>
      <c r="AT933" s="235" t="s">
        <v>159</v>
      </c>
      <c r="AU933" s="235" t="s">
        <v>86</v>
      </c>
      <c r="AV933" s="15" t="s">
        <v>181</v>
      </c>
      <c r="AW933" s="15" t="s">
        <v>35</v>
      </c>
      <c r="AX933" s="15" t="s">
        <v>21</v>
      </c>
      <c r="AY933" s="235" t="s">
        <v>148</v>
      </c>
    </row>
    <row r="934" spans="1:65" s="2" customFormat="1" ht="21.75" customHeight="1">
      <c r="A934" s="36"/>
      <c r="B934" s="37"/>
      <c r="C934" s="247" t="s">
        <v>1140</v>
      </c>
      <c r="D934" s="247" t="s">
        <v>243</v>
      </c>
      <c r="E934" s="248" t="s">
        <v>1141</v>
      </c>
      <c r="F934" s="249" t="s">
        <v>1142</v>
      </c>
      <c r="G934" s="250" t="s">
        <v>153</v>
      </c>
      <c r="H934" s="251">
        <v>291.3</v>
      </c>
      <c r="I934" s="252"/>
      <c r="J934" s="251">
        <f>ROUND(I934*H934,2)</f>
        <v>0</v>
      </c>
      <c r="K934" s="249" t="s">
        <v>154</v>
      </c>
      <c r="L934" s="253"/>
      <c r="M934" s="254" t="s">
        <v>19</v>
      </c>
      <c r="N934" s="255" t="s">
        <v>48</v>
      </c>
      <c r="O934" s="66"/>
      <c r="P934" s="196">
        <f>O934*H934</f>
        <v>0</v>
      </c>
      <c r="Q934" s="196">
        <v>0.0024</v>
      </c>
      <c r="R934" s="196">
        <f>Q934*H934</f>
        <v>0.69912</v>
      </c>
      <c r="S934" s="196">
        <v>0</v>
      </c>
      <c r="T934" s="197">
        <f>S934*H934</f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198" t="s">
        <v>404</v>
      </c>
      <c r="AT934" s="198" t="s">
        <v>243</v>
      </c>
      <c r="AU934" s="198" t="s">
        <v>86</v>
      </c>
      <c r="AY934" s="19" t="s">
        <v>148</v>
      </c>
      <c r="BE934" s="199">
        <f>IF(N934="základní",J934,0)</f>
        <v>0</v>
      </c>
      <c r="BF934" s="199">
        <f>IF(N934="snížená",J934,0)</f>
        <v>0</v>
      </c>
      <c r="BG934" s="199">
        <f>IF(N934="zákl. přenesená",J934,0)</f>
        <v>0</v>
      </c>
      <c r="BH934" s="199">
        <f>IF(N934="sníž. přenesená",J934,0)</f>
        <v>0</v>
      </c>
      <c r="BI934" s="199">
        <f>IF(N934="nulová",J934,0)</f>
        <v>0</v>
      </c>
      <c r="BJ934" s="19" t="s">
        <v>21</v>
      </c>
      <c r="BK934" s="199">
        <f>ROUND(I934*H934,2)</f>
        <v>0</v>
      </c>
      <c r="BL934" s="19" t="s">
        <v>272</v>
      </c>
      <c r="BM934" s="198" t="s">
        <v>1143</v>
      </c>
    </row>
    <row r="935" spans="1:47" s="2" customFormat="1" ht="19.2">
      <c r="A935" s="36"/>
      <c r="B935" s="37"/>
      <c r="C935" s="38"/>
      <c r="D935" s="200" t="s">
        <v>157</v>
      </c>
      <c r="E935" s="38"/>
      <c r="F935" s="201" t="s">
        <v>1142</v>
      </c>
      <c r="G935" s="38"/>
      <c r="H935" s="38"/>
      <c r="I935" s="109"/>
      <c r="J935" s="38"/>
      <c r="K935" s="38"/>
      <c r="L935" s="41"/>
      <c r="M935" s="202"/>
      <c r="N935" s="203"/>
      <c r="O935" s="66"/>
      <c r="P935" s="66"/>
      <c r="Q935" s="66"/>
      <c r="R935" s="66"/>
      <c r="S935" s="66"/>
      <c r="T935" s="67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T935" s="19" t="s">
        <v>157</v>
      </c>
      <c r="AU935" s="19" t="s">
        <v>86</v>
      </c>
    </row>
    <row r="936" spans="2:51" s="14" customFormat="1" ht="10.2">
      <c r="B936" s="214"/>
      <c r="C936" s="215"/>
      <c r="D936" s="200" t="s">
        <v>159</v>
      </c>
      <c r="E936" s="215"/>
      <c r="F936" s="217" t="s">
        <v>1144</v>
      </c>
      <c r="G936" s="215"/>
      <c r="H936" s="218">
        <v>291.3</v>
      </c>
      <c r="I936" s="219"/>
      <c r="J936" s="215"/>
      <c r="K936" s="215"/>
      <c r="L936" s="220"/>
      <c r="M936" s="221"/>
      <c r="N936" s="222"/>
      <c r="O936" s="222"/>
      <c r="P936" s="222"/>
      <c r="Q936" s="222"/>
      <c r="R936" s="222"/>
      <c r="S936" s="222"/>
      <c r="T936" s="223"/>
      <c r="AT936" s="224" t="s">
        <v>159</v>
      </c>
      <c r="AU936" s="224" t="s">
        <v>86</v>
      </c>
      <c r="AV936" s="14" t="s">
        <v>86</v>
      </c>
      <c r="AW936" s="14" t="s">
        <v>4</v>
      </c>
      <c r="AX936" s="14" t="s">
        <v>21</v>
      </c>
      <c r="AY936" s="224" t="s">
        <v>148</v>
      </c>
    </row>
    <row r="937" spans="1:65" s="2" customFormat="1" ht="21.75" customHeight="1">
      <c r="A937" s="36"/>
      <c r="B937" s="37"/>
      <c r="C937" s="247" t="s">
        <v>1145</v>
      </c>
      <c r="D937" s="247" t="s">
        <v>243</v>
      </c>
      <c r="E937" s="248" t="s">
        <v>1146</v>
      </c>
      <c r="F937" s="249" t="s">
        <v>1147</v>
      </c>
      <c r="G937" s="250" t="s">
        <v>153</v>
      </c>
      <c r="H937" s="251">
        <v>291.3</v>
      </c>
      <c r="I937" s="252"/>
      <c r="J937" s="251">
        <f>ROUND(I937*H937,2)</f>
        <v>0</v>
      </c>
      <c r="K937" s="249" t="s">
        <v>154</v>
      </c>
      <c r="L937" s="253"/>
      <c r="M937" s="254" t="s">
        <v>19</v>
      </c>
      <c r="N937" s="255" t="s">
        <v>48</v>
      </c>
      <c r="O937" s="66"/>
      <c r="P937" s="196">
        <f>O937*H937</f>
        <v>0</v>
      </c>
      <c r="Q937" s="196">
        <v>0.0007</v>
      </c>
      <c r="R937" s="196">
        <f>Q937*H937</f>
        <v>0.20391</v>
      </c>
      <c r="S937" s="196">
        <v>0</v>
      </c>
      <c r="T937" s="197">
        <f>S937*H937</f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198" t="s">
        <v>404</v>
      </c>
      <c r="AT937" s="198" t="s">
        <v>243</v>
      </c>
      <c r="AU937" s="198" t="s">
        <v>86</v>
      </c>
      <c r="AY937" s="19" t="s">
        <v>148</v>
      </c>
      <c r="BE937" s="199">
        <f>IF(N937="základní",J937,0)</f>
        <v>0</v>
      </c>
      <c r="BF937" s="199">
        <f>IF(N937="snížená",J937,0)</f>
        <v>0</v>
      </c>
      <c r="BG937" s="199">
        <f>IF(N937="zákl. přenesená",J937,0)</f>
        <v>0</v>
      </c>
      <c r="BH937" s="199">
        <f>IF(N937="sníž. přenesená",J937,0)</f>
        <v>0</v>
      </c>
      <c r="BI937" s="199">
        <f>IF(N937="nulová",J937,0)</f>
        <v>0</v>
      </c>
      <c r="BJ937" s="19" t="s">
        <v>21</v>
      </c>
      <c r="BK937" s="199">
        <f>ROUND(I937*H937,2)</f>
        <v>0</v>
      </c>
      <c r="BL937" s="19" t="s">
        <v>272</v>
      </c>
      <c r="BM937" s="198" t="s">
        <v>1148</v>
      </c>
    </row>
    <row r="938" spans="1:47" s="2" customFormat="1" ht="19.2">
      <c r="A938" s="36"/>
      <c r="B938" s="37"/>
      <c r="C938" s="38"/>
      <c r="D938" s="200" t="s">
        <v>157</v>
      </c>
      <c r="E938" s="38"/>
      <c r="F938" s="201" t="s">
        <v>1147</v>
      </c>
      <c r="G938" s="38"/>
      <c r="H938" s="38"/>
      <c r="I938" s="109"/>
      <c r="J938" s="38"/>
      <c r="K938" s="38"/>
      <c r="L938" s="41"/>
      <c r="M938" s="202"/>
      <c r="N938" s="203"/>
      <c r="O938" s="66"/>
      <c r="P938" s="66"/>
      <c r="Q938" s="66"/>
      <c r="R938" s="66"/>
      <c r="S938" s="66"/>
      <c r="T938" s="67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T938" s="19" t="s">
        <v>157</v>
      </c>
      <c r="AU938" s="19" t="s">
        <v>86</v>
      </c>
    </row>
    <row r="939" spans="2:51" s="14" customFormat="1" ht="10.2">
      <c r="B939" s="214"/>
      <c r="C939" s="215"/>
      <c r="D939" s="200" t="s">
        <v>159</v>
      </c>
      <c r="E939" s="215"/>
      <c r="F939" s="217" t="s">
        <v>1144</v>
      </c>
      <c r="G939" s="215"/>
      <c r="H939" s="218">
        <v>291.3</v>
      </c>
      <c r="I939" s="219"/>
      <c r="J939" s="215"/>
      <c r="K939" s="215"/>
      <c r="L939" s="220"/>
      <c r="M939" s="221"/>
      <c r="N939" s="222"/>
      <c r="O939" s="222"/>
      <c r="P939" s="222"/>
      <c r="Q939" s="222"/>
      <c r="R939" s="222"/>
      <c r="S939" s="222"/>
      <c r="T939" s="223"/>
      <c r="AT939" s="224" t="s">
        <v>159</v>
      </c>
      <c r="AU939" s="224" t="s">
        <v>86</v>
      </c>
      <c r="AV939" s="14" t="s">
        <v>86</v>
      </c>
      <c r="AW939" s="14" t="s">
        <v>4</v>
      </c>
      <c r="AX939" s="14" t="s">
        <v>21</v>
      </c>
      <c r="AY939" s="224" t="s">
        <v>148</v>
      </c>
    </row>
    <row r="940" spans="1:65" s="2" customFormat="1" ht="21.75" customHeight="1">
      <c r="A940" s="36"/>
      <c r="B940" s="37"/>
      <c r="C940" s="188" t="s">
        <v>1149</v>
      </c>
      <c r="D940" s="188" t="s">
        <v>150</v>
      </c>
      <c r="E940" s="189" t="s">
        <v>1150</v>
      </c>
      <c r="F940" s="190" t="s">
        <v>1151</v>
      </c>
      <c r="G940" s="191" t="s">
        <v>153</v>
      </c>
      <c r="H940" s="192">
        <v>31.22</v>
      </c>
      <c r="I940" s="193"/>
      <c r="J940" s="192">
        <f>ROUND(I940*H940,2)</f>
        <v>0</v>
      </c>
      <c r="K940" s="190" t="s">
        <v>154</v>
      </c>
      <c r="L940" s="41"/>
      <c r="M940" s="194" t="s">
        <v>19</v>
      </c>
      <c r="N940" s="195" t="s">
        <v>48</v>
      </c>
      <c r="O940" s="66"/>
      <c r="P940" s="196">
        <f>O940*H940</f>
        <v>0</v>
      </c>
      <c r="Q940" s="196">
        <v>0</v>
      </c>
      <c r="R940" s="196">
        <f>Q940*H940</f>
        <v>0</v>
      </c>
      <c r="S940" s="196">
        <v>0</v>
      </c>
      <c r="T940" s="197">
        <f>S940*H940</f>
        <v>0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98" t="s">
        <v>272</v>
      </c>
      <c r="AT940" s="198" t="s">
        <v>150</v>
      </c>
      <c r="AU940" s="198" t="s">
        <v>86</v>
      </c>
      <c r="AY940" s="19" t="s">
        <v>148</v>
      </c>
      <c r="BE940" s="199">
        <f>IF(N940="základní",J940,0)</f>
        <v>0</v>
      </c>
      <c r="BF940" s="199">
        <f>IF(N940="snížená",J940,0)</f>
        <v>0</v>
      </c>
      <c r="BG940" s="199">
        <f>IF(N940="zákl. přenesená",J940,0)</f>
        <v>0</v>
      </c>
      <c r="BH940" s="199">
        <f>IF(N940="sníž. přenesená",J940,0)</f>
        <v>0</v>
      </c>
      <c r="BI940" s="199">
        <f>IF(N940="nulová",J940,0)</f>
        <v>0</v>
      </c>
      <c r="BJ940" s="19" t="s">
        <v>21</v>
      </c>
      <c r="BK940" s="199">
        <f>ROUND(I940*H940,2)</f>
        <v>0</v>
      </c>
      <c r="BL940" s="19" t="s">
        <v>272</v>
      </c>
      <c r="BM940" s="198" t="s">
        <v>1152</v>
      </c>
    </row>
    <row r="941" spans="1:47" s="2" customFormat="1" ht="28.8">
      <c r="A941" s="36"/>
      <c r="B941" s="37"/>
      <c r="C941" s="38"/>
      <c r="D941" s="200" t="s">
        <v>157</v>
      </c>
      <c r="E941" s="38"/>
      <c r="F941" s="201" t="s">
        <v>1153</v>
      </c>
      <c r="G941" s="38"/>
      <c r="H941" s="38"/>
      <c r="I941" s="109"/>
      <c r="J941" s="38"/>
      <c r="K941" s="38"/>
      <c r="L941" s="41"/>
      <c r="M941" s="202"/>
      <c r="N941" s="203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157</v>
      </c>
      <c r="AU941" s="19" t="s">
        <v>86</v>
      </c>
    </row>
    <row r="942" spans="2:51" s="13" customFormat="1" ht="10.2">
      <c r="B942" s="204"/>
      <c r="C942" s="205"/>
      <c r="D942" s="200" t="s">
        <v>159</v>
      </c>
      <c r="E942" s="206" t="s">
        <v>19</v>
      </c>
      <c r="F942" s="207" t="s">
        <v>1073</v>
      </c>
      <c r="G942" s="205"/>
      <c r="H942" s="206" t="s">
        <v>19</v>
      </c>
      <c r="I942" s="208"/>
      <c r="J942" s="205"/>
      <c r="K942" s="205"/>
      <c r="L942" s="209"/>
      <c r="M942" s="210"/>
      <c r="N942" s="211"/>
      <c r="O942" s="211"/>
      <c r="P942" s="211"/>
      <c r="Q942" s="211"/>
      <c r="R942" s="211"/>
      <c r="S942" s="211"/>
      <c r="T942" s="212"/>
      <c r="AT942" s="213" t="s">
        <v>159</v>
      </c>
      <c r="AU942" s="213" t="s">
        <v>86</v>
      </c>
      <c r="AV942" s="13" t="s">
        <v>21</v>
      </c>
      <c r="AW942" s="13" t="s">
        <v>35</v>
      </c>
      <c r="AX942" s="13" t="s">
        <v>77</v>
      </c>
      <c r="AY942" s="213" t="s">
        <v>148</v>
      </c>
    </row>
    <row r="943" spans="2:51" s="13" customFormat="1" ht="10.2">
      <c r="B943" s="204"/>
      <c r="C943" s="205"/>
      <c r="D943" s="200" t="s">
        <v>159</v>
      </c>
      <c r="E943" s="206" t="s">
        <v>19</v>
      </c>
      <c r="F943" s="207" t="s">
        <v>1074</v>
      </c>
      <c r="G943" s="205"/>
      <c r="H943" s="206" t="s">
        <v>19</v>
      </c>
      <c r="I943" s="208"/>
      <c r="J943" s="205"/>
      <c r="K943" s="205"/>
      <c r="L943" s="209"/>
      <c r="M943" s="210"/>
      <c r="N943" s="211"/>
      <c r="O943" s="211"/>
      <c r="P943" s="211"/>
      <c r="Q943" s="211"/>
      <c r="R943" s="211"/>
      <c r="S943" s="211"/>
      <c r="T943" s="212"/>
      <c r="AT943" s="213" t="s">
        <v>159</v>
      </c>
      <c r="AU943" s="213" t="s">
        <v>86</v>
      </c>
      <c r="AV943" s="13" t="s">
        <v>21</v>
      </c>
      <c r="AW943" s="13" t="s">
        <v>35</v>
      </c>
      <c r="AX943" s="13" t="s">
        <v>77</v>
      </c>
      <c r="AY943" s="213" t="s">
        <v>148</v>
      </c>
    </row>
    <row r="944" spans="2:51" s="14" customFormat="1" ht="10.2">
      <c r="B944" s="214"/>
      <c r="C944" s="215"/>
      <c r="D944" s="200" t="s">
        <v>159</v>
      </c>
      <c r="E944" s="216" t="s">
        <v>19</v>
      </c>
      <c r="F944" s="217" t="s">
        <v>1047</v>
      </c>
      <c r="G944" s="215"/>
      <c r="H944" s="218">
        <v>17.784</v>
      </c>
      <c r="I944" s="219"/>
      <c r="J944" s="215"/>
      <c r="K944" s="215"/>
      <c r="L944" s="220"/>
      <c r="M944" s="221"/>
      <c r="N944" s="222"/>
      <c r="O944" s="222"/>
      <c r="P944" s="222"/>
      <c r="Q944" s="222"/>
      <c r="R944" s="222"/>
      <c r="S944" s="222"/>
      <c r="T944" s="223"/>
      <c r="AT944" s="224" t="s">
        <v>159</v>
      </c>
      <c r="AU944" s="224" t="s">
        <v>86</v>
      </c>
      <c r="AV944" s="14" t="s">
        <v>86</v>
      </c>
      <c r="AW944" s="14" t="s">
        <v>35</v>
      </c>
      <c r="AX944" s="14" t="s">
        <v>77</v>
      </c>
      <c r="AY944" s="224" t="s">
        <v>148</v>
      </c>
    </row>
    <row r="945" spans="2:51" s="14" customFormat="1" ht="10.2">
      <c r="B945" s="214"/>
      <c r="C945" s="215"/>
      <c r="D945" s="200" t="s">
        <v>159</v>
      </c>
      <c r="E945" s="216" t="s">
        <v>19</v>
      </c>
      <c r="F945" s="217" t="s">
        <v>1048</v>
      </c>
      <c r="G945" s="215"/>
      <c r="H945" s="218">
        <v>13.433</v>
      </c>
      <c r="I945" s="219"/>
      <c r="J945" s="215"/>
      <c r="K945" s="215"/>
      <c r="L945" s="220"/>
      <c r="M945" s="221"/>
      <c r="N945" s="222"/>
      <c r="O945" s="222"/>
      <c r="P945" s="222"/>
      <c r="Q945" s="222"/>
      <c r="R945" s="222"/>
      <c r="S945" s="222"/>
      <c r="T945" s="223"/>
      <c r="AT945" s="224" t="s">
        <v>159</v>
      </c>
      <c r="AU945" s="224" t="s">
        <v>86</v>
      </c>
      <c r="AV945" s="14" t="s">
        <v>86</v>
      </c>
      <c r="AW945" s="14" t="s">
        <v>35</v>
      </c>
      <c r="AX945" s="14" t="s">
        <v>77</v>
      </c>
      <c r="AY945" s="224" t="s">
        <v>148</v>
      </c>
    </row>
    <row r="946" spans="2:51" s="16" customFormat="1" ht="10.2">
      <c r="B946" s="236"/>
      <c r="C946" s="237"/>
      <c r="D946" s="200" t="s">
        <v>159</v>
      </c>
      <c r="E946" s="238" t="s">
        <v>19</v>
      </c>
      <c r="F946" s="239" t="s">
        <v>206</v>
      </c>
      <c r="G946" s="237"/>
      <c r="H946" s="240">
        <v>31.217</v>
      </c>
      <c r="I946" s="241"/>
      <c r="J946" s="237"/>
      <c r="K946" s="237"/>
      <c r="L946" s="242"/>
      <c r="M946" s="243"/>
      <c r="N946" s="244"/>
      <c r="O946" s="244"/>
      <c r="P946" s="244"/>
      <c r="Q946" s="244"/>
      <c r="R946" s="244"/>
      <c r="S946" s="244"/>
      <c r="T946" s="245"/>
      <c r="AT946" s="246" t="s">
        <v>159</v>
      </c>
      <c r="AU946" s="246" t="s">
        <v>86</v>
      </c>
      <c r="AV946" s="16" t="s">
        <v>155</v>
      </c>
      <c r="AW946" s="16" t="s">
        <v>35</v>
      </c>
      <c r="AX946" s="16" t="s">
        <v>21</v>
      </c>
      <c r="AY946" s="246" t="s">
        <v>148</v>
      </c>
    </row>
    <row r="947" spans="1:65" s="2" customFormat="1" ht="21.75" customHeight="1">
      <c r="A947" s="36"/>
      <c r="B947" s="37"/>
      <c r="C947" s="247" t="s">
        <v>1154</v>
      </c>
      <c r="D947" s="247" t="s">
        <v>243</v>
      </c>
      <c r="E947" s="248" t="s">
        <v>1155</v>
      </c>
      <c r="F947" s="249" t="s">
        <v>1156</v>
      </c>
      <c r="G947" s="250" t="s">
        <v>153</v>
      </c>
      <c r="H947" s="251">
        <v>34.34</v>
      </c>
      <c r="I947" s="252"/>
      <c r="J947" s="251">
        <f>ROUND(I947*H947,2)</f>
        <v>0</v>
      </c>
      <c r="K947" s="249" t="s">
        <v>154</v>
      </c>
      <c r="L947" s="253"/>
      <c r="M947" s="254" t="s">
        <v>19</v>
      </c>
      <c r="N947" s="255" t="s">
        <v>48</v>
      </c>
      <c r="O947" s="66"/>
      <c r="P947" s="196">
        <f>O947*H947</f>
        <v>0</v>
      </c>
      <c r="Q947" s="196">
        <v>0.0035</v>
      </c>
      <c r="R947" s="196">
        <f>Q947*H947</f>
        <v>0.12019000000000002</v>
      </c>
      <c r="S947" s="196">
        <v>0</v>
      </c>
      <c r="T947" s="197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198" t="s">
        <v>404</v>
      </c>
      <c r="AT947" s="198" t="s">
        <v>243</v>
      </c>
      <c r="AU947" s="198" t="s">
        <v>86</v>
      </c>
      <c r="AY947" s="19" t="s">
        <v>148</v>
      </c>
      <c r="BE947" s="199">
        <f>IF(N947="základní",J947,0)</f>
        <v>0</v>
      </c>
      <c r="BF947" s="199">
        <f>IF(N947="snížená",J947,0)</f>
        <v>0</v>
      </c>
      <c r="BG947" s="199">
        <f>IF(N947="zákl. přenesená",J947,0)</f>
        <v>0</v>
      </c>
      <c r="BH947" s="199">
        <f>IF(N947="sníž. přenesená",J947,0)</f>
        <v>0</v>
      </c>
      <c r="BI947" s="199">
        <f>IF(N947="nulová",J947,0)</f>
        <v>0</v>
      </c>
      <c r="BJ947" s="19" t="s">
        <v>21</v>
      </c>
      <c r="BK947" s="199">
        <f>ROUND(I947*H947,2)</f>
        <v>0</v>
      </c>
      <c r="BL947" s="19" t="s">
        <v>272</v>
      </c>
      <c r="BM947" s="198" t="s">
        <v>1157</v>
      </c>
    </row>
    <row r="948" spans="1:47" s="2" customFormat="1" ht="19.2">
      <c r="A948" s="36"/>
      <c r="B948" s="37"/>
      <c r="C948" s="38"/>
      <c r="D948" s="200" t="s">
        <v>157</v>
      </c>
      <c r="E948" s="38"/>
      <c r="F948" s="201" t="s">
        <v>1156</v>
      </c>
      <c r="G948" s="38"/>
      <c r="H948" s="38"/>
      <c r="I948" s="109"/>
      <c r="J948" s="38"/>
      <c r="K948" s="38"/>
      <c r="L948" s="41"/>
      <c r="M948" s="202"/>
      <c r="N948" s="203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9" t="s">
        <v>157</v>
      </c>
      <c r="AU948" s="19" t="s">
        <v>86</v>
      </c>
    </row>
    <row r="949" spans="2:51" s="14" customFormat="1" ht="10.2">
      <c r="B949" s="214"/>
      <c r="C949" s="215"/>
      <c r="D949" s="200" t="s">
        <v>159</v>
      </c>
      <c r="E949" s="215"/>
      <c r="F949" s="217" t="s">
        <v>1158</v>
      </c>
      <c r="G949" s="215"/>
      <c r="H949" s="218">
        <v>34.34</v>
      </c>
      <c r="I949" s="219"/>
      <c r="J949" s="215"/>
      <c r="K949" s="215"/>
      <c r="L949" s="220"/>
      <c r="M949" s="221"/>
      <c r="N949" s="222"/>
      <c r="O949" s="222"/>
      <c r="P949" s="222"/>
      <c r="Q949" s="222"/>
      <c r="R949" s="222"/>
      <c r="S949" s="222"/>
      <c r="T949" s="223"/>
      <c r="AT949" s="224" t="s">
        <v>159</v>
      </c>
      <c r="AU949" s="224" t="s">
        <v>86</v>
      </c>
      <c r="AV949" s="14" t="s">
        <v>86</v>
      </c>
      <c r="AW949" s="14" t="s">
        <v>4</v>
      </c>
      <c r="AX949" s="14" t="s">
        <v>21</v>
      </c>
      <c r="AY949" s="224" t="s">
        <v>148</v>
      </c>
    </row>
    <row r="950" spans="1:65" s="2" customFormat="1" ht="21.75" customHeight="1">
      <c r="A950" s="36"/>
      <c r="B950" s="37"/>
      <c r="C950" s="188" t="s">
        <v>1159</v>
      </c>
      <c r="D950" s="188" t="s">
        <v>150</v>
      </c>
      <c r="E950" s="189" t="s">
        <v>1160</v>
      </c>
      <c r="F950" s="190" t="s">
        <v>1161</v>
      </c>
      <c r="G950" s="191" t="s">
        <v>1037</v>
      </c>
      <c r="H950" s="193"/>
      <c r="I950" s="193"/>
      <c r="J950" s="192">
        <f>ROUND(I950*H950,2)</f>
        <v>0</v>
      </c>
      <c r="K950" s="190" t="s">
        <v>154</v>
      </c>
      <c r="L950" s="41"/>
      <c r="M950" s="194" t="s">
        <v>19</v>
      </c>
      <c r="N950" s="195" t="s">
        <v>48</v>
      </c>
      <c r="O950" s="66"/>
      <c r="P950" s="196">
        <f>O950*H950</f>
        <v>0</v>
      </c>
      <c r="Q950" s="196">
        <v>0</v>
      </c>
      <c r="R950" s="196">
        <f>Q950*H950</f>
        <v>0</v>
      </c>
      <c r="S950" s="196">
        <v>0</v>
      </c>
      <c r="T950" s="197">
        <f>S950*H950</f>
        <v>0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198" t="s">
        <v>272</v>
      </c>
      <c r="AT950" s="198" t="s">
        <v>150</v>
      </c>
      <c r="AU950" s="198" t="s">
        <v>86</v>
      </c>
      <c r="AY950" s="19" t="s">
        <v>148</v>
      </c>
      <c r="BE950" s="199">
        <f>IF(N950="základní",J950,0)</f>
        <v>0</v>
      </c>
      <c r="BF950" s="199">
        <f>IF(N950="snížená",J950,0)</f>
        <v>0</v>
      </c>
      <c r="BG950" s="199">
        <f>IF(N950="zákl. přenesená",J950,0)</f>
        <v>0</v>
      </c>
      <c r="BH950" s="199">
        <f>IF(N950="sníž. přenesená",J950,0)</f>
        <v>0</v>
      </c>
      <c r="BI950" s="199">
        <f>IF(N950="nulová",J950,0)</f>
        <v>0</v>
      </c>
      <c r="BJ950" s="19" t="s">
        <v>21</v>
      </c>
      <c r="BK950" s="199">
        <f>ROUND(I950*H950,2)</f>
        <v>0</v>
      </c>
      <c r="BL950" s="19" t="s">
        <v>272</v>
      </c>
      <c r="BM950" s="198" t="s">
        <v>1162</v>
      </c>
    </row>
    <row r="951" spans="1:47" s="2" customFormat="1" ht="28.8">
      <c r="A951" s="36"/>
      <c r="B951" s="37"/>
      <c r="C951" s="38"/>
      <c r="D951" s="200" t="s">
        <v>157</v>
      </c>
      <c r="E951" s="38"/>
      <c r="F951" s="201" t="s">
        <v>1163</v>
      </c>
      <c r="G951" s="38"/>
      <c r="H951" s="38"/>
      <c r="I951" s="109"/>
      <c r="J951" s="38"/>
      <c r="K951" s="38"/>
      <c r="L951" s="41"/>
      <c r="M951" s="202"/>
      <c r="N951" s="203"/>
      <c r="O951" s="66"/>
      <c r="P951" s="66"/>
      <c r="Q951" s="66"/>
      <c r="R951" s="66"/>
      <c r="S951" s="66"/>
      <c r="T951" s="67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157</v>
      </c>
      <c r="AU951" s="19" t="s">
        <v>86</v>
      </c>
    </row>
    <row r="952" spans="2:63" s="12" customFormat="1" ht="22.8" customHeight="1">
      <c r="B952" s="172"/>
      <c r="C952" s="173"/>
      <c r="D952" s="174" t="s">
        <v>76</v>
      </c>
      <c r="E952" s="186" t="s">
        <v>1164</v>
      </c>
      <c r="F952" s="186" t="s">
        <v>1165</v>
      </c>
      <c r="G952" s="173"/>
      <c r="H952" s="173"/>
      <c r="I952" s="176"/>
      <c r="J952" s="187">
        <f>BK952</f>
        <v>0</v>
      </c>
      <c r="K952" s="173"/>
      <c r="L952" s="178"/>
      <c r="M952" s="179"/>
      <c r="N952" s="180"/>
      <c r="O952" s="180"/>
      <c r="P952" s="181">
        <f>SUM(P953:P1001)</f>
        <v>0</v>
      </c>
      <c r="Q952" s="180"/>
      <c r="R952" s="181">
        <f>SUM(R953:R1001)</f>
        <v>0.17534399999999997</v>
      </c>
      <c r="S952" s="180"/>
      <c r="T952" s="182">
        <f>SUM(T953:T1001)</f>
        <v>0</v>
      </c>
      <c r="AR952" s="183" t="s">
        <v>86</v>
      </c>
      <c r="AT952" s="184" t="s">
        <v>76</v>
      </c>
      <c r="AU952" s="184" t="s">
        <v>21</v>
      </c>
      <c r="AY952" s="183" t="s">
        <v>148</v>
      </c>
      <c r="BK952" s="185">
        <f>SUM(BK953:BK1001)</f>
        <v>0</v>
      </c>
    </row>
    <row r="953" spans="1:65" s="2" customFormat="1" ht="21.75" customHeight="1">
      <c r="A953" s="36"/>
      <c r="B953" s="37"/>
      <c r="C953" s="188" t="s">
        <v>1166</v>
      </c>
      <c r="D953" s="188" t="s">
        <v>150</v>
      </c>
      <c r="E953" s="189" t="s">
        <v>1167</v>
      </c>
      <c r="F953" s="190" t="s">
        <v>1168</v>
      </c>
      <c r="G953" s="191" t="s">
        <v>1169</v>
      </c>
      <c r="H953" s="192">
        <v>16</v>
      </c>
      <c r="I953" s="193"/>
      <c r="J953" s="192">
        <f>ROUND(I953*H953,2)</f>
        <v>0</v>
      </c>
      <c r="K953" s="190" t="s">
        <v>19</v>
      </c>
      <c r="L953" s="41"/>
      <c r="M953" s="194" t="s">
        <v>19</v>
      </c>
      <c r="N953" s="195" t="s">
        <v>48</v>
      </c>
      <c r="O953" s="66"/>
      <c r="P953" s="196">
        <f>O953*H953</f>
        <v>0</v>
      </c>
      <c r="Q953" s="196">
        <v>0</v>
      </c>
      <c r="R953" s="196">
        <f>Q953*H953</f>
        <v>0</v>
      </c>
      <c r="S953" s="196">
        <v>0</v>
      </c>
      <c r="T953" s="197">
        <f>S953*H953</f>
        <v>0</v>
      </c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R953" s="198" t="s">
        <v>272</v>
      </c>
      <c r="AT953" s="198" t="s">
        <v>150</v>
      </c>
      <c r="AU953" s="198" t="s">
        <v>86</v>
      </c>
      <c r="AY953" s="19" t="s">
        <v>148</v>
      </c>
      <c r="BE953" s="199">
        <f>IF(N953="základní",J953,0)</f>
        <v>0</v>
      </c>
      <c r="BF953" s="199">
        <f>IF(N953="snížená",J953,0)</f>
        <v>0</v>
      </c>
      <c r="BG953" s="199">
        <f>IF(N953="zákl. přenesená",J953,0)</f>
        <v>0</v>
      </c>
      <c r="BH953" s="199">
        <f>IF(N953="sníž. přenesená",J953,0)</f>
        <v>0</v>
      </c>
      <c r="BI953" s="199">
        <f>IF(N953="nulová",J953,0)</f>
        <v>0</v>
      </c>
      <c r="BJ953" s="19" t="s">
        <v>21</v>
      </c>
      <c r="BK953" s="199">
        <f>ROUND(I953*H953,2)</f>
        <v>0</v>
      </c>
      <c r="BL953" s="19" t="s">
        <v>272</v>
      </c>
      <c r="BM953" s="198" t="s">
        <v>1170</v>
      </c>
    </row>
    <row r="954" spans="1:47" s="2" customFormat="1" ht="10.2">
      <c r="A954" s="36"/>
      <c r="B954" s="37"/>
      <c r="C954" s="38"/>
      <c r="D954" s="200" t="s">
        <v>157</v>
      </c>
      <c r="E954" s="38"/>
      <c r="F954" s="201" t="s">
        <v>1171</v>
      </c>
      <c r="G954" s="38"/>
      <c r="H954" s="38"/>
      <c r="I954" s="109"/>
      <c r="J954" s="38"/>
      <c r="K954" s="38"/>
      <c r="L954" s="41"/>
      <c r="M954" s="202"/>
      <c r="N954" s="203"/>
      <c r="O954" s="66"/>
      <c r="P954" s="66"/>
      <c r="Q954" s="66"/>
      <c r="R954" s="66"/>
      <c r="S954" s="66"/>
      <c r="T954" s="67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T954" s="19" t="s">
        <v>157</v>
      </c>
      <c r="AU954" s="19" t="s">
        <v>86</v>
      </c>
    </row>
    <row r="955" spans="1:65" s="2" customFormat="1" ht="21.75" customHeight="1">
      <c r="A955" s="36"/>
      <c r="B955" s="37"/>
      <c r="C955" s="188" t="s">
        <v>1172</v>
      </c>
      <c r="D955" s="188" t="s">
        <v>150</v>
      </c>
      <c r="E955" s="189" t="s">
        <v>1173</v>
      </c>
      <c r="F955" s="190" t="s">
        <v>1174</v>
      </c>
      <c r="G955" s="191" t="s">
        <v>359</v>
      </c>
      <c r="H955" s="192">
        <v>13</v>
      </c>
      <c r="I955" s="193"/>
      <c r="J955" s="192">
        <f>ROUND(I955*H955,2)</f>
        <v>0</v>
      </c>
      <c r="K955" s="190" t="s">
        <v>154</v>
      </c>
      <c r="L955" s="41"/>
      <c r="M955" s="194" t="s">
        <v>19</v>
      </c>
      <c r="N955" s="195" t="s">
        <v>48</v>
      </c>
      <c r="O955" s="66"/>
      <c r="P955" s="196">
        <f>O955*H955</f>
        <v>0</v>
      </c>
      <c r="Q955" s="196">
        <v>0.00175</v>
      </c>
      <c r="R955" s="196">
        <f>Q955*H955</f>
        <v>0.02275</v>
      </c>
      <c r="S955" s="196">
        <v>0</v>
      </c>
      <c r="T955" s="197">
        <f>S955*H955</f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198" t="s">
        <v>272</v>
      </c>
      <c r="AT955" s="198" t="s">
        <v>150</v>
      </c>
      <c r="AU955" s="198" t="s">
        <v>86</v>
      </c>
      <c r="AY955" s="19" t="s">
        <v>148</v>
      </c>
      <c r="BE955" s="199">
        <f>IF(N955="základní",J955,0)</f>
        <v>0</v>
      </c>
      <c r="BF955" s="199">
        <f>IF(N955="snížená",J955,0)</f>
        <v>0</v>
      </c>
      <c r="BG955" s="199">
        <f>IF(N955="zákl. přenesená",J955,0)</f>
        <v>0</v>
      </c>
      <c r="BH955" s="199">
        <f>IF(N955="sníž. přenesená",J955,0)</f>
        <v>0</v>
      </c>
      <c r="BI955" s="199">
        <f>IF(N955="nulová",J955,0)</f>
        <v>0</v>
      </c>
      <c r="BJ955" s="19" t="s">
        <v>21</v>
      </c>
      <c r="BK955" s="199">
        <f>ROUND(I955*H955,2)</f>
        <v>0</v>
      </c>
      <c r="BL955" s="19" t="s">
        <v>272</v>
      </c>
      <c r="BM955" s="198" t="s">
        <v>1175</v>
      </c>
    </row>
    <row r="956" spans="1:47" s="2" customFormat="1" ht="19.2">
      <c r="A956" s="36"/>
      <c r="B956" s="37"/>
      <c r="C956" s="38"/>
      <c r="D956" s="200" t="s">
        <v>157</v>
      </c>
      <c r="E956" s="38"/>
      <c r="F956" s="201" t="s">
        <v>1176</v>
      </c>
      <c r="G956" s="38"/>
      <c r="H956" s="38"/>
      <c r="I956" s="109"/>
      <c r="J956" s="38"/>
      <c r="K956" s="38"/>
      <c r="L956" s="41"/>
      <c r="M956" s="202"/>
      <c r="N956" s="203"/>
      <c r="O956" s="66"/>
      <c r="P956" s="66"/>
      <c r="Q956" s="66"/>
      <c r="R956" s="66"/>
      <c r="S956" s="66"/>
      <c r="T956" s="67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T956" s="19" t="s">
        <v>157</v>
      </c>
      <c r="AU956" s="19" t="s">
        <v>86</v>
      </c>
    </row>
    <row r="957" spans="2:51" s="13" customFormat="1" ht="20.4">
      <c r="B957" s="204"/>
      <c r="C957" s="205"/>
      <c r="D957" s="200" t="s">
        <v>159</v>
      </c>
      <c r="E957" s="206" t="s">
        <v>19</v>
      </c>
      <c r="F957" s="207" t="s">
        <v>191</v>
      </c>
      <c r="G957" s="205"/>
      <c r="H957" s="206" t="s">
        <v>19</v>
      </c>
      <c r="I957" s="208"/>
      <c r="J957" s="205"/>
      <c r="K957" s="205"/>
      <c r="L957" s="209"/>
      <c r="M957" s="210"/>
      <c r="N957" s="211"/>
      <c r="O957" s="211"/>
      <c r="P957" s="211"/>
      <c r="Q957" s="211"/>
      <c r="R957" s="211"/>
      <c r="S957" s="211"/>
      <c r="T957" s="212"/>
      <c r="AT957" s="213" t="s">
        <v>159</v>
      </c>
      <c r="AU957" s="213" t="s">
        <v>86</v>
      </c>
      <c r="AV957" s="13" t="s">
        <v>21</v>
      </c>
      <c r="AW957" s="13" t="s">
        <v>35</v>
      </c>
      <c r="AX957" s="13" t="s">
        <v>77</v>
      </c>
      <c r="AY957" s="213" t="s">
        <v>148</v>
      </c>
    </row>
    <row r="958" spans="2:51" s="14" customFormat="1" ht="10.2">
      <c r="B958" s="214"/>
      <c r="C958" s="215"/>
      <c r="D958" s="200" t="s">
        <v>159</v>
      </c>
      <c r="E958" s="216" t="s">
        <v>19</v>
      </c>
      <c r="F958" s="217" t="s">
        <v>1177</v>
      </c>
      <c r="G958" s="215"/>
      <c r="H958" s="218">
        <v>1</v>
      </c>
      <c r="I958" s="219"/>
      <c r="J958" s="215"/>
      <c r="K958" s="215"/>
      <c r="L958" s="220"/>
      <c r="M958" s="221"/>
      <c r="N958" s="222"/>
      <c r="O958" s="222"/>
      <c r="P958" s="222"/>
      <c r="Q958" s="222"/>
      <c r="R958" s="222"/>
      <c r="S958" s="222"/>
      <c r="T958" s="223"/>
      <c r="AT958" s="224" t="s">
        <v>159</v>
      </c>
      <c r="AU958" s="224" t="s">
        <v>86</v>
      </c>
      <c r="AV958" s="14" t="s">
        <v>86</v>
      </c>
      <c r="AW958" s="14" t="s">
        <v>35</v>
      </c>
      <c r="AX958" s="14" t="s">
        <v>77</v>
      </c>
      <c r="AY958" s="224" t="s">
        <v>148</v>
      </c>
    </row>
    <row r="959" spans="2:51" s="14" customFormat="1" ht="10.2">
      <c r="B959" s="214"/>
      <c r="C959" s="215"/>
      <c r="D959" s="200" t="s">
        <v>159</v>
      </c>
      <c r="E959" s="216" t="s">
        <v>19</v>
      </c>
      <c r="F959" s="217" t="s">
        <v>1178</v>
      </c>
      <c r="G959" s="215"/>
      <c r="H959" s="218">
        <v>6.5</v>
      </c>
      <c r="I959" s="219"/>
      <c r="J959" s="215"/>
      <c r="K959" s="215"/>
      <c r="L959" s="220"/>
      <c r="M959" s="221"/>
      <c r="N959" s="222"/>
      <c r="O959" s="222"/>
      <c r="P959" s="222"/>
      <c r="Q959" s="222"/>
      <c r="R959" s="222"/>
      <c r="S959" s="222"/>
      <c r="T959" s="223"/>
      <c r="AT959" s="224" t="s">
        <v>159</v>
      </c>
      <c r="AU959" s="224" t="s">
        <v>86</v>
      </c>
      <c r="AV959" s="14" t="s">
        <v>86</v>
      </c>
      <c r="AW959" s="14" t="s">
        <v>35</v>
      </c>
      <c r="AX959" s="14" t="s">
        <v>77</v>
      </c>
      <c r="AY959" s="224" t="s">
        <v>148</v>
      </c>
    </row>
    <row r="960" spans="2:51" s="14" customFormat="1" ht="10.2">
      <c r="B960" s="214"/>
      <c r="C960" s="215"/>
      <c r="D960" s="200" t="s">
        <v>159</v>
      </c>
      <c r="E960" s="216" t="s">
        <v>19</v>
      </c>
      <c r="F960" s="217" t="s">
        <v>1179</v>
      </c>
      <c r="G960" s="215"/>
      <c r="H960" s="218">
        <v>2</v>
      </c>
      <c r="I960" s="219"/>
      <c r="J960" s="215"/>
      <c r="K960" s="215"/>
      <c r="L960" s="220"/>
      <c r="M960" s="221"/>
      <c r="N960" s="222"/>
      <c r="O960" s="222"/>
      <c r="P960" s="222"/>
      <c r="Q960" s="222"/>
      <c r="R960" s="222"/>
      <c r="S960" s="222"/>
      <c r="T960" s="223"/>
      <c r="AT960" s="224" t="s">
        <v>159</v>
      </c>
      <c r="AU960" s="224" t="s">
        <v>86</v>
      </c>
      <c r="AV960" s="14" t="s">
        <v>86</v>
      </c>
      <c r="AW960" s="14" t="s">
        <v>35</v>
      </c>
      <c r="AX960" s="14" t="s">
        <v>77</v>
      </c>
      <c r="AY960" s="224" t="s">
        <v>148</v>
      </c>
    </row>
    <row r="961" spans="2:51" s="14" customFormat="1" ht="10.2">
      <c r="B961" s="214"/>
      <c r="C961" s="215"/>
      <c r="D961" s="200" t="s">
        <v>159</v>
      </c>
      <c r="E961" s="216" t="s">
        <v>19</v>
      </c>
      <c r="F961" s="217" t="s">
        <v>1180</v>
      </c>
      <c r="G961" s="215"/>
      <c r="H961" s="218">
        <v>2</v>
      </c>
      <c r="I961" s="219"/>
      <c r="J961" s="215"/>
      <c r="K961" s="215"/>
      <c r="L961" s="220"/>
      <c r="M961" s="221"/>
      <c r="N961" s="222"/>
      <c r="O961" s="222"/>
      <c r="P961" s="222"/>
      <c r="Q961" s="222"/>
      <c r="R961" s="222"/>
      <c r="S961" s="222"/>
      <c r="T961" s="223"/>
      <c r="AT961" s="224" t="s">
        <v>159</v>
      </c>
      <c r="AU961" s="224" t="s">
        <v>86</v>
      </c>
      <c r="AV961" s="14" t="s">
        <v>86</v>
      </c>
      <c r="AW961" s="14" t="s">
        <v>35</v>
      </c>
      <c r="AX961" s="14" t="s">
        <v>77</v>
      </c>
      <c r="AY961" s="224" t="s">
        <v>148</v>
      </c>
    </row>
    <row r="962" spans="2:51" s="14" customFormat="1" ht="10.2">
      <c r="B962" s="214"/>
      <c r="C962" s="215"/>
      <c r="D962" s="200" t="s">
        <v>159</v>
      </c>
      <c r="E962" s="216" t="s">
        <v>19</v>
      </c>
      <c r="F962" s="217" t="s">
        <v>1181</v>
      </c>
      <c r="G962" s="215"/>
      <c r="H962" s="218">
        <v>1.5</v>
      </c>
      <c r="I962" s="219"/>
      <c r="J962" s="215"/>
      <c r="K962" s="215"/>
      <c r="L962" s="220"/>
      <c r="M962" s="221"/>
      <c r="N962" s="222"/>
      <c r="O962" s="222"/>
      <c r="P962" s="222"/>
      <c r="Q962" s="222"/>
      <c r="R962" s="222"/>
      <c r="S962" s="222"/>
      <c r="T962" s="223"/>
      <c r="AT962" s="224" t="s">
        <v>159</v>
      </c>
      <c r="AU962" s="224" t="s">
        <v>86</v>
      </c>
      <c r="AV962" s="14" t="s">
        <v>86</v>
      </c>
      <c r="AW962" s="14" t="s">
        <v>35</v>
      </c>
      <c r="AX962" s="14" t="s">
        <v>77</v>
      </c>
      <c r="AY962" s="224" t="s">
        <v>148</v>
      </c>
    </row>
    <row r="963" spans="2:51" s="15" customFormat="1" ht="10.2">
      <c r="B963" s="225"/>
      <c r="C963" s="226"/>
      <c r="D963" s="200" t="s">
        <v>159</v>
      </c>
      <c r="E963" s="227" t="s">
        <v>19</v>
      </c>
      <c r="F963" s="228" t="s">
        <v>205</v>
      </c>
      <c r="G963" s="226"/>
      <c r="H963" s="229">
        <v>13</v>
      </c>
      <c r="I963" s="230"/>
      <c r="J963" s="226"/>
      <c r="K963" s="226"/>
      <c r="L963" s="231"/>
      <c r="M963" s="232"/>
      <c r="N963" s="233"/>
      <c r="O963" s="233"/>
      <c r="P963" s="233"/>
      <c r="Q963" s="233"/>
      <c r="R963" s="233"/>
      <c r="S963" s="233"/>
      <c r="T963" s="234"/>
      <c r="AT963" s="235" t="s">
        <v>159</v>
      </c>
      <c r="AU963" s="235" t="s">
        <v>86</v>
      </c>
      <c r="AV963" s="15" t="s">
        <v>181</v>
      </c>
      <c r="AW963" s="15" t="s">
        <v>35</v>
      </c>
      <c r="AX963" s="15" t="s">
        <v>21</v>
      </c>
      <c r="AY963" s="235" t="s">
        <v>148</v>
      </c>
    </row>
    <row r="964" spans="1:65" s="2" customFormat="1" ht="21.75" customHeight="1">
      <c r="A964" s="36"/>
      <c r="B964" s="37"/>
      <c r="C964" s="188" t="s">
        <v>1182</v>
      </c>
      <c r="D964" s="188" t="s">
        <v>150</v>
      </c>
      <c r="E964" s="189" t="s">
        <v>1183</v>
      </c>
      <c r="F964" s="190" t="s">
        <v>1184</v>
      </c>
      <c r="G964" s="191" t="s">
        <v>359</v>
      </c>
      <c r="H964" s="192">
        <v>19</v>
      </c>
      <c r="I964" s="193"/>
      <c r="J964" s="192">
        <f>ROUND(I964*H964,2)</f>
        <v>0</v>
      </c>
      <c r="K964" s="190" t="s">
        <v>154</v>
      </c>
      <c r="L964" s="41"/>
      <c r="M964" s="194" t="s">
        <v>19</v>
      </c>
      <c r="N964" s="195" t="s">
        <v>48</v>
      </c>
      <c r="O964" s="66"/>
      <c r="P964" s="196">
        <f>O964*H964</f>
        <v>0</v>
      </c>
      <c r="Q964" s="196">
        <v>0.00274</v>
      </c>
      <c r="R964" s="196">
        <f>Q964*H964</f>
        <v>0.052059999999999995</v>
      </c>
      <c r="S964" s="196">
        <v>0</v>
      </c>
      <c r="T964" s="197">
        <f>S964*H964</f>
        <v>0</v>
      </c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R964" s="198" t="s">
        <v>272</v>
      </c>
      <c r="AT964" s="198" t="s">
        <v>150</v>
      </c>
      <c r="AU964" s="198" t="s">
        <v>86</v>
      </c>
      <c r="AY964" s="19" t="s">
        <v>148</v>
      </c>
      <c r="BE964" s="199">
        <f>IF(N964="základní",J964,0)</f>
        <v>0</v>
      </c>
      <c r="BF964" s="199">
        <f>IF(N964="snížená",J964,0)</f>
        <v>0</v>
      </c>
      <c r="BG964" s="199">
        <f>IF(N964="zákl. přenesená",J964,0)</f>
        <v>0</v>
      </c>
      <c r="BH964" s="199">
        <f>IF(N964="sníž. přenesená",J964,0)</f>
        <v>0</v>
      </c>
      <c r="BI964" s="199">
        <f>IF(N964="nulová",J964,0)</f>
        <v>0</v>
      </c>
      <c r="BJ964" s="19" t="s">
        <v>21</v>
      </c>
      <c r="BK964" s="199">
        <f>ROUND(I964*H964,2)</f>
        <v>0</v>
      </c>
      <c r="BL964" s="19" t="s">
        <v>272</v>
      </c>
      <c r="BM964" s="198" t="s">
        <v>1185</v>
      </c>
    </row>
    <row r="965" spans="1:47" s="2" customFormat="1" ht="19.2">
      <c r="A965" s="36"/>
      <c r="B965" s="37"/>
      <c r="C965" s="38"/>
      <c r="D965" s="200" t="s">
        <v>157</v>
      </c>
      <c r="E965" s="38"/>
      <c r="F965" s="201" t="s">
        <v>1186</v>
      </c>
      <c r="G965" s="38"/>
      <c r="H965" s="38"/>
      <c r="I965" s="109"/>
      <c r="J965" s="38"/>
      <c r="K965" s="38"/>
      <c r="L965" s="41"/>
      <c r="M965" s="202"/>
      <c r="N965" s="203"/>
      <c r="O965" s="66"/>
      <c r="P965" s="66"/>
      <c r="Q965" s="66"/>
      <c r="R965" s="66"/>
      <c r="S965" s="66"/>
      <c r="T965" s="67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T965" s="19" t="s">
        <v>157</v>
      </c>
      <c r="AU965" s="19" t="s">
        <v>86</v>
      </c>
    </row>
    <row r="966" spans="2:51" s="13" customFormat="1" ht="20.4">
      <c r="B966" s="204"/>
      <c r="C966" s="205"/>
      <c r="D966" s="200" t="s">
        <v>159</v>
      </c>
      <c r="E966" s="206" t="s">
        <v>19</v>
      </c>
      <c r="F966" s="207" t="s">
        <v>191</v>
      </c>
      <c r="G966" s="205"/>
      <c r="H966" s="206" t="s">
        <v>19</v>
      </c>
      <c r="I966" s="208"/>
      <c r="J966" s="205"/>
      <c r="K966" s="205"/>
      <c r="L966" s="209"/>
      <c r="M966" s="210"/>
      <c r="N966" s="211"/>
      <c r="O966" s="211"/>
      <c r="P966" s="211"/>
      <c r="Q966" s="211"/>
      <c r="R966" s="211"/>
      <c r="S966" s="211"/>
      <c r="T966" s="212"/>
      <c r="AT966" s="213" t="s">
        <v>159</v>
      </c>
      <c r="AU966" s="213" t="s">
        <v>86</v>
      </c>
      <c r="AV966" s="13" t="s">
        <v>21</v>
      </c>
      <c r="AW966" s="13" t="s">
        <v>35</v>
      </c>
      <c r="AX966" s="13" t="s">
        <v>77</v>
      </c>
      <c r="AY966" s="213" t="s">
        <v>148</v>
      </c>
    </row>
    <row r="967" spans="2:51" s="14" customFormat="1" ht="10.2">
      <c r="B967" s="214"/>
      <c r="C967" s="215"/>
      <c r="D967" s="200" t="s">
        <v>159</v>
      </c>
      <c r="E967" s="216" t="s">
        <v>19</v>
      </c>
      <c r="F967" s="217" t="s">
        <v>1187</v>
      </c>
      <c r="G967" s="215"/>
      <c r="H967" s="218">
        <v>10</v>
      </c>
      <c r="I967" s="219"/>
      <c r="J967" s="215"/>
      <c r="K967" s="215"/>
      <c r="L967" s="220"/>
      <c r="M967" s="221"/>
      <c r="N967" s="222"/>
      <c r="O967" s="222"/>
      <c r="P967" s="222"/>
      <c r="Q967" s="222"/>
      <c r="R967" s="222"/>
      <c r="S967" s="222"/>
      <c r="T967" s="223"/>
      <c r="AT967" s="224" t="s">
        <v>159</v>
      </c>
      <c r="AU967" s="224" t="s">
        <v>86</v>
      </c>
      <c r="AV967" s="14" t="s">
        <v>86</v>
      </c>
      <c r="AW967" s="14" t="s">
        <v>35</v>
      </c>
      <c r="AX967" s="14" t="s">
        <v>77</v>
      </c>
      <c r="AY967" s="224" t="s">
        <v>148</v>
      </c>
    </row>
    <row r="968" spans="2:51" s="14" customFormat="1" ht="10.2">
      <c r="B968" s="214"/>
      <c r="C968" s="215"/>
      <c r="D968" s="200" t="s">
        <v>159</v>
      </c>
      <c r="E968" s="216" t="s">
        <v>19</v>
      </c>
      <c r="F968" s="217" t="s">
        <v>1188</v>
      </c>
      <c r="G968" s="215"/>
      <c r="H968" s="218">
        <v>3.5</v>
      </c>
      <c r="I968" s="219"/>
      <c r="J968" s="215"/>
      <c r="K968" s="215"/>
      <c r="L968" s="220"/>
      <c r="M968" s="221"/>
      <c r="N968" s="222"/>
      <c r="O968" s="222"/>
      <c r="P968" s="222"/>
      <c r="Q968" s="222"/>
      <c r="R968" s="222"/>
      <c r="S968" s="222"/>
      <c r="T968" s="223"/>
      <c r="AT968" s="224" t="s">
        <v>159</v>
      </c>
      <c r="AU968" s="224" t="s">
        <v>86</v>
      </c>
      <c r="AV968" s="14" t="s">
        <v>86</v>
      </c>
      <c r="AW968" s="14" t="s">
        <v>35</v>
      </c>
      <c r="AX968" s="14" t="s">
        <v>77</v>
      </c>
      <c r="AY968" s="224" t="s">
        <v>148</v>
      </c>
    </row>
    <row r="969" spans="2:51" s="14" customFormat="1" ht="10.2">
      <c r="B969" s="214"/>
      <c r="C969" s="215"/>
      <c r="D969" s="200" t="s">
        <v>159</v>
      </c>
      <c r="E969" s="216" t="s">
        <v>19</v>
      </c>
      <c r="F969" s="217" t="s">
        <v>1189</v>
      </c>
      <c r="G969" s="215"/>
      <c r="H969" s="218">
        <v>4</v>
      </c>
      <c r="I969" s="219"/>
      <c r="J969" s="215"/>
      <c r="K969" s="215"/>
      <c r="L969" s="220"/>
      <c r="M969" s="221"/>
      <c r="N969" s="222"/>
      <c r="O969" s="222"/>
      <c r="P969" s="222"/>
      <c r="Q969" s="222"/>
      <c r="R969" s="222"/>
      <c r="S969" s="222"/>
      <c r="T969" s="223"/>
      <c r="AT969" s="224" t="s">
        <v>159</v>
      </c>
      <c r="AU969" s="224" t="s">
        <v>86</v>
      </c>
      <c r="AV969" s="14" t="s">
        <v>86</v>
      </c>
      <c r="AW969" s="14" t="s">
        <v>35</v>
      </c>
      <c r="AX969" s="14" t="s">
        <v>77</v>
      </c>
      <c r="AY969" s="224" t="s">
        <v>148</v>
      </c>
    </row>
    <row r="970" spans="2:51" s="14" customFormat="1" ht="10.2">
      <c r="B970" s="214"/>
      <c r="C970" s="215"/>
      <c r="D970" s="200" t="s">
        <v>159</v>
      </c>
      <c r="E970" s="216" t="s">
        <v>19</v>
      </c>
      <c r="F970" s="217" t="s">
        <v>1190</v>
      </c>
      <c r="G970" s="215"/>
      <c r="H970" s="218">
        <v>1.5</v>
      </c>
      <c r="I970" s="219"/>
      <c r="J970" s="215"/>
      <c r="K970" s="215"/>
      <c r="L970" s="220"/>
      <c r="M970" s="221"/>
      <c r="N970" s="222"/>
      <c r="O970" s="222"/>
      <c r="P970" s="222"/>
      <c r="Q970" s="222"/>
      <c r="R970" s="222"/>
      <c r="S970" s="222"/>
      <c r="T970" s="223"/>
      <c r="AT970" s="224" t="s">
        <v>159</v>
      </c>
      <c r="AU970" s="224" t="s">
        <v>86</v>
      </c>
      <c r="AV970" s="14" t="s">
        <v>86</v>
      </c>
      <c r="AW970" s="14" t="s">
        <v>35</v>
      </c>
      <c r="AX970" s="14" t="s">
        <v>77</v>
      </c>
      <c r="AY970" s="224" t="s">
        <v>148</v>
      </c>
    </row>
    <row r="971" spans="2:51" s="15" customFormat="1" ht="10.2">
      <c r="B971" s="225"/>
      <c r="C971" s="226"/>
      <c r="D971" s="200" t="s">
        <v>159</v>
      </c>
      <c r="E971" s="227" t="s">
        <v>19</v>
      </c>
      <c r="F971" s="228" t="s">
        <v>205</v>
      </c>
      <c r="G971" s="226"/>
      <c r="H971" s="229">
        <v>19</v>
      </c>
      <c r="I971" s="230"/>
      <c r="J971" s="226"/>
      <c r="K971" s="226"/>
      <c r="L971" s="231"/>
      <c r="M971" s="232"/>
      <c r="N971" s="233"/>
      <c r="O971" s="233"/>
      <c r="P971" s="233"/>
      <c r="Q971" s="233"/>
      <c r="R971" s="233"/>
      <c r="S971" s="233"/>
      <c r="T971" s="234"/>
      <c r="AT971" s="235" t="s">
        <v>159</v>
      </c>
      <c r="AU971" s="235" t="s">
        <v>86</v>
      </c>
      <c r="AV971" s="15" t="s">
        <v>181</v>
      </c>
      <c r="AW971" s="15" t="s">
        <v>35</v>
      </c>
      <c r="AX971" s="15" t="s">
        <v>77</v>
      </c>
      <c r="AY971" s="235" t="s">
        <v>148</v>
      </c>
    </row>
    <row r="972" spans="2:51" s="16" customFormat="1" ht="10.2">
      <c r="B972" s="236"/>
      <c r="C972" s="237"/>
      <c r="D972" s="200" t="s">
        <v>159</v>
      </c>
      <c r="E972" s="238" t="s">
        <v>19</v>
      </c>
      <c r="F972" s="239" t="s">
        <v>206</v>
      </c>
      <c r="G972" s="237"/>
      <c r="H972" s="240">
        <v>19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AT972" s="246" t="s">
        <v>159</v>
      </c>
      <c r="AU972" s="246" t="s">
        <v>86</v>
      </c>
      <c r="AV972" s="16" t="s">
        <v>155</v>
      </c>
      <c r="AW972" s="16" t="s">
        <v>35</v>
      </c>
      <c r="AX972" s="16" t="s">
        <v>21</v>
      </c>
      <c r="AY972" s="246" t="s">
        <v>148</v>
      </c>
    </row>
    <row r="973" spans="1:65" s="2" customFormat="1" ht="16.5" customHeight="1">
      <c r="A973" s="36"/>
      <c r="B973" s="37"/>
      <c r="C973" s="188" t="s">
        <v>1191</v>
      </c>
      <c r="D973" s="188" t="s">
        <v>150</v>
      </c>
      <c r="E973" s="189" t="s">
        <v>1192</v>
      </c>
      <c r="F973" s="190" t="s">
        <v>1193</v>
      </c>
      <c r="G973" s="191" t="s">
        <v>359</v>
      </c>
      <c r="H973" s="192">
        <v>10</v>
      </c>
      <c r="I973" s="193"/>
      <c r="J973" s="192">
        <f>ROUND(I973*H973,2)</f>
        <v>0</v>
      </c>
      <c r="K973" s="190" t="s">
        <v>154</v>
      </c>
      <c r="L973" s="41"/>
      <c r="M973" s="194" t="s">
        <v>19</v>
      </c>
      <c r="N973" s="195" t="s">
        <v>48</v>
      </c>
      <c r="O973" s="66"/>
      <c r="P973" s="196">
        <f>O973*H973</f>
        <v>0</v>
      </c>
      <c r="Q973" s="196">
        <v>0.00079</v>
      </c>
      <c r="R973" s="196">
        <f>Q973*H973</f>
        <v>0.0079</v>
      </c>
      <c r="S973" s="196">
        <v>0</v>
      </c>
      <c r="T973" s="197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98" t="s">
        <v>272</v>
      </c>
      <c r="AT973" s="198" t="s">
        <v>150</v>
      </c>
      <c r="AU973" s="198" t="s">
        <v>86</v>
      </c>
      <c r="AY973" s="19" t="s">
        <v>148</v>
      </c>
      <c r="BE973" s="199">
        <f>IF(N973="základní",J973,0)</f>
        <v>0</v>
      </c>
      <c r="BF973" s="199">
        <f>IF(N973="snížená",J973,0)</f>
        <v>0</v>
      </c>
      <c r="BG973" s="199">
        <f>IF(N973="zákl. přenesená",J973,0)</f>
        <v>0</v>
      </c>
      <c r="BH973" s="199">
        <f>IF(N973="sníž. přenesená",J973,0)</f>
        <v>0</v>
      </c>
      <c r="BI973" s="199">
        <f>IF(N973="nulová",J973,0)</f>
        <v>0</v>
      </c>
      <c r="BJ973" s="19" t="s">
        <v>21</v>
      </c>
      <c r="BK973" s="199">
        <f>ROUND(I973*H973,2)</f>
        <v>0</v>
      </c>
      <c r="BL973" s="19" t="s">
        <v>272</v>
      </c>
      <c r="BM973" s="198" t="s">
        <v>1194</v>
      </c>
    </row>
    <row r="974" spans="1:47" s="2" customFormat="1" ht="19.2">
      <c r="A974" s="36"/>
      <c r="B974" s="37"/>
      <c r="C974" s="38"/>
      <c r="D974" s="200" t="s">
        <v>157</v>
      </c>
      <c r="E974" s="38"/>
      <c r="F974" s="201" t="s">
        <v>1195</v>
      </c>
      <c r="G974" s="38"/>
      <c r="H974" s="38"/>
      <c r="I974" s="109"/>
      <c r="J974" s="38"/>
      <c r="K974" s="38"/>
      <c r="L974" s="41"/>
      <c r="M974" s="202"/>
      <c r="N974" s="203"/>
      <c r="O974" s="66"/>
      <c r="P974" s="66"/>
      <c r="Q974" s="66"/>
      <c r="R974" s="66"/>
      <c r="S974" s="66"/>
      <c r="T974" s="67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T974" s="19" t="s">
        <v>157</v>
      </c>
      <c r="AU974" s="19" t="s">
        <v>86</v>
      </c>
    </row>
    <row r="975" spans="2:51" s="13" customFormat="1" ht="20.4">
      <c r="B975" s="204"/>
      <c r="C975" s="205"/>
      <c r="D975" s="200" t="s">
        <v>159</v>
      </c>
      <c r="E975" s="206" t="s">
        <v>19</v>
      </c>
      <c r="F975" s="207" t="s">
        <v>191</v>
      </c>
      <c r="G975" s="205"/>
      <c r="H975" s="206" t="s">
        <v>19</v>
      </c>
      <c r="I975" s="208"/>
      <c r="J975" s="205"/>
      <c r="K975" s="205"/>
      <c r="L975" s="209"/>
      <c r="M975" s="210"/>
      <c r="N975" s="211"/>
      <c r="O975" s="211"/>
      <c r="P975" s="211"/>
      <c r="Q975" s="211"/>
      <c r="R975" s="211"/>
      <c r="S975" s="211"/>
      <c r="T975" s="212"/>
      <c r="AT975" s="213" t="s">
        <v>159</v>
      </c>
      <c r="AU975" s="213" t="s">
        <v>86</v>
      </c>
      <c r="AV975" s="13" t="s">
        <v>21</v>
      </c>
      <c r="AW975" s="13" t="s">
        <v>35</v>
      </c>
      <c r="AX975" s="13" t="s">
        <v>77</v>
      </c>
      <c r="AY975" s="213" t="s">
        <v>148</v>
      </c>
    </row>
    <row r="976" spans="2:51" s="14" customFormat="1" ht="10.2">
      <c r="B976" s="214"/>
      <c r="C976" s="215"/>
      <c r="D976" s="200" t="s">
        <v>159</v>
      </c>
      <c r="E976" s="216" t="s">
        <v>19</v>
      </c>
      <c r="F976" s="217" t="s">
        <v>1196</v>
      </c>
      <c r="G976" s="215"/>
      <c r="H976" s="218">
        <v>1.8</v>
      </c>
      <c r="I976" s="219"/>
      <c r="J976" s="215"/>
      <c r="K976" s="215"/>
      <c r="L976" s="220"/>
      <c r="M976" s="221"/>
      <c r="N976" s="222"/>
      <c r="O976" s="222"/>
      <c r="P976" s="222"/>
      <c r="Q976" s="222"/>
      <c r="R976" s="222"/>
      <c r="S976" s="222"/>
      <c r="T976" s="223"/>
      <c r="AT976" s="224" t="s">
        <v>159</v>
      </c>
      <c r="AU976" s="224" t="s">
        <v>86</v>
      </c>
      <c r="AV976" s="14" t="s">
        <v>86</v>
      </c>
      <c r="AW976" s="14" t="s">
        <v>35</v>
      </c>
      <c r="AX976" s="14" t="s">
        <v>77</v>
      </c>
      <c r="AY976" s="224" t="s">
        <v>148</v>
      </c>
    </row>
    <row r="977" spans="2:51" s="14" customFormat="1" ht="10.2">
      <c r="B977" s="214"/>
      <c r="C977" s="215"/>
      <c r="D977" s="200" t="s">
        <v>159</v>
      </c>
      <c r="E977" s="216" t="s">
        <v>19</v>
      </c>
      <c r="F977" s="217" t="s">
        <v>1197</v>
      </c>
      <c r="G977" s="215"/>
      <c r="H977" s="218">
        <v>4.2</v>
      </c>
      <c r="I977" s="219"/>
      <c r="J977" s="215"/>
      <c r="K977" s="215"/>
      <c r="L977" s="220"/>
      <c r="M977" s="221"/>
      <c r="N977" s="222"/>
      <c r="O977" s="222"/>
      <c r="P977" s="222"/>
      <c r="Q977" s="222"/>
      <c r="R977" s="222"/>
      <c r="S977" s="222"/>
      <c r="T977" s="223"/>
      <c r="AT977" s="224" t="s">
        <v>159</v>
      </c>
      <c r="AU977" s="224" t="s">
        <v>86</v>
      </c>
      <c r="AV977" s="14" t="s">
        <v>86</v>
      </c>
      <c r="AW977" s="14" t="s">
        <v>35</v>
      </c>
      <c r="AX977" s="14" t="s">
        <v>77</v>
      </c>
      <c r="AY977" s="224" t="s">
        <v>148</v>
      </c>
    </row>
    <row r="978" spans="2:51" s="14" customFormat="1" ht="10.2">
      <c r="B978" s="214"/>
      <c r="C978" s="215"/>
      <c r="D978" s="200" t="s">
        <v>159</v>
      </c>
      <c r="E978" s="216" t="s">
        <v>19</v>
      </c>
      <c r="F978" s="217" t="s">
        <v>1198</v>
      </c>
      <c r="G978" s="215"/>
      <c r="H978" s="218">
        <v>4</v>
      </c>
      <c r="I978" s="219"/>
      <c r="J978" s="215"/>
      <c r="K978" s="215"/>
      <c r="L978" s="220"/>
      <c r="M978" s="221"/>
      <c r="N978" s="222"/>
      <c r="O978" s="222"/>
      <c r="P978" s="222"/>
      <c r="Q978" s="222"/>
      <c r="R978" s="222"/>
      <c r="S978" s="222"/>
      <c r="T978" s="223"/>
      <c r="AT978" s="224" t="s">
        <v>159</v>
      </c>
      <c r="AU978" s="224" t="s">
        <v>86</v>
      </c>
      <c r="AV978" s="14" t="s">
        <v>86</v>
      </c>
      <c r="AW978" s="14" t="s">
        <v>35</v>
      </c>
      <c r="AX978" s="14" t="s">
        <v>77</v>
      </c>
      <c r="AY978" s="224" t="s">
        <v>148</v>
      </c>
    </row>
    <row r="979" spans="2:51" s="15" customFormat="1" ht="10.2">
      <c r="B979" s="225"/>
      <c r="C979" s="226"/>
      <c r="D979" s="200" t="s">
        <v>159</v>
      </c>
      <c r="E979" s="227" t="s">
        <v>19</v>
      </c>
      <c r="F979" s="228" t="s">
        <v>205</v>
      </c>
      <c r="G979" s="226"/>
      <c r="H979" s="229">
        <v>10</v>
      </c>
      <c r="I979" s="230"/>
      <c r="J979" s="226"/>
      <c r="K979" s="226"/>
      <c r="L979" s="231"/>
      <c r="M979" s="232"/>
      <c r="N979" s="233"/>
      <c r="O979" s="233"/>
      <c r="P979" s="233"/>
      <c r="Q979" s="233"/>
      <c r="R979" s="233"/>
      <c r="S979" s="233"/>
      <c r="T979" s="234"/>
      <c r="AT979" s="235" t="s">
        <v>159</v>
      </c>
      <c r="AU979" s="235" t="s">
        <v>86</v>
      </c>
      <c r="AV979" s="15" t="s">
        <v>181</v>
      </c>
      <c r="AW979" s="15" t="s">
        <v>35</v>
      </c>
      <c r="AX979" s="15" t="s">
        <v>21</v>
      </c>
      <c r="AY979" s="235" t="s">
        <v>148</v>
      </c>
    </row>
    <row r="980" spans="1:65" s="2" customFormat="1" ht="21.75" customHeight="1">
      <c r="A980" s="36"/>
      <c r="B980" s="37"/>
      <c r="C980" s="188" t="s">
        <v>1199</v>
      </c>
      <c r="D980" s="188" t="s">
        <v>150</v>
      </c>
      <c r="E980" s="189" t="s">
        <v>1200</v>
      </c>
      <c r="F980" s="190" t="s">
        <v>1201</v>
      </c>
      <c r="G980" s="191" t="s">
        <v>359</v>
      </c>
      <c r="H980" s="192">
        <v>8.2</v>
      </c>
      <c r="I980" s="193"/>
      <c r="J980" s="192">
        <f>ROUND(I980*H980,2)</f>
        <v>0</v>
      </c>
      <c r="K980" s="190" t="s">
        <v>154</v>
      </c>
      <c r="L980" s="41"/>
      <c r="M980" s="194" t="s">
        <v>19</v>
      </c>
      <c r="N980" s="195" t="s">
        <v>48</v>
      </c>
      <c r="O980" s="66"/>
      <c r="P980" s="196">
        <f>O980*H980</f>
        <v>0</v>
      </c>
      <c r="Q980" s="196">
        <v>0.00177</v>
      </c>
      <c r="R980" s="196">
        <f>Q980*H980</f>
        <v>0.014513999999999999</v>
      </c>
      <c r="S980" s="196">
        <v>0</v>
      </c>
      <c r="T980" s="197">
        <f>S980*H980</f>
        <v>0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198" t="s">
        <v>272</v>
      </c>
      <c r="AT980" s="198" t="s">
        <v>150</v>
      </c>
      <c r="AU980" s="198" t="s">
        <v>86</v>
      </c>
      <c r="AY980" s="19" t="s">
        <v>148</v>
      </c>
      <c r="BE980" s="199">
        <f>IF(N980="základní",J980,0)</f>
        <v>0</v>
      </c>
      <c r="BF980" s="199">
        <f>IF(N980="snížená",J980,0)</f>
        <v>0</v>
      </c>
      <c r="BG980" s="199">
        <f>IF(N980="zákl. přenesená",J980,0)</f>
        <v>0</v>
      </c>
      <c r="BH980" s="199">
        <f>IF(N980="sníž. přenesená",J980,0)</f>
        <v>0</v>
      </c>
      <c r="BI980" s="199">
        <f>IF(N980="nulová",J980,0)</f>
        <v>0</v>
      </c>
      <c r="BJ980" s="19" t="s">
        <v>21</v>
      </c>
      <c r="BK980" s="199">
        <f>ROUND(I980*H980,2)</f>
        <v>0</v>
      </c>
      <c r="BL980" s="19" t="s">
        <v>272</v>
      </c>
      <c r="BM980" s="198" t="s">
        <v>1202</v>
      </c>
    </row>
    <row r="981" spans="1:47" s="2" customFormat="1" ht="19.2">
      <c r="A981" s="36"/>
      <c r="B981" s="37"/>
      <c r="C981" s="38"/>
      <c r="D981" s="200" t="s">
        <v>157</v>
      </c>
      <c r="E981" s="38"/>
      <c r="F981" s="201" t="s">
        <v>1203</v>
      </c>
      <c r="G981" s="38"/>
      <c r="H981" s="38"/>
      <c r="I981" s="109"/>
      <c r="J981" s="38"/>
      <c r="K981" s="38"/>
      <c r="L981" s="41"/>
      <c r="M981" s="202"/>
      <c r="N981" s="203"/>
      <c r="O981" s="66"/>
      <c r="P981" s="66"/>
      <c r="Q981" s="66"/>
      <c r="R981" s="66"/>
      <c r="S981" s="66"/>
      <c r="T981" s="67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T981" s="19" t="s">
        <v>157</v>
      </c>
      <c r="AU981" s="19" t="s">
        <v>86</v>
      </c>
    </row>
    <row r="982" spans="2:51" s="13" customFormat="1" ht="20.4">
      <c r="B982" s="204"/>
      <c r="C982" s="205"/>
      <c r="D982" s="200" t="s">
        <v>159</v>
      </c>
      <c r="E982" s="206" t="s">
        <v>19</v>
      </c>
      <c r="F982" s="207" t="s">
        <v>191</v>
      </c>
      <c r="G982" s="205"/>
      <c r="H982" s="206" t="s">
        <v>19</v>
      </c>
      <c r="I982" s="208"/>
      <c r="J982" s="205"/>
      <c r="K982" s="205"/>
      <c r="L982" s="209"/>
      <c r="M982" s="210"/>
      <c r="N982" s="211"/>
      <c r="O982" s="211"/>
      <c r="P982" s="211"/>
      <c r="Q982" s="211"/>
      <c r="R982" s="211"/>
      <c r="S982" s="211"/>
      <c r="T982" s="212"/>
      <c r="AT982" s="213" t="s">
        <v>159</v>
      </c>
      <c r="AU982" s="213" t="s">
        <v>86</v>
      </c>
      <c r="AV982" s="13" t="s">
        <v>21</v>
      </c>
      <c r="AW982" s="13" t="s">
        <v>35</v>
      </c>
      <c r="AX982" s="13" t="s">
        <v>77</v>
      </c>
      <c r="AY982" s="213" t="s">
        <v>148</v>
      </c>
    </row>
    <row r="983" spans="2:51" s="14" customFormat="1" ht="10.2">
      <c r="B983" s="214"/>
      <c r="C983" s="215"/>
      <c r="D983" s="200" t="s">
        <v>159</v>
      </c>
      <c r="E983" s="216" t="s">
        <v>19</v>
      </c>
      <c r="F983" s="217" t="s">
        <v>1204</v>
      </c>
      <c r="G983" s="215"/>
      <c r="H983" s="218">
        <v>8.2</v>
      </c>
      <c r="I983" s="219"/>
      <c r="J983" s="215"/>
      <c r="K983" s="215"/>
      <c r="L983" s="220"/>
      <c r="M983" s="221"/>
      <c r="N983" s="222"/>
      <c r="O983" s="222"/>
      <c r="P983" s="222"/>
      <c r="Q983" s="222"/>
      <c r="R983" s="222"/>
      <c r="S983" s="222"/>
      <c r="T983" s="223"/>
      <c r="AT983" s="224" t="s">
        <v>159</v>
      </c>
      <c r="AU983" s="224" t="s">
        <v>86</v>
      </c>
      <c r="AV983" s="14" t="s">
        <v>86</v>
      </c>
      <c r="AW983" s="14" t="s">
        <v>35</v>
      </c>
      <c r="AX983" s="14" t="s">
        <v>21</v>
      </c>
      <c r="AY983" s="224" t="s">
        <v>148</v>
      </c>
    </row>
    <row r="984" spans="1:65" s="2" customFormat="1" ht="21.75" customHeight="1">
      <c r="A984" s="36"/>
      <c r="B984" s="37"/>
      <c r="C984" s="188" t="s">
        <v>1205</v>
      </c>
      <c r="D984" s="188" t="s">
        <v>150</v>
      </c>
      <c r="E984" s="189" t="s">
        <v>1206</v>
      </c>
      <c r="F984" s="190" t="s">
        <v>1207</v>
      </c>
      <c r="G984" s="191" t="s">
        <v>359</v>
      </c>
      <c r="H984" s="192">
        <v>20.5</v>
      </c>
      <c r="I984" s="193"/>
      <c r="J984" s="192">
        <f>ROUND(I984*H984,2)</f>
        <v>0</v>
      </c>
      <c r="K984" s="190" t="s">
        <v>154</v>
      </c>
      <c r="L984" s="41"/>
      <c r="M984" s="194" t="s">
        <v>19</v>
      </c>
      <c r="N984" s="195" t="s">
        <v>48</v>
      </c>
      <c r="O984" s="66"/>
      <c r="P984" s="196">
        <f>O984*H984</f>
        <v>0</v>
      </c>
      <c r="Q984" s="196">
        <v>0.00362</v>
      </c>
      <c r="R984" s="196">
        <f>Q984*H984</f>
        <v>0.07421</v>
      </c>
      <c r="S984" s="196">
        <v>0</v>
      </c>
      <c r="T984" s="197">
        <f>S984*H984</f>
        <v>0</v>
      </c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R984" s="198" t="s">
        <v>272</v>
      </c>
      <c r="AT984" s="198" t="s">
        <v>150</v>
      </c>
      <c r="AU984" s="198" t="s">
        <v>86</v>
      </c>
      <c r="AY984" s="19" t="s">
        <v>148</v>
      </c>
      <c r="BE984" s="199">
        <f>IF(N984="základní",J984,0)</f>
        <v>0</v>
      </c>
      <c r="BF984" s="199">
        <f>IF(N984="snížená",J984,0)</f>
        <v>0</v>
      </c>
      <c r="BG984" s="199">
        <f>IF(N984="zákl. přenesená",J984,0)</f>
        <v>0</v>
      </c>
      <c r="BH984" s="199">
        <f>IF(N984="sníž. přenesená",J984,0)</f>
        <v>0</v>
      </c>
      <c r="BI984" s="199">
        <f>IF(N984="nulová",J984,0)</f>
        <v>0</v>
      </c>
      <c r="BJ984" s="19" t="s">
        <v>21</v>
      </c>
      <c r="BK984" s="199">
        <f>ROUND(I984*H984,2)</f>
        <v>0</v>
      </c>
      <c r="BL984" s="19" t="s">
        <v>272</v>
      </c>
      <c r="BM984" s="198" t="s">
        <v>1208</v>
      </c>
    </row>
    <row r="985" spans="1:47" s="2" customFormat="1" ht="19.2">
      <c r="A985" s="36"/>
      <c r="B985" s="37"/>
      <c r="C985" s="38"/>
      <c r="D985" s="200" t="s">
        <v>157</v>
      </c>
      <c r="E985" s="38"/>
      <c r="F985" s="201" t="s">
        <v>1209</v>
      </c>
      <c r="G985" s="38"/>
      <c r="H985" s="38"/>
      <c r="I985" s="109"/>
      <c r="J985" s="38"/>
      <c r="K985" s="38"/>
      <c r="L985" s="41"/>
      <c r="M985" s="202"/>
      <c r="N985" s="203"/>
      <c r="O985" s="66"/>
      <c r="P985" s="66"/>
      <c r="Q985" s="66"/>
      <c r="R985" s="66"/>
      <c r="S985" s="66"/>
      <c r="T985" s="67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T985" s="19" t="s">
        <v>157</v>
      </c>
      <c r="AU985" s="19" t="s">
        <v>86</v>
      </c>
    </row>
    <row r="986" spans="2:51" s="13" customFormat="1" ht="20.4">
      <c r="B986" s="204"/>
      <c r="C986" s="205"/>
      <c r="D986" s="200" t="s">
        <v>159</v>
      </c>
      <c r="E986" s="206" t="s">
        <v>19</v>
      </c>
      <c r="F986" s="207" t="s">
        <v>191</v>
      </c>
      <c r="G986" s="205"/>
      <c r="H986" s="206" t="s">
        <v>19</v>
      </c>
      <c r="I986" s="208"/>
      <c r="J986" s="205"/>
      <c r="K986" s="205"/>
      <c r="L986" s="209"/>
      <c r="M986" s="210"/>
      <c r="N986" s="211"/>
      <c r="O986" s="211"/>
      <c r="P986" s="211"/>
      <c r="Q986" s="211"/>
      <c r="R986" s="211"/>
      <c r="S986" s="211"/>
      <c r="T986" s="212"/>
      <c r="AT986" s="213" t="s">
        <v>159</v>
      </c>
      <c r="AU986" s="213" t="s">
        <v>86</v>
      </c>
      <c r="AV986" s="13" t="s">
        <v>21</v>
      </c>
      <c r="AW986" s="13" t="s">
        <v>35</v>
      </c>
      <c r="AX986" s="13" t="s">
        <v>77</v>
      </c>
      <c r="AY986" s="213" t="s">
        <v>148</v>
      </c>
    </row>
    <row r="987" spans="2:51" s="14" customFormat="1" ht="10.2">
      <c r="B987" s="214"/>
      <c r="C987" s="215"/>
      <c r="D987" s="200" t="s">
        <v>159</v>
      </c>
      <c r="E987" s="216" t="s">
        <v>19</v>
      </c>
      <c r="F987" s="217" t="s">
        <v>1210</v>
      </c>
      <c r="G987" s="215"/>
      <c r="H987" s="218">
        <v>20.5</v>
      </c>
      <c r="I987" s="219"/>
      <c r="J987" s="215"/>
      <c r="K987" s="215"/>
      <c r="L987" s="220"/>
      <c r="M987" s="221"/>
      <c r="N987" s="222"/>
      <c r="O987" s="222"/>
      <c r="P987" s="222"/>
      <c r="Q987" s="222"/>
      <c r="R987" s="222"/>
      <c r="S987" s="222"/>
      <c r="T987" s="223"/>
      <c r="AT987" s="224" t="s">
        <v>159</v>
      </c>
      <c r="AU987" s="224" t="s">
        <v>86</v>
      </c>
      <c r="AV987" s="14" t="s">
        <v>86</v>
      </c>
      <c r="AW987" s="14" t="s">
        <v>35</v>
      </c>
      <c r="AX987" s="14" t="s">
        <v>21</v>
      </c>
      <c r="AY987" s="224" t="s">
        <v>148</v>
      </c>
    </row>
    <row r="988" spans="1:65" s="2" customFormat="1" ht="21.75" customHeight="1">
      <c r="A988" s="36"/>
      <c r="B988" s="37"/>
      <c r="C988" s="188" t="s">
        <v>1211</v>
      </c>
      <c r="D988" s="188" t="s">
        <v>150</v>
      </c>
      <c r="E988" s="189" t="s">
        <v>1212</v>
      </c>
      <c r="F988" s="190" t="s">
        <v>1213</v>
      </c>
      <c r="G988" s="191" t="s">
        <v>366</v>
      </c>
      <c r="H988" s="192">
        <v>1</v>
      </c>
      <c r="I988" s="193"/>
      <c r="J988" s="192">
        <f>ROUND(I988*H988,2)</f>
        <v>0</v>
      </c>
      <c r="K988" s="190" t="s">
        <v>154</v>
      </c>
      <c r="L988" s="41"/>
      <c r="M988" s="194" t="s">
        <v>19</v>
      </c>
      <c r="N988" s="195" t="s">
        <v>48</v>
      </c>
      <c r="O988" s="66"/>
      <c r="P988" s="196">
        <f>O988*H988</f>
        <v>0</v>
      </c>
      <c r="Q988" s="196">
        <v>0.00391</v>
      </c>
      <c r="R988" s="196">
        <f>Q988*H988</f>
        <v>0.00391</v>
      </c>
      <c r="S988" s="196">
        <v>0</v>
      </c>
      <c r="T988" s="197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198" t="s">
        <v>272</v>
      </c>
      <c r="AT988" s="198" t="s">
        <v>150</v>
      </c>
      <c r="AU988" s="198" t="s">
        <v>86</v>
      </c>
      <c r="AY988" s="19" t="s">
        <v>148</v>
      </c>
      <c r="BE988" s="199">
        <f>IF(N988="základní",J988,0)</f>
        <v>0</v>
      </c>
      <c r="BF988" s="199">
        <f>IF(N988="snížená",J988,0)</f>
        <v>0</v>
      </c>
      <c r="BG988" s="199">
        <f>IF(N988="zákl. přenesená",J988,0)</f>
        <v>0</v>
      </c>
      <c r="BH988" s="199">
        <f>IF(N988="sníž. přenesená",J988,0)</f>
        <v>0</v>
      </c>
      <c r="BI988" s="199">
        <f>IF(N988="nulová",J988,0)</f>
        <v>0</v>
      </c>
      <c r="BJ988" s="19" t="s">
        <v>21</v>
      </c>
      <c r="BK988" s="199">
        <f>ROUND(I988*H988,2)</f>
        <v>0</v>
      </c>
      <c r="BL988" s="19" t="s">
        <v>272</v>
      </c>
      <c r="BM988" s="198" t="s">
        <v>1214</v>
      </c>
    </row>
    <row r="989" spans="1:47" s="2" customFormat="1" ht="28.8">
      <c r="A989" s="36"/>
      <c r="B989" s="37"/>
      <c r="C989" s="38"/>
      <c r="D989" s="200" t="s">
        <v>157</v>
      </c>
      <c r="E989" s="38"/>
      <c r="F989" s="201" t="s">
        <v>1215</v>
      </c>
      <c r="G989" s="38"/>
      <c r="H989" s="38"/>
      <c r="I989" s="109"/>
      <c r="J989" s="38"/>
      <c r="K989" s="38"/>
      <c r="L989" s="41"/>
      <c r="M989" s="202"/>
      <c r="N989" s="203"/>
      <c r="O989" s="66"/>
      <c r="P989" s="66"/>
      <c r="Q989" s="66"/>
      <c r="R989" s="66"/>
      <c r="S989" s="66"/>
      <c r="T989" s="67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9" t="s">
        <v>157</v>
      </c>
      <c r="AU989" s="19" t="s">
        <v>86</v>
      </c>
    </row>
    <row r="990" spans="1:65" s="2" customFormat="1" ht="16.5" customHeight="1">
      <c r="A990" s="36"/>
      <c r="B990" s="37"/>
      <c r="C990" s="188" t="s">
        <v>1216</v>
      </c>
      <c r="D990" s="188" t="s">
        <v>150</v>
      </c>
      <c r="E990" s="189" t="s">
        <v>1217</v>
      </c>
      <c r="F990" s="190" t="s">
        <v>1218</v>
      </c>
      <c r="G990" s="191" t="s">
        <v>359</v>
      </c>
      <c r="H990" s="192">
        <v>31.2</v>
      </c>
      <c r="I990" s="193"/>
      <c r="J990" s="192">
        <f>ROUND(I990*H990,2)</f>
        <v>0</v>
      </c>
      <c r="K990" s="190" t="s">
        <v>154</v>
      </c>
      <c r="L990" s="41"/>
      <c r="M990" s="194" t="s">
        <v>19</v>
      </c>
      <c r="N990" s="195" t="s">
        <v>48</v>
      </c>
      <c r="O990" s="66"/>
      <c r="P990" s="196">
        <f>O990*H990</f>
        <v>0</v>
      </c>
      <c r="Q990" s="196">
        <v>0</v>
      </c>
      <c r="R990" s="196">
        <f>Q990*H990</f>
        <v>0</v>
      </c>
      <c r="S990" s="196">
        <v>0</v>
      </c>
      <c r="T990" s="197">
        <f>S990*H990</f>
        <v>0</v>
      </c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R990" s="198" t="s">
        <v>272</v>
      </c>
      <c r="AT990" s="198" t="s">
        <v>150</v>
      </c>
      <c r="AU990" s="198" t="s">
        <v>86</v>
      </c>
      <c r="AY990" s="19" t="s">
        <v>148</v>
      </c>
      <c r="BE990" s="199">
        <f>IF(N990="základní",J990,0)</f>
        <v>0</v>
      </c>
      <c r="BF990" s="199">
        <f>IF(N990="snížená",J990,0)</f>
        <v>0</v>
      </c>
      <c r="BG990" s="199">
        <f>IF(N990="zákl. přenesená",J990,0)</f>
        <v>0</v>
      </c>
      <c r="BH990" s="199">
        <f>IF(N990="sníž. přenesená",J990,0)</f>
        <v>0</v>
      </c>
      <c r="BI990" s="199">
        <f>IF(N990="nulová",J990,0)</f>
        <v>0</v>
      </c>
      <c r="BJ990" s="19" t="s">
        <v>21</v>
      </c>
      <c r="BK990" s="199">
        <f>ROUND(I990*H990,2)</f>
        <v>0</v>
      </c>
      <c r="BL990" s="19" t="s">
        <v>272</v>
      </c>
      <c r="BM990" s="198" t="s">
        <v>1219</v>
      </c>
    </row>
    <row r="991" spans="1:47" s="2" customFormat="1" ht="10.2">
      <c r="A991" s="36"/>
      <c r="B991" s="37"/>
      <c r="C991" s="38"/>
      <c r="D991" s="200" t="s">
        <v>157</v>
      </c>
      <c r="E991" s="38"/>
      <c r="F991" s="201" t="s">
        <v>1220</v>
      </c>
      <c r="G991" s="38"/>
      <c r="H991" s="38"/>
      <c r="I991" s="109"/>
      <c r="J991" s="38"/>
      <c r="K991" s="38"/>
      <c r="L991" s="41"/>
      <c r="M991" s="202"/>
      <c r="N991" s="203"/>
      <c r="O991" s="66"/>
      <c r="P991" s="66"/>
      <c r="Q991" s="66"/>
      <c r="R991" s="66"/>
      <c r="S991" s="66"/>
      <c r="T991" s="67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T991" s="19" t="s">
        <v>157</v>
      </c>
      <c r="AU991" s="19" t="s">
        <v>86</v>
      </c>
    </row>
    <row r="992" spans="2:51" s="14" customFormat="1" ht="10.2">
      <c r="B992" s="214"/>
      <c r="C992" s="215"/>
      <c r="D992" s="200" t="s">
        <v>159</v>
      </c>
      <c r="E992" s="216" t="s">
        <v>19</v>
      </c>
      <c r="F992" s="217" t="s">
        <v>1221</v>
      </c>
      <c r="G992" s="215"/>
      <c r="H992" s="218">
        <v>31.2</v>
      </c>
      <c r="I992" s="219"/>
      <c r="J992" s="215"/>
      <c r="K992" s="215"/>
      <c r="L992" s="220"/>
      <c r="M992" s="221"/>
      <c r="N992" s="222"/>
      <c r="O992" s="222"/>
      <c r="P992" s="222"/>
      <c r="Q992" s="222"/>
      <c r="R992" s="222"/>
      <c r="S992" s="222"/>
      <c r="T992" s="223"/>
      <c r="AT992" s="224" t="s">
        <v>159</v>
      </c>
      <c r="AU992" s="224" t="s">
        <v>86</v>
      </c>
      <c r="AV992" s="14" t="s">
        <v>86</v>
      </c>
      <c r="AW992" s="14" t="s">
        <v>35</v>
      </c>
      <c r="AX992" s="14" t="s">
        <v>21</v>
      </c>
      <c r="AY992" s="224" t="s">
        <v>148</v>
      </c>
    </row>
    <row r="993" spans="1:65" s="2" customFormat="1" ht="16.5" customHeight="1">
      <c r="A993" s="36"/>
      <c r="B993" s="37"/>
      <c r="C993" s="188" t="s">
        <v>1222</v>
      </c>
      <c r="D993" s="188" t="s">
        <v>150</v>
      </c>
      <c r="E993" s="189" t="s">
        <v>1223</v>
      </c>
      <c r="F993" s="190" t="s">
        <v>1224</v>
      </c>
      <c r="G993" s="191" t="s">
        <v>359</v>
      </c>
      <c r="H993" s="192">
        <v>59.5</v>
      </c>
      <c r="I993" s="193"/>
      <c r="J993" s="192">
        <f>ROUND(I993*H993,2)</f>
        <v>0</v>
      </c>
      <c r="K993" s="190" t="s">
        <v>154</v>
      </c>
      <c r="L993" s="41"/>
      <c r="M993" s="194" t="s">
        <v>19</v>
      </c>
      <c r="N993" s="195" t="s">
        <v>48</v>
      </c>
      <c r="O993" s="66"/>
      <c r="P993" s="196">
        <f>O993*H993</f>
        <v>0</v>
      </c>
      <c r="Q993" s="196">
        <v>0</v>
      </c>
      <c r="R993" s="196">
        <f>Q993*H993</f>
        <v>0</v>
      </c>
      <c r="S993" s="196">
        <v>0</v>
      </c>
      <c r="T993" s="197">
        <f>S993*H993</f>
        <v>0</v>
      </c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R993" s="198" t="s">
        <v>272</v>
      </c>
      <c r="AT993" s="198" t="s">
        <v>150</v>
      </c>
      <c r="AU993" s="198" t="s">
        <v>86</v>
      </c>
      <c r="AY993" s="19" t="s">
        <v>148</v>
      </c>
      <c r="BE993" s="199">
        <f>IF(N993="základní",J993,0)</f>
        <v>0</v>
      </c>
      <c r="BF993" s="199">
        <f>IF(N993="snížená",J993,0)</f>
        <v>0</v>
      </c>
      <c r="BG993" s="199">
        <f>IF(N993="zákl. přenesená",J993,0)</f>
        <v>0</v>
      </c>
      <c r="BH993" s="199">
        <f>IF(N993="sníž. přenesená",J993,0)</f>
        <v>0</v>
      </c>
      <c r="BI993" s="199">
        <f>IF(N993="nulová",J993,0)</f>
        <v>0</v>
      </c>
      <c r="BJ993" s="19" t="s">
        <v>21</v>
      </c>
      <c r="BK993" s="199">
        <f>ROUND(I993*H993,2)</f>
        <v>0</v>
      </c>
      <c r="BL993" s="19" t="s">
        <v>272</v>
      </c>
      <c r="BM993" s="198" t="s">
        <v>1225</v>
      </c>
    </row>
    <row r="994" spans="1:47" s="2" customFormat="1" ht="19.2">
      <c r="A994" s="36"/>
      <c r="B994" s="37"/>
      <c r="C994" s="38"/>
      <c r="D994" s="200" t="s">
        <v>157</v>
      </c>
      <c r="E994" s="38"/>
      <c r="F994" s="201" t="s">
        <v>1226</v>
      </c>
      <c r="G994" s="38"/>
      <c r="H994" s="38"/>
      <c r="I994" s="109"/>
      <c r="J994" s="38"/>
      <c r="K994" s="38"/>
      <c r="L994" s="41"/>
      <c r="M994" s="202"/>
      <c r="N994" s="203"/>
      <c r="O994" s="66"/>
      <c r="P994" s="66"/>
      <c r="Q994" s="66"/>
      <c r="R994" s="66"/>
      <c r="S994" s="66"/>
      <c r="T994" s="67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T994" s="19" t="s">
        <v>157</v>
      </c>
      <c r="AU994" s="19" t="s">
        <v>86</v>
      </c>
    </row>
    <row r="995" spans="2:51" s="14" customFormat="1" ht="10.2">
      <c r="B995" s="214"/>
      <c r="C995" s="215"/>
      <c r="D995" s="200" t="s">
        <v>159</v>
      </c>
      <c r="E995" s="216" t="s">
        <v>19</v>
      </c>
      <c r="F995" s="217" t="s">
        <v>1227</v>
      </c>
      <c r="G995" s="215"/>
      <c r="H995" s="218">
        <v>39.5</v>
      </c>
      <c r="I995" s="219"/>
      <c r="J995" s="215"/>
      <c r="K995" s="215"/>
      <c r="L995" s="220"/>
      <c r="M995" s="221"/>
      <c r="N995" s="222"/>
      <c r="O995" s="222"/>
      <c r="P995" s="222"/>
      <c r="Q995" s="222"/>
      <c r="R995" s="222"/>
      <c r="S995" s="222"/>
      <c r="T995" s="223"/>
      <c r="AT995" s="224" t="s">
        <v>159</v>
      </c>
      <c r="AU995" s="224" t="s">
        <v>86</v>
      </c>
      <c r="AV995" s="14" t="s">
        <v>86</v>
      </c>
      <c r="AW995" s="14" t="s">
        <v>35</v>
      </c>
      <c r="AX995" s="14" t="s">
        <v>77</v>
      </c>
      <c r="AY995" s="224" t="s">
        <v>148</v>
      </c>
    </row>
    <row r="996" spans="2:51" s="14" customFormat="1" ht="10.2">
      <c r="B996" s="214"/>
      <c r="C996" s="215"/>
      <c r="D996" s="200" t="s">
        <v>159</v>
      </c>
      <c r="E996" s="216" t="s">
        <v>19</v>
      </c>
      <c r="F996" s="217" t="s">
        <v>1228</v>
      </c>
      <c r="G996" s="215"/>
      <c r="H996" s="218">
        <v>20</v>
      </c>
      <c r="I996" s="219"/>
      <c r="J996" s="215"/>
      <c r="K996" s="215"/>
      <c r="L996" s="220"/>
      <c r="M996" s="221"/>
      <c r="N996" s="222"/>
      <c r="O996" s="222"/>
      <c r="P996" s="222"/>
      <c r="Q996" s="222"/>
      <c r="R996" s="222"/>
      <c r="S996" s="222"/>
      <c r="T996" s="223"/>
      <c r="AT996" s="224" t="s">
        <v>159</v>
      </c>
      <c r="AU996" s="224" t="s">
        <v>86</v>
      </c>
      <c r="AV996" s="14" t="s">
        <v>86</v>
      </c>
      <c r="AW996" s="14" t="s">
        <v>35</v>
      </c>
      <c r="AX996" s="14" t="s">
        <v>77</v>
      </c>
      <c r="AY996" s="224" t="s">
        <v>148</v>
      </c>
    </row>
    <row r="997" spans="2:51" s="16" customFormat="1" ht="10.2">
      <c r="B997" s="236"/>
      <c r="C997" s="237"/>
      <c r="D997" s="200" t="s">
        <v>159</v>
      </c>
      <c r="E997" s="238" t="s">
        <v>19</v>
      </c>
      <c r="F997" s="239" t="s">
        <v>206</v>
      </c>
      <c r="G997" s="237"/>
      <c r="H997" s="240">
        <v>59.5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AT997" s="246" t="s">
        <v>159</v>
      </c>
      <c r="AU997" s="246" t="s">
        <v>86</v>
      </c>
      <c r="AV997" s="16" t="s">
        <v>155</v>
      </c>
      <c r="AW997" s="16" t="s">
        <v>35</v>
      </c>
      <c r="AX997" s="16" t="s">
        <v>21</v>
      </c>
      <c r="AY997" s="246" t="s">
        <v>148</v>
      </c>
    </row>
    <row r="998" spans="1:65" s="2" customFormat="1" ht="21.75" customHeight="1">
      <c r="A998" s="36"/>
      <c r="B998" s="37"/>
      <c r="C998" s="188" t="s">
        <v>1229</v>
      </c>
      <c r="D998" s="188" t="s">
        <v>150</v>
      </c>
      <c r="E998" s="189" t="s">
        <v>1230</v>
      </c>
      <c r="F998" s="190" t="s">
        <v>1231</v>
      </c>
      <c r="G998" s="191" t="s">
        <v>1037</v>
      </c>
      <c r="H998" s="193"/>
      <c r="I998" s="193"/>
      <c r="J998" s="192">
        <f>ROUND(I998*H998,2)</f>
        <v>0</v>
      </c>
      <c r="K998" s="190" t="s">
        <v>154</v>
      </c>
      <c r="L998" s="41"/>
      <c r="M998" s="194" t="s">
        <v>19</v>
      </c>
      <c r="N998" s="195" t="s">
        <v>48</v>
      </c>
      <c r="O998" s="66"/>
      <c r="P998" s="196">
        <f>O998*H998</f>
        <v>0</v>
      </c>
      <c r="Q998" s="196">
        <v>0</v>
      </c>
      <c r="R998" s="196">
        <f>Q998*H998</f>
        <v>0</v>
      </c>
      <c r="S998" s="196">
        <v>0</v>
      </c>
      <c r="T998" s="197">
        <f>S998*H998</f>
        <v>0</v>
      </c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R998" s="198" t="s">
        <v>272</v>
      </c>
      <c r="AT998" s="198" t="s">
        <v>150</v>
      </c>
      <c r="AU998" s="198" t="s">
        <v>86</v>
      </c>
      <c r="AY998" s="19" t="s">
        <v>148</v>
      </c>
      <c r="BE998" s="199">
        <f>IF(N998="základní",J998,0)</f>
        <v>0</v>
      </c>
      <c r="BF998" s="199">
        <f>IF(N998="snížená",J998,0)</f>
        <v>0</v>
      </c>
      <c r="BG998" s="199">
        <f>IF(N998="zákl. přenesená",J998,0)</f>
        <v>0</v>
      </c>
      <c r="BH998" s="199">
        <f>IF(N998="sníž. přenesená",J998,0)</f>
        <v>0</v>
      </c>
      <c r="BI998" s="199">
        <f>IF(N998="nulová",J998,0)</f>
        <v>0</v>
      </c>
      <c r="BJ998" s="19" t="s">
        <v>21</v>
      </c>
      <c r="BK998" s="199">
        <f>ROUND(I998*H998,2)</f>
        <v>0</v>
      </c>
      <c r="BL998" s="19" t="s">
        <v>272</v>
      </c>
      <c r="BM998" s="198" t="s">
        <v>1232</v>
      </c>
    </row>
    <row r="999" spans="1:47" s="2" customFormat="1" ht="28.8">
      <c r="A999" s="36"/>
      <c r="B999" s="37"/>
      <c r="C999" s="38"/>
      <c r="D999" s="200" t="s">
        <v>157</v>
      </c>
      <c r="E999" s="38"/>
      <c r="F999" s="201" t="s">
        <v>1233</v>
      </c>
      <c r="G999" s="38"/>
      <c r="H999" s="38"/>
      <c r="I999" s="109"/>
      <c r="J999" s="38"/>
      <c r="K999" s="38"/>
      <c r="L999" s="41"/>
      <c r="M999" s="202"/>
      <c r="N999" s="203"/>
      <c r="O999" s="66"/>
      <c r="P999" s="66"/>
      <c r="Q999" s="66"/>
      <c r="R999" s="66"/>
      <c r="S999" s="66"/>
      <c r="T999" s="67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T999" s="19" t="s">
        <v>157</v>
      </c>
      <c r="AU999" s="19" t="s">
        <v>86</v>
      </c>
    </row>
    <row r="1000" spans="1:65" s="2" customFormat="1" ht="16.5" customHeight="1">
      <c r="A1000" s="36"/>
      <c r="B1000" s="37"/>
      <c r="C1000" s="188" t="s">
        <v>1234</v>
      </c>
      <c r="D1000" s="188" t="s">
        <v>150</v>
      </c>
      <c r="E1000" s="189" t="s">
        <v>1235</v>
      </c>
      <c r="F1000" s="190" t="s">
        <v>1236</v>
      </c>
      <c r="G1000" s="191" t="s">
        <v>1037</v>
      </c>
      <c r="H1000" s="193"/>
      <c r="I1000" s="193"/>
      <c r="J1000" s="192">
        <f>ROUND(I1000*H1000,2)</f>
        <v>0</v>
      </c>
      <c r="K1000" s="190" t="s">
        <v>19</v>
      </c>
      <c r="L1000" s="41"/>
      <c r="M1000" s="194" t="s">
        <v>19</v>
      </c>
      <c r="N1000" s="195" t="s">
        <v>48</v>
      </c>
      <c r="O1000" s="66"/>
      <c r="P1000" s="196">
        <f>O1000*H1000</f>
        <v>0</v>
      </c>
      <c r="Q1000" s="196">
        <v>0</v>
      </c>
      <c r="R1000" s="196">
        <f>Q1000*H1000</f>
        <v>0</v>
      </c>
      <c r="S1000" s="196">
        <v>0</v>
      </c>
      <c r="T1000" s="197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98" t="s">
        <v>272</v>
      </c>
      <c r="AT1000" s="198" t="s">
        <v>150</v>
      </c>
      <c r="AU1000" s="198" t="s">
        <v>86</v>
      </c>
      <c r="AY1000" s="19" t="s">
        <v>148</v>
      </c>
      <c r="BE1000" s="199">
        <f>IF(N1000="základní",J1000,0)</f>
        <v>0</v>
      </c>
      <c r="BF1000" s="199">
        <f>IF(N1000="snížená",J1000,0)</f>
        <v>0</v>
      </c>
      <c r="BG1000" s="199">
        <f>IF(N1000="zákl. přenesená",J1000,0)</f>
        <v>0</v>
      </c>
      <c r="BH1000" s="199">
        <f>IF(N1000="sníž. přenesená",J1000,0)</f>
        <v>0</v>
      </c>
      <c r="BI1000" s="199">
        <f>IF(N1000="nulová",J1000,0)</f>
        <v>0</v>
      </c>
      <c r="BJ1000" s="19" t="s">
        <v>21</v>
      </c>
      <c r="BK1000" s="199">
        <f>ROUND(I1000*H1000,2)</f>
        <v>0</v>
      </c>
      <c r="BL1000" s="19" t="s">
        <v>272</v>
      </c>
      <c r="BM1000" s="198" t="s">
        <v>1237</v>
      </c>
    </row>
    <row r="1001" spans="1:47" s="2" customFormat="1" ht="10.2">
      <c r="A1001" s="36"/>
      <c r="B1001" s="37"/>
      <c r="C1001" s="38"/>
      <c r="D1001" s="200" t="s">
        <v>157</v>
      </c>
      <c r="E1001" s="38"/>
      <c r="F1001" s="201" t="s">
        <v>1236</v>
      </c>
      <c r="G1001" s="38"/>
      <c r="H1001" s="38"/>
      <c r="I1001" s="109"/>
      <c r="J1001" s="38"/>
      <c r="K1001" s="38"/>
      <c r="L1001" s="41"/>
      <c r="M1001" s="202"/>
      <c r="N1001" s="203"/>
      <c r="O1001" s="66"/>
      <c r="P1001" s="66"/>
      <c r="Q1001" s="66"/>
      <c r="R1001" s="66"/>
      <c r="S1001" s="66"/>
      <c r="T1001" s="67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T1001" s="19" t="s">
        <v>157</v>
      </c>
      <c r="AU1001" s="19" t="s">
        <v>86</v>
      </c>
    </row>
    <row r="1002" spans="2:63" s="12" customFormat="1" ht="22.8" customHeight="1">
      <c r="B1002" s="172"/>
      <c r="C1002" s="173"/>
      <c r="D1002" s="174" t="s">
        <v>76</v>
      </c>
      <c r="E1002" s="186" t="s">
        <v>1238</v>
      </c>
      <c r="F1002" s="186" t="s">
        <v>1239</v>
      </c>
      <c r="G1002" s="173"/>
      <c r="H1002" s="173"/>
      <c r="I1002" s="176"/>
      <c r="J1002" s="187">
        <f>BK1002</f>
        <v>0</v>
      </c>
      <c r="K1002" s="173"/>
      <c r="L1002" s="178"/>
      <c r="M1002" s="179"/>
      <c r="N1002" s="180"/>
      <c r="O1002" s="180"/>
      <c r="P1002" s="181">
        <f>P1003+SUM(P1004:P1017)+P1030+P1041</f>
        <v>0</v>
      </c>
      <c r="Q1002" s="180"/>
      <c r="R1002" s="181">
        <f>R1003+SUM(R1004:R1017)+R1030+R1041</f>
        <v>0.14325949999999998</v>
      </c>
      <c r="S1002" s="180"/>
      <c r="T1002" s="182">
        <f>T1003+SUM(T1004:T1017)+T1030+T1041</f>
        <v>0</v>
      </c>
      <c r="AR1002" s="183" t="s">
        <v>86</v>
      </c>
      <c r="AT1002" s="184" t="s">
        <v>76</v>
      </c>
      <c r="AU1002" s="184" t="s">
        <v>21</v>
      </c>
      <c r="AY1002" s="183" t="s">
        <v>148</v>
      </c>
      <c r="BK1002" s="185">
        <f>BK1003+SUM(BK1004:BK1017)+BK1030+BK1041</f>
        <v>0</v>
      </c>
    </row>
    <row r="1003" spans="1:65" s="2" customFormat="1" ht="21.75" customHeight="1">
      <c r="A1003" s="36"/>
      <c r="B1003" s="37"/>
      <c r="C1003" s="188" t="s">
        <v>1240</v>
      </c>
      <c r="D1003" s="188" t="s">
        <v>150</v>
      </c>
      <c r="E1003" s="189" t="s">
        <v>1241</v>
      </c>
      <c r="F1003" s="190" t="s">
        <v>1242</v>
      </c>
      <c r="G1003" s="191" t="s">
        <v>1169</v>
      </c>
      <c r="H1003" s="192">
        <v>16</v>
      </c>
      <c r="I1003" s="193"/>
      <c r="J1003" s="192">
        <f>ROUND(I1003*H1003,2)</f>
        <v>0</v>
      </c>
      <c r="K1003" s="190" t="s">
        <v>19</v>
      </c>
      <c r="L1003" s="41"/>
      <c r="M1003" s="194" t="s">
        <v>19</v>
      </c>
      <c r="N1003" s="195" t="s">
        <v>48</v>
      </c>
      <c r="O1003" s="66"/>
      <c r="P1003" s="196">
        <f>O1003*H1003</f>
        <v>0</v>
      </c>
      <c r="Q1003" s="196">
        <v>0</v>
      </c>
      <c r="R1003" s="196">
        <f>Q1003*H1003</f>
        <v>0</v>
      </c>
      <c r="S1003" s="196">
        <v>0</v>
      </c>
      <c r="T1003" s="197">
        <f>S1003*H1003</f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198" t="s">
        <v>272</v>
      </c>
      <c r="AT1003" s="198" t="s">
        <v>150</v>
      </c>
      <c r="AU1003" s="198" t="s">
        <v>86</v>
      </c>
      <c r="AY1003" s="19" t="s">
        <v>148</v>
      </c>
      <c r="BE1003" s="199">
        <f>IF(N1003="základní",J1003,0)</f>
        <v>0</v>
      </c>
      <c r="BF1003" s="199">
        <f>IF(N1003="snížená",J1003,0)</f>
        <v>0</v>
      </c>
      <c r="BG1003" s="199">
        <f>IF(N1003="zákl. přenesená",J1003,0)</f>
        <v>0</v>
      </c>
      <c r="BH1003" s="199">
        <f>IF(N1003="sníž. přenesená",J1003,0)</f>
        <v>0</v>
      </c>
      <c r="BI1003" s="199">
        <f>IF(N1003="nulová",J1003,0)</f>
        <v>0</v>
      </c>
      <c r="BJ1003" s="19" t="s">
        <v>21</v>
      </c>
      <c r="BK1003" s="199">
        <f>ROUND(I1003*H1003,2)</f>
        <v>0</v>
      </c>
      <c r="BL1003" s="19" t="s">
        <v>272</v>
      </c>
      <c r="BM1003" s="198" t="s">
        <v>1243</v>
      </c>
    </row>
    <row r="1004" spans="1:47" s="2" customFormat="1" ht="10.2">
      <c r="A1004" s="36"/>
      <c r="B1004" s="37"/>
      <c r="C1004" s="38"/>
      <c r="D1004" s="200" t="s">
        <v>157</v>
      </c>
      <c r="E1004" s="38"/>
      <c r="F1004" s="201" t="s">
        <v>1244</v>
      </c>
      <c r="G1004" s="38"/>
      <c r="H1004" s="38"/>
      <c r="I1004" s="109"/>
      <c r="J1004" s="38"/>
      <c r="K1004" s="38"/>
      <c r="L1004" s="41"/>
      <c r="M1004" s="202"/>
      <c r="N1004" s="203"/>
      <c r="O1004" s="66"/>
      <c r="P1004" s="66"/>
      <c r="Q1004" s="66"/>
      <c r="R1004" s="66"/>
      <c r="S1004" s="66"/>
      <c r="T1004" s="67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T1004" s="19" t="s">
        <v>157</v>
      </c>
      <c r="AU1004" s="19" t="s">
        <v>86</v>
      </c>
    </row>
    <row r="1005" spans="1:65" s="2" customFormat="1" ht="16.5" customHeight="1">
      <c r="A1005" s="36"/>
      <c r="B1005" s="37"/>
      <c r="C1005" s="188" t="s">
        <v>1245</v>
      </c>
      <c r="D1005" s="188" t="s">
        <v>150</v>
      </c>
      <c r="E1005" s="189" t="s">
        <v>1246</v>
      </c>
      <c r="F1005" s="190" t="s">
        <v>1247</v>
      </c>
      <c r="G1005" s="191" t="s">
        <v>366</v>
      </c>
      <c r="H1005" s="192">
        <v>3</v>
      </c>
      <c r="I1005" s="193"/>
      <c r="J1005" s="192">
        <f>ROUND(I1005*H1005,2)</f>
        <v>0</v>
      </c>
      <c r="K1005" s="190" t="s">
        <v>154</v>
      </c>
      <c r="L1005" s="41"/>
      <c r="M1005" s="194" t="s">
        <v>19</v>
      </c>
      <c r="N1005" s="195" t="s">
        <v>48</v>
      </c>
      <c r="O1005" s="66"/>
      <c r="P1005" s="196">
        <f>O1005*H1005</f>
        <v>0</v>
      </c>
      <c r="Q1005" s="196">
        <v>0.0007</v>
      </c>
      <c r="R1005" s="196">
        <f>Q1005*H1005</f>
        <v>0.0021</v>
      </c>
      <c r="S1005" s="196">
        <v>0</v>
      </c>
      <c r="T1005" s="197">
        <f>S1005*H1005</f>
        <v>0</v>
      </c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R1005" s="198" t="s">
        <v>272</v>
      </c>
      <c r="AT1005" s="198" t="s">
        <v>150</v>
      </c>
      <c r="AU1005" s="198" t="s">
        <v>86</v>
      </c>
      <c r="AY1005" s="19" t="s">
        <v>148</v>
      </c>
      <c r="BE1005" s="199">
        <f>IF(N1005="základní",J1005,0)</f>
        <v>0</v>
      </c>
      <c r="BF1005" s="199">
        <f>IF(N1005="snížená",J1005,0)</f>
        <v>0</v>
      </c>
      <c r="BG1005" s="199">
        <f>IF(N1005="zákl. přenesená",J1005,0)</f>
        <v>0</v>
      </c>
      <c r="BH1005" s="199">
        <f>IF(N1005="sníž. přenesená",J1005,0)</f>
        <v>0</v>
      </c>
      <c r="BI1005" s="199">
        <f>IF(N1005="nulová",J1005,0)</f>
        <v>0</v>
      </c>
      <c r="BJ1005" s="19" t="s">
        <v>21</v>
      </c>
      <c r="BK1005" s="199">
        <f>ROUND(I1005*H1005,2)</f>
        <v>0</v>
      </c>
      <c r="BL1005" s="19" t="s">
        <v>272</v>
      </c>
      <c r="BM1005" s="198" t="s">
        <v>1248</v>
      </c>
    </row>
    <row r="1006" spans="1:47" s="2" customFormat="1" ht="19.2">
      <c r="A1006" s="36"/>
      <c r="B1006" s="37"/>
      <c r="C1006" s="38"/>
      <c r="D1006" s="200" t="s">
        <v>157</v>
      </c>
      <c r="E1006" s="38"/>
      <c r="F1006" s="201" t="s">
        <v>1249</v>
      </c>
      <c r="G1006" s="38"/>
      <c r="H1006" s="38"/>
      <c r="I1006" s="109"/>
      <c r="J1006" s="38"/>
      <c r="K1006" s="38"/>
      <c r="L1006" s="41"/>
      <c r="M1006" s="202"/>
      <c r="N1006" s="203"/>
      <c r="O1006" s="66"/>
      <c r="P1006" s="66"/>
      <c r="Q1006" s="66"/>
      <c r="R1006" s="66"/>
      <c r="S1006" s="66"/>
      <c r="T1006" s="67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T1006" s="19" t="s">
        <v>157</v>
      </c>
      <c r="AU1006" s="19" t="s">
        <v>86</v>
      </c>
    </row>
    <row r="1007" spans="1:65" s="2" customFormat="1" ht="21.75" customHeight="1">
      <c r="A1007" s="36"/>
      <c r="B1007" s="37"/>
      <c r="C1007" s="188" t="s">
        <v>1250</v>
      </c>
      <c r="D1007" s="188" t="s">
        <v>150</v>
      </c>
      <c r="E1007" s="189" t="s">
        <v>1251</v>
      </c>
      <c r="F1007" s="190" t="s">
        <v>1252</v>
      </c>
      <c r="G1007" s="191" t="s">
        <v>366</v>
      </c>
      <c r="H1007" s="192">
        <v>3</v>
      </c>
      <c r="I1007" s="193"/>
      <c r="J1007" s="192">
        <f>ROUND(I1007*H1007,2)</f>
        <v>0</v>
      </c>
      <c r="K1007" s="190" t="s">
        <v>154</v>
      </c>
      <c r="L1007" s="41"/>
      <c r="M1007" s="194" t="s">
        <v>19</v>
      </c>
      <c r="N1007" s="195" t="s">
        <v>48</v>
      </c>
      <c r="O1007" s="66"/>
      <c r="P1007" s="196">
        <f>O1007*H1007</f>
        <v>0</v>
      </c>
      <c r="Q1007" s="196">
        <v>0.00036</v>
      </c>
      <c r="R1007" s="196">
        <f>Q1007*H1007</f>
        <v>0.00108</v>
      </c>
      <c r="S1007" s="196">
        <v>0</v>
      </c>
      <c r="T1007" s="197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8" t="s">
        <v>272</v>
      </c>
      <c r="AT1007" s="198" t="s">
        <v>150</v>
      </c>
      <c r="AU1007" s="198" t="s">
        <v>86</v>
      </c>
      <c r="AY1007" s="19" t="s">
        <v>148</v>
      </c>
      <c r="BE1007" s="199">
        <f>IF(N1007="základní",J1007,0)</f>
        <v>0</v>
      </c>
      <c r="BF1007" s="199">
        <f>IF(N1007="snížená",J1007,0)</f>
        <v>0</v>
      </c>
      <c r="BG1007" s="199">
        <f>IF(N1007="zákl. přenesená",J1007,0)</f>
        <v>0</v>
      </c>
      <c r="BH1007" s="199">
        <f>IF(N1007="sníž. přenesená",J1007,0)</f>
        <v>0</v>
      </c>
      <c r="BI1007" s="199">
        <f>IF(N1007="nulová",J1007,0)</f>
        <v>0</v>
      </c>
      <c r="BJ1007" s="19" t="s">
        <v>21</v>
      </c>
      <c r="BK1007" s="199">
        <f>ROUND(I1007*H1007,2)</f>
        <v>0</v>
      </c>
      <c r="BL1007" s="19" t="s">
        <v>272</v>
      </c>
      <c r="BM1007" s="198" t="s">
        <v>1253</v>
      </c>
    </row>
    <row r="1008" spans="1:47" s="2" customFormat="1" ht="19.2">
      <c r="A1008" s="36"/>
      <c r="B1008" s="37"/>
      <c r="C1008" s="38"/>
      <c r="D1008" s="200" t="s">
        <v>157</v>
      </c>
      <c r="E1008" s="38"/>
      <c r="F1008" s="201" t="s">
        <v>1254</v>
      </c>
      <c r="G1008" s="38"/>
      <c r="H1008" s="38"/>
      <c r="I1008" s="109"/>
      <c r="J1008" s="38"/>
      <c r="K1008" s="38"/>
      <c r="L1008" s="41"/>
      <c r="M1008" s="202"/>
      <c r="N1008" s="203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157</v>
      </c>
      <c r="AU1008" s="19" t="s">
        <v>86</v>
      </c>
    </row>
    <row r="1009" spans="1:65" s="2" customFormat="1" ht="16.5" customHeight="1">
      <c r="A1009" s="36"/>
      <c r="B1009" s="37"/>
      <c r="C1009" s="188" t="s">
        <v>1255</v>
      </c>
      <c r="D1009" s="188" t="s">
        <v>150</v>
      </c>
      <c r="E1009" s="189" t="s">
        <v>1256</v>
      </c>
      <c r="F1009" s="190" t="s">
        <v>1257</v>
      </c>
      <c r="G1009" s="191" t="s">
        <v>359</v>
      </c>
      <c r="H1009" s="192">
        <v>54.5</v>
      </c>
      <c r="I1009" s="193"/>
      <c r="J1009" s="192">
        <f>ROUND(I1009*H1009,2)</f>
        <v>0</v>
      </c>
      <c r="K1009" s="190" t="s">
        <v>154</v>
      </c>
      <c r="L1009" s="41"/>
      <c r="M1009" s="194" t="s">
        <v>19</v>
      </c>
      <c r="N1009" s="195" t="s">
        <v>48</v>
      </c>
      <c r="O1009" s="66"/>
      <c r="P1009" s="196">
        <f>O1009*H1009</f>
        <v>0</v>
      </c>
      <c r="Q1009" s="196">
        <v>1E-05</v>
      </c>
      <c r="R1009" s="196">
        <f>Q1009*H1009</f>
        <v>0.000545</v>
      </c>
      <c r="S1009" s="196">
        <v>0</v>
      </c>
      <c r="T1009" s="197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98" t="s">
        <v>272</v>
      </c>
      <c r="AT1009" s="198" t="s">
        <v>150</v>
      </c>
      <c r="AU1009" s="198" t="s">
        <v>86</v>
      </c>
      <c r="AY1009" s="19" t="s">
        <v>148</v>
      </c>
      <c r="BE1009" s="199">
        <f>IF(N1009="základní",J1009,0)</f>
        <v>0</v>
      </c>
      <c r="BF1009" s="199">
        <f>IF(N1009="snížená",J1009,0)</f>
        <v>0</v>
      </c>
      <c r="BG1009" s="199">
        <f>IF(N1009="zákl. přenesená",J1009,0)</f>
        <v>0</v>
      </c>
      <c r="BH1009" s="199">
        <f>IF(N1009="sníž. přenesená",J1009,0)</f>
        <v>0</v>
      </c>
      <c r="BI1009" s="199">
        <f>IF(N1009="nulová",J1009,0)</f>
        <v>0</v>
      </c>
      <c r="BJ1009" s="19" t="s">
        <v>21</v>
      </c>
      <c r="BK1009" s="199">
        <f>ROUND(I1009*H1009,2)</f>
        <v>0</v>
      </c>
      <c r="BL1009" s="19" t="s">
        <v>272</v>
      </c>
      <c r="BM1009" s="198" t="s">
        <v>1258</v>
      </c>
    </row>
    <row r="1010" spans="1:47" s="2" customFormat="1" ht="19.2">
      <c r="A1010" s="36"/>
      <c r="B1010" s="37"/>
      <c r="C1010" s="38"/>
      <c r="D1010" s="200" t="s">
        <v>157</v>
      </c>
      <c r="E1010" s="38"/>
      <c r="F1010" s="201" t="s">
        <v>1259</v>
      </c>
      <c r="G1010" s="38"/>
      <c r="H1010" s="38"/>
      <c r="I1010" s="109"/>
      <c r="J1010" s="38"/>
      <c r="K1010" s="38"/>
      <c r="L1010" s="41"/>
      <c r="M1010" s="202"/>
      <c r="N1010" s="203"/>
      <c r="O1010" s="66"/>
      <c r="P1010" s="66"/>
      <c r="Q1010" s="66"/>
      <c r="R1010" s="66"/>
      <c r="S1010" s="66"/>
      <c r="T1010" s="67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T1010" s="19" t="s">
        <v>157</v>
      </c>
      <c r="AU1010" s="19" t="s">
        <v>86</v>
      </c>
    </row>
    <row r="1011" spans="2:51" s="14" customFormat="1" ht="10.2">
      <c r="B1011" s="214"/>
      <c r="C1011" s="215"/>
      <c r="D1011" s="200" t="s">
        <v>159</v>
      </c>
      <c r="E1011" s="216" t="s">
        <v>19</v>
      </c>
      <c r="F1011" s="217" t="s">
        <v>1260</v>
      </c>
      <c r="G1011" s="215"/>
      <c r="H1011" s="218">
        <v>54.5</v>
      </c>
      <c r="I1011" s="219"/>
      <c r="J1011" s="215"/>
      <c r="K1011" s="215"/>
      <c r="L1011" s="220"/>
      <c r="M1011" s="221"/>
      <c r="N1011" s="222"/>
      <c r="O1011" s="222"/>
      <c r="P1011" s="222"/>
      <c r="Q1011" s="222"/>
      <c r="R1011" s="222"/>
      <c r="S1011" s="222"/>
      <c r="T1011" s="223"/>
      <c r="AT1011" s="224" t="s">
        <v>159</v>
      </c>
      <c r="AU1011" s="224" t="s">
        <v>86</v>
      </c>
      <c r="AV1011" s="14" t="s">
        <v>86</v>
      </c>
      <c r="AW1011" s="14" t="s">
        <v>35</v>
      </c>
      <c r="AX1011" s="14" t="s">
        <v>21</v>
      </c>
      <c r="AY1011" s="224" t="s">
        <v>148</v>
      </c>
    </row>
    <row r="1012" spans="1:65" s="2" customFormat="1" ht="21.75" customHeight="1">
      <c r="A1012" s="36"/>
      <c r="B1012" s="37"/>
      <c r="C1012" s="188" t="s">
        <v>1261</v>
      </c>
      <c r="D1012" s="188" t="s">
        <v>150</v>
      </c>
      <c r="E1012" s="189" t="s">
        <v>1262</v>
      </c>
      <c r="F1012" s="190" t="s">
        <v>1263</v>
      </c>
      <c r="G1012" s="191" t="s">
        <v>359</v>
      </c>
      <c r="H1012" s="192">
        <v>54.5</v>
      </c>
      <c r="I1012" s="193"/>
      <c r="J1012" s="192">
        <f>ROUND(I1012*H1012,2)</f>
        <v>0</v>
      </c>
      <c r="K1012" s="190" t="s">
        <v>154</v>
      </c>
      <c r="L1012" s="41"/>
      <c r="M1012" s="194" t="s">
        <v>19</v>
      </c>
      <c r="N1012" s="195" t="s">
        <v>48</v>
      </c>
      <c r="O1012" s="66"/>
      <c r="P1012" s="196">
        <f>O1012*H1012</f>
        <v>0</v>
      </c>
      <c r="Q1012" s="196">
        <v>0.0004</v>
      </c>
      <c r="R1012" s="196">
        <f>Q1012*H1012</f>
        <v>0.0218</v>
      </c>
      <c r="S1012" s="196">
        <v>0</v>
      </c>
      <c r="T1012" s="197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198" t="s">
        <v>155</v>
      </c>
      <c r="AT1012" s="198" t="s">
        <v>150</v>
      </c>
      <c r="AU1012" s="198" t="s">
        <v>86</v>
      </c>
      <c r="AY1012" s="19" t="s">
        <v>148</v>
      </c>
      <c r="BE1012" s="199">
        <f>IF(N1012="základní",J1012,0)</f>
        <v>0</v>
      </c>
      <c r="BF1012" s="199">
        <f>IF(N1012="snížená",J1012,0)</f>
        <v>0</v>
      </c>
      <c r="BG1012" s="199">
        <f>IF(N1012="zákl. přenesená",J1012,0)</f>
        <v>0</v>
      </c>
      <c r="BH1012" s="199">
        <f>IF(N1012="sníž. přenesená",J1012,0)</f>
        <v>0</v>
      </c>
      <c r="BI1012" s="199">
        <f>IF(N1012="nulová",J1012,0)</f>
        <v>0</v>
      </c>
      <c r="BJ1012" s="19" t="s">
        <v>21</v>
      </c>
      <c r="BK1012" s="199">
        <f>ROUND(I1012*H1012,2)</f>
        <v>0</v>
      </c>
      <c r="BL1012" s="19" t="s">
        <v>155</v>
      </c>
      <c r="BM1012" s="198" t="s">
        <v>1264</v>
      </c>
    </row>
    <row r="1013" spans="1:47" s="2" customFormat="1" ht="28.8">
      <c r="A1013" s="36"/>
      <c r="B1013" s="37"/>
      <c r="C1013" s="38"/>
      <c r="D1013" s="200" t="s">
        <v>157</v>
      </c>
      <c r="E1013" s="38"/>
      <c r="F1013" s="201" t="s">
        <v>1265</v>
      </c>
      <c r="G1013" s="38"/>
      <c r="H1013" s="38"/>
      <c r="I1013" s="109"/>
      <c r="J1013" s="38"/>
      <c r="K1013" s="38"/>
      <c r="L1013" s="41"/>
      <c r="M1013" s="202"/>
      <c r="N1013" s="203"/>
      <c r="O1013" s="66"/>
      <c r="P1013" s="66"/>
      <c r="Q1013" s="66"/>
      <c r="R1013" s="66"/>
      <c r="S1013" s="66"/>
      <c r="T1013" s="67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T1013" s="19" t="s">
        <v>157</v>
      </c>
      <c r="AU1013" s="19" t="s">
        <v>86</v>
      </c>
    </row>
    <row r="1014" spans="1:65" s="2" customFormat="1" ht="21.75" customHeight="1">
      <c r="A1014" s="36"/>
      <c r="B1014" s="37"/>
      <c r="C1014" s="188" t="s">
        <v>1266</v>
      </c>
      <c r="D1014" s="188" t="s">
        <v>150</v>
      </c>
      <c r="E1014" s="189" t="s">
        <v>1267</v>
      </c>
      <c r="F1014" s="190" t="s">
        <v>1268</v>
      </c>
      <c r="G1014" s="191" t="s">
        <v>246</v>
      </c>
      <c r="H1014" s="192">
        <v>0.23</v>
      </c>
      <c r="I1014" s="193"/>
      <c r="J1014" s="192">
        <f>ROUND(I1014*H1014,2)</f>
        <v>0</v>
      </c>
      <c r="K1014" s="190" t="s">
        <v>154</v>
      </c>
      <c r="L1014" s="41"/>
      <c r="M1014" s="194" t="s">
        <v>19</v>
      </c>
      <c r="N1014" s="195" t="s">
        <v>48</v>
      </c>
      <c r="O1014" s="66"/>
      <c r="P1014" s="196">
        <f>O1014*H1014</f>
        <v>0</v>
      </c>
      <c r="Q1014" s="196">
        <v>0</v>
      </c>
      <c r="R1014" s="196">
        <f>Q1014*H1014</f>
        <v>0</v>
      </c>
      <c r="S1014" s="196">
        <v>0</v>
      </c>
      <c r="T1014" s="197">
        <f>S1014*H1014</f>
        <v>0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198" t="s">
        <v>272</v>
      </c>
      <c r="AT1014" s="198" t="s">
        <v>150</v>
      </c>
      <c r="AU1014" s="198" t="s">
        <v>86</v>
      </c>
      <c r="AY1014" s="19" t="s">
        <v>148</v>
      </c>
      <c r="BE1014" s="199">
        <f>IF(N1014="základní",J1014,0)</f>
        <v>0</v>
      </c>
      <c r="BF1014" s="199">
        <f>IF(N1014="snížená",J1014,0)</f>
        <v>0</v>
      </c>
      <c r="BG1014" s="199">
        <f>IF(N1014="zákl. přenesená",J1014,0)</f>
        <v>0</v>
      </c>
      <c r="BH1014" s="199">
        <f>IF(N1014="sníž. přenesená",J1014,0)</f>
        <v>0</v>
      </c>
      <c r="BI1014" s="199">
        <f>IF(N1014="nulová",J1014,0)</f>
        <v>0</v>
      </c>
      <c r="BJ1014" s="19" t="s">
        <v>21</v>
      </c>
      <c r="BK1014" s="199">
        <f>ROUND(I1014*H1014,2)</f>
        <v>0</v>
      </c>
      <c r="BL1014" s="19" t="s">
        <v>272</v>
      </c>
      <c r="BM1014" s="198" t="s">
        <v>1269</v>
      </c>
    </row>
    <row r="1015" spans="1:47" s="2" customFormat="1" ht="28.8">
      <c r="A1015" s="36"/>
      <c r="B1015" s="37"/>
      <c r="C1015" s="38"/>
      <c r="D1015" s="200" t="s">
        <v>157</v>
      </c>
      <c r="E1015" s="38"/>
      <c r="F1015" s="201" t="s">
        <v>1270</v>
      </c>
      <c r="G1015" s="38"/>
      <c r="H1015" s="38"/>
      <c r="I1015" s="109"/>
      <c r="J1015" s="38"/>
      <c r="K1015" s="38"/>
      <c r="L1015" s="41"/>
      <c r="M1015" s="202"/>
      <c r="N1015" s="203"/>
      <c r="O1015" s="66"/>
      <c r="P1015" s="66"/>
      <c r="Q1015" s="66"/>
      <c r="R1015" s="66"/>
      <c r="S1015" s="66"/>
      <c r="T1015" s="67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T1015" s="19" t="s">
        <v>157</v>
      </c>
      <c r="AU1015" s="19" t="s">
        <v>86</v>
      </c>
    </row>
    <row r="1016" spans="2:51" s="14" customFormat="1" ht="10.2">
      <c r="B1016" s="214"/>
      <c r="C1016" s="215"/>
      <c r="D1016" s="200" t="s">
        <v>159</v>
      </c>
      <c r="E1016" s="216" t="s">
        <v>19</v>
      </c>
      <c r="F1016" s="217" t="s">
        <v>1271</v>
      </c>
      <c r="G1016" s="215"/>
      <c r="H1016" s="218">
        <v>0.233</v>
      </c>
      <c r="I1016" s="219"/>
      <c r="J1016" s="215"/>
      <c r="K1016" s="215"/>
      <c r="L1016" s="220"/>
      <c r="M1016" s="221"/>
      <c r="N1016" s="222"/>
      <c r="O1016" s="222"/>
      <c r="P1016" s="222"/>
      <c r="Q1016" s="222"/>
      <c r="R1016" s="222"/>
      <c r="S1016" s="222"/>
      <c r="T1016" s="223"/>
      <c r="AT1016" s="224" t="s">
        <v>159</v>
      </c>
      <c r="AU1016" s="224" t="s">
        <v>86</v>
      </c>
      <c r="AV1016" s="14" t="s">
        <v>86</v>
      </c>
      <c r="AW1016" s="14" t="s">
        <v>35</v>
      </c>
      <c r="AX1016" s="14" t="s">
        <v>21</v>
      </c>
      <c r="AY1016" s="224" t="s">
        <v>148</v>
      </c>
    </row>
    <row r="1017" spans="2:63" s="12" customFormat="1" ht="20.85" customHeight="1">
      <c r="B1017" s="172"/>
      <c r="C1017" s="173"/>
      <c r="D1017" s="174" t="s">
        <v>76</v>
      </c>
      <c r="E1017" s="186" t="s">
        <v>1272</v>
      </c>
      <c r="F1017" s="186" t="s">
        <v>1273</v>
      </c>
      <c r="G1017" s="173"/>
      <c r="H1017" s="173"/>
      <c r="I1017" s="176"/>
      <c r="J1017" s="187">
        <f>BK1017</f>
        <v>0</v>
      </c>
      <c r="K1017" s="173"/>
      <c r="L1017" s="178"/>
      <c r="M1017" s="179"/>
      <c r="N1017" s="180"/>
      <c r="O1017" s="180"/>
      <c r="P1017" s="181">
        <f>SUM(P1018:P1029)</f>
        <v>0</v>
      </c>
      <c r="Q1017" s="180"/>
      <c r="R1017" s="181">
        <f>SUM(R1018:R1029)</f>
        <v>0.0491505</v>
      </c>
      <c r="S1017" s="180"/>
      <c r="T1017" s="182">
        <f>SUM(T1018:T1029)</f>
        <v>0</v>
      </c>
      <c r="AR1017" s="183" t="s">
        <v>86</v>
      </c>
      <c r="AT1017" s="184" t="s">
        <v>76</v>
      </c>
      <c r="AU1017" s="184" t="s">
        <v>86</v>
      </c>
      <c r="AY1017" s="183" t="s">
        <v>148</v>
      </c>
      <c r="BK1017" s="185">
        <f>SUM(BK1018:BK1029)</f>
        <v>0</v>
      </c>
    </row>
    <row r="1018" spans="1:65" s="2" customFormat="1" ht="21.75" customHeight="1">
      <c r="A1018" s="36"/>
      <c r="B1018" s="37"/>
      <c r="C1018" s="188" t="s">
        <v>1274</v>
      </c>
      <c r="D1018" s="188" t="s">
        <v>150</v>
      </c>
      <c r="E1018" s="189" t="s">
        <v>1275</v>
      </c>
      <c r="F1018" s="190" t="s">
        <v>1276</v>
      </c>
      <c r="G1018" s="191" t="s">
        <v>359</v>
      </c>
      <c r="H1018" s="192">
        <v>46.5</v>
      </c>
      <c r="I1018" s="193"/>
      <c r="J1018" s="192">
        <f>ROUND(I1018*H1018,2)</f>
        <v>0</v>
      </c>
      <c r="K1018" s="190" t="s">
        <v>154</v>
      </c>
      <c r="L1018" s="41"/>
      <c r="M1018" s="194" t="s">
        <v>19</v>
      </c>
      <c r="N1018" s="195" t="s">
        <v>48</v>
      </c>
      <c r="O1018" s="66"/>
      <c r="P1018" s="196">
        <f>O1018*H1018</f>
        <v>0</v>
      </c>
      <c r="Q1018" s="196">
        <v>0.00065</v>
      </c>
      <c r="R1018" s="196">
        <f>Q1018*H1018</f>
        <v>0.030225</v>
      </c>
      <c r="S1018" s="196">
        <v>0</v>
      </c>
      <c r="T1018" s="197">
        <f>S1018*H1018</f>
        <v>0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98" t="s">
        <v>272</v>
      </c>
      <c r="AT1018" s="198" t="s">
        <v>150</v>
      </c>
      <c r="AU1018" s="198" t="s">
        <v>181</v>
      </c>
      <c r="AY1018" s="19" t="s">
        <v>148</v>
      </c>
      <c r="BE1018" s="199">
        <f>IF(N1018="základní",J1018,0)</f>
        <v>0</v>
      </c>
      <c r="BF1018" s="199">
        <f>IF(N1018="snížená",J1018,0)</f>
        <v>0</v>
      </c>
      <c r="BG1018" s="199">
        <f>IF(N1018="zákl. přenesená",J1018,0)</f>
        <v>0</v>
      </c>
      <c r="BH1018" s="199">
        <f>IF(N1018="sníž. přenesená",J1018,0)</f>
        <v>0</v>
      </c>
      <c r="BI1018" s="199">
        <f>IF(N1018="nulová",J1018,0)</f>
        <v>0</v>
      </c>
      <c r="BJ1018" s="19" t="s">
        <v>21</v>
      </c>
      <c r="BK1018" s="199">
        <f>ROUND(I1018*H1018,2)</f>
        <v>0</v>
      </c>
      <c r="BL1018" s="19" t="s">
        <v>272</v>
      </c>
      <c r="BM1018" s="198" t="s">
        <v>1277</v>
      </c>
    </row>
    <row r="1019" spans="1:47" s="2" customFormat="1" ht="19.2">
      <c r="A1019" s="36"/>
      <c r="B1019" s="37"/>
      <c r="C1019" s="38"/>
      <c r="D1019" s="200" t="s">
        <v>157</v>
      </c>
      <c r="E1019" s="38"/>
      <c r="F1019" s="201" t="s">
        <v>1278</v>
      </c>
      <c r="G1019" s="38"/>
      <c r="H1019" s="38"/>
      <c r="I1019" s="109"/>
      <c r="J1019" s="38"/>
      <c r="K1019" s="38"/>
      <c r="L1019" s="41"/>
      <c r="M1019" s="202"/>
      <c r="N1019" s="203"/>
      <c r="O1019" s="66"/>
      <c r="P1019" s="66"/>
      <c r="Q1019" s="66"/>
      <c r="R1019" s="66"/>
      <c r="S1019" s="66"/>
      <c r="T1019" s="67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T1019" s="19" t="s">
        <v>157</v>
      </c>
      <c r="AU1019" s="19" t="s">
        <v>181</v>
      </c>
    </row>
    <row r="1020" spans="2:51" s="13" customFormat="1" ht="10.2">
      <c r="B1020" s="204"/>
      <c r="C1020" s="205"/>
      <c r="D1020" s="200" t="s">
        <v>159</v>
      </c>
      <c r="E1020" s="206" t="s">
        <v>19</v>
      </c>
      <c r="F1020" s="207" t="s">
        <v>1279</v>
      </c>
      <c r="G1020" s="205"/>
      <c r="H1020" s="206" t="s">
        <v>19</v>
      </c>
      <c r="I1020" s="208"/>
      <c r="J1020" s="205"/>
      <c r="K1020" s="205"/>
      <c r="L1020" s="209"/>
      <c r="M1020" s="210"/>
      <c r="N1020" s="211"/>
      <c r="O1020" s="211"/>
      <c r="P1020" s="211"/>
      <c r="Q1020" s="211"/>
      <c r="R1020" s="211"/>
      <c r="S1020" s="211"/>
      <c r="T1020" s="212"/>
      <c r="AT1020" s="213" t="s">
        <v>159</v>
      </c>
      <c r="AU1020" s="213" t="s">
        <v>181</v>
      </c>
      <c r="AV1020" s="13" t="s">
        <v>21</v>
      </c>
      <c r="AW1020" s="13" t="s">
        <v>35</v>
      </c>
      <c r="AX1020" s="13" t="s">
        <v>77</v>
      </c>
      <c r="AY1020" s="213" t="s">
        <v>148</v>
      </c>
    </row>
    <row r="1021" spans="2:51" s="13" customFormat="1" ht="10.2">
      <c r="B1021" s="204"/>
      <c r="C1021" s="205"/>
      <c r="D1021" s="200" t="s">
        <v>159</v>
      </c>
      <c r="E1021" s="206" t="s">
        <v>19</v>
      </c>
      <c r="F1021" s="207" t="s">
        <v>346</v>
      </c>
      <c r="G1021" s="205"/>
      <c r="H1021" s="206" t="s">
        <v>19</v>
      </c>
      <c r="I1021" s="208"/>
      <c r="J1021" s="205"/>
      <c r="K1021" s="205"/>
      <c r="L1021" s="209"/>
      <c r="M1021" s="210"/>
      <c r="N1021" s="211"/>
      <c r="O1021" s="211"/>
      <c r="P1021" s="211"/>
      <c r="Q1021" s="211"/>
      <c r="R1021" s="211"/>
      <c r="S1021" s="211"/>
      <c r="T1021" s="212"/>
      <c r="AT1021" s="213" t="s">
        <v>159</v>
      </c>
      <c r="AU1021" s="213" t="s">
        <v>181</v>
      </c>
      <c r="AV1021" s="13" t="s">
        <v>21</v>
      </c>
      <c r="AW1021" s="13" t="s">
        <v>35</v>
      </c>
      <c r="AX1021" s="13" t="s">
        <v>77</v>
      </c>
      <c r="AY1021" s="213" t="s">
        <v>148</v>
      </c>
    </row>
    <row r="1022" spans="2:51" s="14" customFormat="1" ht="20.4">
      <c r="B1022" s="214"/>
      <c r="C1022" s="215"/>
      <c r="D1022" s="200" t="s">
        <v>159</v>
      </c>
      <c r="E1022" s="216" t="s">
        <v>19</v>
      </c>
      <c r="F1022" s="217" t="s">
        <v>1280</v>
      </c>
      <c r="G1022" s="215"/>
      <c r="H1022" s="218">
        <v>38.3</v>
      </c>
      <c r="I1022" s="219"/>
      <c r="J1022" s="215"/>
      <c r="K1022" s="215"/>
      <c r="L1022" s="220"/>
      <c r="M1022" s="221"/>
      <c r="N1022" s="222"/>
      <c r="O1022" s="222"/>
      <c r="P1022" s="222"/>
      <c r="Q1022" s="222"/>
      <c r="R1022" s="222"/>
      <c r="S1022" s="222"/>
      <c r="T1022" s="223"/>
      <c r="AT1022" s="224" t="s">
        <v>159</v>
      </c>
      <c r="AU1022" s="224" t="s">
        <v>181</v>
      </c>
      <c r="AV1022" s="14" t="s">
        <v>86</v>
      </c>
      <c r="AW1022" s="14" t="s">
        <v>35</v>
      </c>
      <c r="AX1022" s="14" t="s">
        <v>77</v>
      </c>
      <c r="AY1022" s="224" t="s">
        <v>148</v>
      </c>
    </row>
    <row r="1023" spans="2:51" s="14" customFormat="1" ht="10.2">
      <c r="B1023" s="214"/>
      <c r="C1023" s="215"/>
      <c r="D1023" s="200" t="s">
        <v>159</v>
      </c>
      <c r="E1023" s="216" t="s">
        <v>19</v>
      </c>
      <c r="F1023" s="217" t="s">
        <v>1281</v>
      </c>
      <c r="G1023" s="215"/>
      <c r="H1023" s="218">
        <v>8.2</v>
      </c>
      <c r="I1023" s="219"/>
      <c r="J1023" s="215"/>
      <c r="K1023" s="215"/>
      <c r="L1023" s="220"/>
      <c r="M1023" s="221"/>
      <c r="N1023" s="222"/>
      <c r="O1023" s="222"/>
      <c r="P1023" s="222"/>
      <c r="Q1023" s="222"/>
      <c r="R1023" s="222"/>
      <c r="S1023" s="222"/>
      <c r="T1023" s="223"/>
      <c r="AT1023" s="224" t="s">
        <v>159</v>
      </c>
      <c r="AU1023" s="224" t="s">
        <v>181</v>
      </c>
      <c r="AV1023" s="14" t="s">
        <v>86</v>
      </c>
      <c r="AW1023" s="14" t="s">
        <v>35</v>
      </c>
      <c r="AX1023" s="14" t="s">
        <v>77</v>
      </c>
      <c r="AY1023" s="224" t="s">
        <v>148</v>
      </c>
    </row>
    <row r="1024" spans="2:51" s="16" customFormat="1" ht="10.2">
      <c r="B1024" s="236"/>
      <c r="C1024" s="237"/>
      <c r="D1024" s="200" t="s">
        <v>159</v>
      </c>
      <c r="E1024" s="238" t="s">
        <v>19</v>
      </c>
      <c r="F1024" s="239" t="s">
        <v>206</v>
      </c>
      <c r="G1024" s="237"/>
      <c r="H1024" s="240">
        <v>46.5</v>
      </c>
      <c r="I1024" s="241"/>
      <c r="J1024" s="237"/>
      <c r="K1024" s="237"/>
      <c r="L1024" s="242"/>
      <c r="M1024" s="243"/>
      <c r="N1024" s="244"/>
      <c r="O1024" s="244"/>
      <c r="P1024" s="244"/>
      <c r="Q1024" s="244"/>
      <c r="R1024" s="244"/>
      <c r="S1024" s="244"/>
      <c r="T1024" s="245"/>
      <c r="AT1024" s="246" t="s">
        <v>159</v>
      </c>
      <c r="AU1024" s="246" t="s">
        <v>181</v>
      </c>
      <c r="AV1024" s="16" t="s">
        <v>155</v>
      </c>
      <c r="AW1024" s="16" t="s">
        <v>35</v>
      </c>
      <c r="AX1024" s="16" t="s">
        <v>21</v>
      </c>
      <c r="AY1024" s="246" t="s">
        <v>148</v>
      </c>
    </row>
    <row r="1025" spans="1:65" s="2" customFormat="1" ht="21.75" customHeight="1">
      <c r="A1025" s="36"/>
      <c r="B1025" s="37"/>
      <c r="C1025" s="247" t="s">
        <v>1282</v>
      </c>
      <c r="D1025" s="247" t="s">
        <v>243</v>
      </c>
      <c r="E1025" s="248" t="s">
        <v>1283</v>
      </c>
      <c r="F1025" s="249" t="s">
        <v>1284</v>
      </c>
      <c r="G1025" s="250" t="s">
        <v>359</v>
      </c>
      <c r="H1025" s="251">
        <v>51.15</v>
      </c>
      <c r="I1025" s="252"/>
      <c r="J1025" s="251">
        <f>ROUND(I1025*H1025,2)</f>
        <v>0</v>
      </c>
      <c r="K1025" s="249" t="s">
        <v>154</v>
      </c>
      <c r="L1025" s="253"/>
      <c r="M1025" s="254" t="s">
        <v>19</v>
      </c>
      <c r="N1025" s="255" t="s">
        <v>48</v>
      </c>
      <c r="O1025" s="66"/>
      <c r="P1025" s="196">
        <f>O1025*H1025</f>
        <v>0</v>
      </c>
      <c r="Q1025" s="196">
        <v>0.00037</v>
      </c>
      <c r="R1025" s="196">
        <f>Q1025*H1025</f>
        <v>0.018925499999999998</v>
      </c>
      <c r="S1025" s="196">
        <v>0</v>
      </c>
      <c r="T1025" s="197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198" t="s">
        <v>404</v>
      </c>
      <c r="AT1025" s="198" t="s">
        <v>243</v>
      </c>
      <c r="AU1025" s="198" t="s">
        <v>181</v>
      </c>
      <c r="AY1025" s="19" t="s">
        <v>148</v>
      </c>
      <c r="BE1025" s="199">
        <f>IF(N1025="základní",J1025,0)</f>
        <v>0</v>
      </c>
      <c r="BF1025" s="199">
        <f>IF(N1025="snížená",J1025,0)</f>
        <v>0</v>
      </c>
      <c r="BG1025" s="199">
        <f>IF(N1025="zákl. přenesená",J1025,0)</f>
        <v>0</v>
      </c>
      <c r="BH1025" s="199">
        <f>IF(N1025="sníž. přenesená",J1025,0)</f>
        <v>0</v>
      </c>
      <c r="BI1025" s="199">
        <f>IF(N1025="nulová",J1025,0)</f>
        <v>0</v>
      </c>
      <c r="BJ1025" s="19" t="s">
        <v>21</v>
      </c>
      <c r="BK1025" s="199">
        <f>ROUND(I1025*H1025,2)</f>
        <v>0</v>
      </c>
      <c r="BL1025" s="19" t="s">
        <v>272</v>
      </c>
      <c r="BM1025" s="198" t="s">
        <v>1285</v>
      </c>
    </row>
    <row r="1026" spans="1:47" s="2" customFormat="1" ht="19.2">
      <c r="A1026" s="36"/>
      <c r="B1026" s="37"/>
      <c r="C1026" s="38"/>
      <c r="D1026" s="200" t="s">
        <v>157</v>
      </c>
      <c r="E1026" s="38"/>
      <c r="F1026" s="201" t="s">
        <v>1284</v>
      </c>
      <c r="G1026" s="38"/>
      <c r="H1026" s="38"/>
      <c r="I1026" s="109"/>
      <c r="J1026" s="38"/>
      <c r="K1026" s="38"/>
      <c r="L1026" s="41"/>
      <c r="M1026" s="202"/>
      <c r="N1026" s="203"/>
      <c r="O1026" s="66"/>
      <c r="P1026" s="66"/>
      <c r="Q1026" s="66"/>
      <c r="R1026" s="66"/>
      <c r="S1026" s="66"/>
      <c r="T1026" s="67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T1026" s="19" t="s">
        <v>157</v>
      </c>
      <c r="AU1026" s="19" t="s">
        <v>181</v>
      </c>
    </row>
    <row r="1027" spans="2:51" s="14" customFormat="1" ht="10.2">
      <c r="B1027" s="214"/>
      <c r="C1027" s="215"/>
      <c r="D1027" s="200" t="s">
        <v>159</v>
      </c>
      <c r="E1027" s="215"/>
      <c r="F1027" s="217" t="s">
        <v>1286</v>
      </c>
      <c r="G1027" s="215"/>
      <c r="H1027" s="218">
        <v>51.15</v>
      </c>
      <c r="I1027" s="219"/>
      <c r="J1027" s="215"/>
      <c r="K1027" s="215"/>
      <c r="L1027" s="220"/>
      <c r="M1027" s="221"/>
      <c r="N1027" s="222"/>
      <c r="O1027" s="222"/>
      <c r="P1027" s="222"/>
      <c r="Q1027" s="222"/>
      <c r="R1027" s="222"/>
      <c r="S1027" s="222"/>
      <c r="T1027" s="223"/>
      <c r="AT1027" s="224" t="s">
        <v>159</v>
      </c>
      <c r="AU1027" s="224" t="s">
        <v>181</v>
      </c>
      <c r="AV1027" s="14" t="s">
        <v>86</v>
      </c>
      <c r="AW1027" s="14" t="s">
        <v>4</v>
      </c>
      <c r="AX1027" s="14" t="s">
        <v>21</v>
      </c>
      <c r="AY1027" s="224" t="s">
        <v>148</v>
      </c>
    </row>
    <row r="1028" spans="1:65" s="2" customFormat="1" ht="16.5" customHeight="1">
      <c r="A1028" s="36"/>
      <c r="B1028" s="37"/>
      <c r="C1028" s="188" t="s">
        <v>1287</v>
      </c>
      <c r="D1028" s="188" t="s">
        <v>150</v>
      </c>
      <c r="E1028" s="189" t="s">
        <v>1288</v>
      </c>
      <c r="F1028" s="190" t="s">
        <v>1236</v>
      </c>
      <c r="G1028" s="191" t="s">
        <v>1037</v>
      </c>
      <c r="H1028" s="193"/>
      <c r="I1028" s="193"/>
      <c r="J1028" s="192">
        <f>ROUND(I1028*H1028,2)</f>
        <v>0</v>
      </c>
      <c r="K1028" s="190" t="s">
        <v>19</v>
      </c>
      <c r="L1028" s="41"/>
      <c r="M1028" s="194" t="s">
        <v>19</v>
      </c>
      <c r="N1028" s="195" t="s">
        <v>48</v>
      </c>
      <c r="O1028" s="66"/>
      <c r="P1028" s="196">
        <f>O1028*H1028</f>
        <v>0</v>
      </c>
      <c r="Q1028" s="196">
        <v>0</v>
      </c>
      <c r="R1028" s="196">
        <f>Q1028*H1028</f>
        <v>0</v>
      </c>
      <c r="S1028" s="196">
        <v>0</v>
      </c>
      <c r="T1028" s="197">
        <f>S1028*H1028</f>
        <v>0</v>
      </c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R1028" s="198" t="s">
        <v>272</v>
      </c>
      <c r="AT1028" s="198" t="s">
        <v>150</v>
      </c>
      <c r="AU1028" s="198" t="s">
        <v>181</v>
      </c>
      <c r="AY1028" s="19" t="s">
        <v>148</v>
      </c>
      <c r="BE1028" s="199">
        <f>IF(N1028="základní",J1028,0)</f>
        <v>0</v>
      </c>
      <c r="BF1028" s="199">
        <f>IF(N1028="snížená",J1028,0)</f>
        <v>0</v>
      </c>
      <c r="BG1028" s="199">
        <f>IF(N1028="zákl. přenesená",J1028,0)</f>
        <v>0</v>
      </c>
      <c r="BH1028" s="199">
        <f>IF(N1028="sníž. přenesená",J1028,0)</f>
        <v>0</v>
      </c>
      <c r="BI1028" s="199">
        <f>IF(N1028="nulová",J1028,0)</f>
        <v>0</v>
      </c>
      <c r="BJ1028" s="19" t="s">
        <v>21</v>
      </c>
      <c r="BK1028" s="199">
        <f>ROUND(I1028*H1028,2)</f>
        <v>0</v>
      </c>
      <c r="BL1028" s="19" t="s">
        <v>272</v>
      </c>
      <c r="BM1028" s="198" t="s">
        <v>1289</v>
      </c>
    </row>
    <row r="1029" spans="1:47" s="2" customFormat="1" ht="10.2">
      <c r="A1029" s="36"/>
      <c r="B1029" s="37"/>
      <c r="C1029" s="38"/>
      <c r="D1029" s="200" t="s">
        <v>157</v>
      </c>
      <c r="E1029" s="38"/>
      <c r="F1029" s="201" t="s">
        <v>1236</v>
      </c>
      <c r="G1029" s="38"/>
      <c r="H1029" s="38"/>
      <c r="I1029" s="109"/>
      <c r="J1029" s="38"/>
      <c r="K1029" s="38"/>
      <c r="L1029" s="41"/>
      <c r="M1029" s="202"/>
      <c r="N1029" s="203"/>
      <c r="O1029" s="66"/>
      <c r="P1029" s="66"/>
      <c r="Q1029" s="66"/>
      <c r="R1029" s="66"/>
      <c r="S1029" s="66"/>
      <c r="T1029" s="67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T1029" s="19" t="s">
        <v>157</v>
      </c>
      <c r="AU1029" s="19" t="s">
        <v>181</v>
      </c>
    </row>
    <row r="1030" spans="2:63" s="12" customFormat="1" ht="20.85" customHeight="1">
      <c r="B1030" s="172"/>
      <c r="C1030" s="173"/>
      <c r="D1030" s="174" t="s">
        <v>76</v>
      </c>
      <c r="E1030" s="186" t="s">
        <v>1290</v>
      </c>
      <c r="F1030" s="186" t="s">
        <v>1291</v>
      </c>
      <c r="G1030" s="173"/>
      <c r="H1030" s="173"/>
      <c r="I1030" s="176"/>
      <c r="J1030" s="187">
        <f>BK1030</f>
        <v>0</v>
      </c>
      <c r="K1030" s="173"/>
      <c r="L1030" s="178"/>
      <c r="M1030" s="179"/>
      <c r="N1030" s="180"/>
      <c r="O1030" s="180"/>
      <c r="P1030" s="181">
        <f>SUM(P1031:P1040)</f>
        <v>0</v>
      </c>
      <c r="Q1030" s="180"/>
      <c r="R1030" s="181">
        <f>SUM(R1031:R1040)</f>
        <v>0.005004000000000001</v>
      </c>
      <c r="S1030" s="180"/>
      <c r="T1030" s="182">
        <f>SUM(T1031:T1040)</f>
        <v>0</v>
      </c>
      <c r="AR1030" s="183" t="s">
        <v>86</v>
      </c>
      <c r="AT1030" s="184" t="s">
        <v>76</v>
      </c>
      <c r="AU1030" s="184" t="s">
        <v>86</v>
      </c>
      <c r="AY1030" s="183" t="s">
        <v>148</v>
      </c>
      <c r="BK1030" s="185">
        <f>SUM(BK1031:BK1040)</f>
        <v>0</v>
      </c>
    </row>
    <row r="1031" spans="1:65" s="2" customFormat="1" ht="21.75" customHeight="1">
      <c r="A1031" s="36"/>
      <c r="B1031" s="37"/>
      <c r="C1031" s="188" t="s">
        <v>1292</v>
      </c>
      <c r="D1031" s="188" t="s">
        <v>150</v>
      </c>
      <c r="E1031" s="189" t="s">
        <v>1275</v>
      </c>
      <c r="F1031" s="190" t="s">
        <v>1276</v>
      </c>
      <c r="G1031" s="191" t="s">
        <v>359</v>
      </c>
      <c r="H1031" s="192">
        <v>3</v>
      </c>
      <c r="I1031" s="193"/>
      <c r="J1031" s="192">
        <f>ROUND(I1031*H1031,2)</f>
        <v>0</v>
      </c>
      <c r="K1031" s="190" t="s">
        <v>154</v>
      </c>
      <c r="L1031" s="41"/>
      <c r="M1031" s="194" t="s">
        <v>19</v>
      </c>
      <c r="N1031" s="195" t="s">
        <v>48</v>
      </c>
      <c r="O1031" s="66"/>
      <c r="P1031" s="196">
        <f>O1031*H1031</f>
        <v>0</v>
      </c>
      <c r="Q1031" s="196">
        <v>0.00065</v>
      </c>
      <c r="R1031" s="196">
        <f>Q1031*H1031</f>
        <v>0.00195</v>
      </c>
      <c r="S1031" s="196">
        <v>0</v>
      </c>
      <c r="T1031" s="197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198" t="s">
        <v>272</v>
      </c>
      <c r="AT1031" s="198" t="s">
        <v>150</v>
      </c>
      <c r="AU1031" s="198" t="s">
        <v>181</v>
      </c>
      <c r="AY1031" s="19" t="s">
        <v>148</v>
      </c>
      <c r="BE1031" s="199">
        <f>IF(N1031="základní",J1031,0)</f>
        <v>0</v>
      </c>
      <c r="BF1031" s="199">
        <f>IF(N1031="snížená",J1031,0)</f>
        <v>0</v>
      </c>
      <c r="BG1031" s="199">
        <f>IF(N1031="zákl. přenesená",J1031,0)</f>
        <v>0</v>
      </c>
      <c r="BH1031" s="199">
        <f>IF(N1031="sníž. přenesená",J1031,0)</f>
        <v>0</v>
      </c>
      <c r="BI1031" s="199">
        <f>IF(N1031="nulová",J1031,0)</f>
        <v>0</v>
      </c>
      <c r="BJ1031" s="19" t="s">
        <v>21</v>
      </c>
      <c r="BK1031" s="199">
        <f>ROUND(I1031*H1031,2)</f>
        <v>0</v>
      </c>
      <c r="BL1031" s="19" t="s">
        <v>272</v>
      </c>
      <c r="BM1031" s="198" t="s">
        <v>1293</v>
      </c>
    </row>
    <row r="1032" spans="1:47" s="2" customFormat="1" ht="19.2">
      <c r="A1032" s="36"/>
      <c r="B1032" s="37"/>
      <c r="C1032" s="38"/>
      <c r="D1032" s="200" t="s">
        <v>157</v>
      </c>
      <c r="E1032" s="38"/>
      <c r="F1032" s="201" t="s">
        <v>1278</v>
      </c>
      <c r="G1032" s="38"/>
      <c r="H1032" s="38"/>
      <c r="I1032" s="109"/>
      <c r="J1032" s="38"/>
      <c r="K1032" s="38"/>
      <c r="L1032" s="41"/>
      <c r="M1032" s="202"/>
      <c r="N1032" s="203"/>
      <c r="O1032" s="66"/>
      <c r="P1032" s="66"/>
      <c r="Q1032" s="66"/>
      <c r="R1032" s="66"/>
      <c r="S1032" s="66"/>
      <c r="T1032" s="67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T1032" s="19" t="s">
        <v>157</v>
      </c>
      <c r="AU1032" s="19" t="s">
        <v>181</v>
      </c>
    </row>
    <row r="1033" spans="2:51" s="14" customFormat="1" ht="10.2">
      <c r="B1033" s="214"/>
      <c r="C1033" s="215"/>
      <c r="D1033" s="200" t="s">
        <v>159</v>
      </c>
      <c r="E1033" s="216" t="s">
        <v>19</v>
      </c>
      <c r="F1033" s="217" t="s">
        <v>1294</v>
      </c>
      <c r="G1033" s="215"/>
      <c r="H1033" s="218">
        <v>3</v>
      </c>
      <c r="I1033" s="219"/>
      <c r="J1033" s="215"/>
      <c r="K1033" s="215"/>
      <c r="L1033" s="220"/>
      <c r="M1033" s="221"/>
      <c r="N1033" s="222"/>
      <c r="O1033" s="222"/>
      <c r="P1033" s="222"/>
      <c r="Q1033" s="222"/>
      <c r="R1033" s="222"/>
      <c r="S1033" s="222"/>
      <c r="T1033" s="223"/>
      <c r="AT1033" s="224" t="s">
        <v>159</v>
      </c>
      <c r="AU1033" s="224" t="s">
        <v>181</v>
      </c>
      <c r="AV1033" s="14" t="s">
        <v>86</v>
      </c>
      <c r="AW1033" s="14" t="s">
        <v>35</v>
      </c>
      <c r="AX1033" s="14" t="s">
        <v>21</v>
      </c>
      <c r="AY1033" s="224" t="s">
        <v>148</v>
      </c>
    </row>
    <row r="1034" spans="1:65" s="2" customFormat="1" ht="33" customHeight="1">
      <c r="A1034" s="36"/>
      <c r="B1034" s="37"/>
      <c r="C1034" s="247" t="s">
        <v>1295</v>
      </c>
      <c r="D1034" s="247" t="s">
        <v>243</v>
      </c>
      <c r="E1034" s="248" t="s">
        <v>1296</v>
      </c>
      <c r="F1034" s="249" t="s">
        <v>1297</v>
      </c>
      <c r="G1034" s="250" t="s">
        <v>359</v>
      </c>
      <c r="H1034" s="251">
        <v>3.3</v>
      </c>
      <c r="I1034" s="252"/>
      <c r="J1034" s="251">
        <f>ROUND(I1034*H1034,2)</f>
        <v>0</v>
      </c>
      <c r="K1034" s="249" t="s">
        <v>154</v>
      </c>
      <c r="L1034" s="253"/>
      <c r="M1034" s="254" t="s">
        <v>19</v>
      </c>
      <c r="N1034" s="255" t="s">
        <v>48</v>
      </c>
      <c r="O1034" s="66"/>
      <c r="P1034" s="196">
        <f>O1034*H1034</f>
        <v>0</v>
      </c>
      <c r="Q1034" s="196">
        <v>0.00078</v>
      </c>
      <c r="R1034" s="196">
        <f>Q1034*H1034</f>
        <v>0.002574</v>
      </c>
      <c r="S1034" s="196">
        <v>0</v>
      </c>
      <c r="T1034" s="197">
        <f>S1034*H1034</f>
        <v>0</v>
      </c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R1034" s="198" t="s">
        <v>404</v>
      </c>
      <c r="AT1034" s="198" t="s">
        <v>243</v>
      </c>
      <c r="AU1034" s="198" t="s">
        <v>181</v>
      </c>
      <c r="AY1034" s="19" t="s">
        <v>148</v>
      </c>
      <c r="BE1034" s="199">
        <f>IF(N1034="základní",J1034,0)</f>
        <v>0</v>
      </c>
      <c r="BF1034" s="199">
        <f>IF(N1034="snížená",J1034,0)</f>
        <v>0</v>
      </c>
      <c r="BG1034" s="199">
        <f>IF(N1034="zákl. přenesená",J1034,0)</f>
        <v>0</v>
      </c>
      <c r="BH1034" s="199">
        <f>IF(N1034="sníž. přenesená",J1034,0)</f>
        <v>0</v>
      </c>
      <c r="BI1034" s="199">
        <f>IF(N1034="nulová",J1034,0)</f>
        <v>0</v>
      </c>
      <c r="BJ1034" s="19" t="s">
        <v>21</v>
      </c>
      <c r="BK1034" s="199">
        <f>ROUND(I1034*H1034,2)</f>
        <v>0</v>
      </c>
      <c r="BL1034" s="19" t="s">
        <v>272</v>
      </c>
      <c r="BM1034" s="198" t="s">
        <v>1298</v>
      </c>
    </row>
    <row r="1035" spans="1:47" s="2" customFormat="1" ht="28.8">
      <c r="A1035" s="36"/>
      <c r="B1035" s="37"/>
      <c r="C1035" s="38"/>
      <c r="D1035" s="200" t="s">
        <v>157</v>
      </c>
      <c r="E1035" s="38"/>
      <c r="F1035" s="201" t="s">
        <v>1299</v>
      </c>
      <c r="G1035" s="38"/>
      <c r="H1035" s="38"/>
      <c r="I1035" s="109"/>
      <c r="J1035" s="38"/>
      <c r="K1035" s="38"/>
      <c r="L1035" s="41"/>
      <c r="M1035" s="202"/>
      <c r="N1035" s="203"/>
      <c r="O1035" s="66"/>
      <c r="P1035" s="66"/>
      <c r="Q1035" s="66"/>
      <c r="R1035" s="66"/>
      <c r="S1035" s="66"/>
      <c r="T1035" s="67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T1035" s="19" t="s">
        <v>157</v>
      </c>
      <c r="AU1035" s="19" t="s">
        <v>181</v>
      </c>
    </row>
    <row r="1036" spans="2:51" s="14" customFormat="1" ht="10.2">
      <c r="B1036" s="214"/>
      <c r="C1036" s="215"/>
      <c r="D1036" s="200" t="s">
        <v>159</v>
      </c>
      <c r="E1036" s="215"/>
      <c r="F1036" s="217" t="s">
        <v>1300</v>
      </c>
      <c r="G1036" s="215"/>
      <c r="H1036" s="218">
        <v>3.3</v>
      </c>
      <c r="I1036" s="219"/>
      <c r="J1036" s="215"/>
      <c r="K1036" s="215"/>
      <c r="L1036" s="220"/>
      <c r="M1036" s="221"/>
      <c r="N1036" s="222"/>
      <c r="O1036" s="222"/>
      <c r="P1036" s="222"/>
      <c r="Q1036" s="222"/>
      <c r="R1036" s="222"/>
      <c r="S1036" s="222"/>
      <c r="T1036" s="223"/>
      <c r="AT1036" s="224" t="s">
        <v>159</v>
      </c>
      <c r="AU1036" s="224" t="s">
        <v>181</v>
      </c>
      <c r="AV1036" s="14" t="s">
        <v>86</v>
      </c>
      <c r="AW1036" s="14" t="s">
        <v>4</v>
      </c>
      <c r="AX1036" s="14" t="s">
        <v>21</v>
      </c>
      <c r="AY1036" s="224" t="s">
        <v>148</v>
      </c>
    </row>
    <row r="1037" spans="1:65" s="2" customFormat="1" ht="33" customHeight="1">
      <c r="A1037" s="36"/>
      <c r="B1037" s="37"/>
      <c r="C1037" s="188" t="s">
        <v>1301</v>
      </c>
      <c r="D1037" s="188" t="s">
        <v>150</v>
      </c>
      <c r="E1037" s="189" t="s">
        <v>1302</v>
      </c>
      <c r="F1037" s="190" t="s">
        <v>1303</v>
      </c>
      <c r="G1037" s="191" t="s">
        <v>359</v>
      </c>
      <c r="H1037" s="192">
        <v>3</v>
      </c>
      <c r="I1037" s="193"/>
      <c r="J1037" s="192">
        <f>ROUND(I1037*H1037,2)</f>
        <v>0</v>
      </c>
      <c r="K1037" s="190" t="s">
        <v>154</v>
      </c>
      <c r="L1037" s="41"/>
      <c r="M1037" s="194" t="s">
        <v>19</v>
      </c>
      <c r="N1037" s="195" t="s">
        <v>48</v>
      </c>
      <c r="O1037" s="66"/>
      <c r="P1037" s="196">
        <f>O1037*H1037</f>
        <v>0</v>
      </c>
      <c r="Q1037" s="196">
        <v>0.00016</v>
      </c>
      <c r="R1037" s="196">
        <f>Q1037*H1037</f>
        <v>0.00048000000000000007</v>
      </c>
      <c r="S1037" s="196">
        <v>0</v>
      </c>
      <c r="T1037" s="197">
        <f>S1037*H1037</f>
        <v>0</v>
      </c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R1037" s="198" t="s">
        <v>272</v>
      </c>
      <c r="AT1037" s="198" t="s">
        <v>150</v>
      </c>
      <c r="AU1037" s="198" t="s">
        <v>181</v>
      </c>
      <c r="AY1037" s="19" t="s">
        <v>148</v>
      </c>
      <c r="BE1037" s="199">
        <f>IF(N1037="základní",J1037,0)</f>
        <v>0</v>
      </c>
      <c r="BF1037" s="199">
        <f>IF(N1037="snížená",J1037,0)</f>
        <v>0</v>
      </c>
      <c r="BG1037" s="199">
        <f>IF(N1037="zákl. přenesená",J1037,0)</f>
        <v>0</v>
      </c>
      <c r="BH1037" s="199">
        <f>IF(N1037="sníž. přenesená",J1037,0)</f>
        <v>0</v>
      </c>
      <c r="BI1037" s="199">
        <f>IF(N1037="nulová",J1037,0)</f>
        <v>0</v>
      </c>
      <c r="BJ1037" s="19" t="s">
        <v>21</v>
      </c>
      <c r="BK1037" s="199">
        <f>ROUND(I1037*H1037,2)</f>
        <v>0</v>
      </c>
      <c r="BL1037" s="19" t="s">
        <v>272</v>
      </c>
      <c r="BM1037" s="198" t="s">
        <v>1304</v>
      </c>
    </row>
    <row r="1038" spans="1:47" s="2" customFormat="1" ht="38.4">
      <c r="A1038" s="36"/>
      <c r="B1038" s="37"/>
      <c r="C1038" s="38"/>
      <c r="D1038" s="200" t="s">
        <v>157</v>
      </c>
      <c r="E1038" s="38"/>
      <c r="F1038" s="201" t="s">
        <v>1305</v>
      </c>
      <c r="G1038" s="38"/>
      <c r="H1038" s="38"/>
      <c r="I1038" s="109"/>
      <c r="J1038" s="38"/>
      <c r="K1038" s="38"/>
      <c r="L1038" s="41"/>
      <c r="M1038" s="202"/>
      <c r="N1038" s="203"/>
      <c r="O1038" s="66"/>
      <c r="P1038" s="66"/>
      <c r="Q1038" s="66"/>
      <c r="R1038" s="66"/>
      <c r="S1038" s="66"/>
      <c r="T1038" s="67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T1038" s="19" t="s">
        <v>157</v>
      </c>
      <c r="AU1038" s="19" t="s">
        <v>181</v>
      </c>
    </row>
    <row r="1039" spans="1:65" s="2" customFormat="1" ht="16.5" customHeight="1">
      <c r="A1039" s="36"/>
      <c r="B1039" s="37"/>
      <c r="C1039" s="188" t="s">
        <v>1306</v>
      </c>
      <c r="D1039" s="188" t="s">
        <v>150</v>
      </c>
      <c r="E1039" s="189" t="s">
        <v>1307</v>
      </c>
      <c r="F1039" s="190" t="s">
        <v>1236</v>
      </c>
      <c r="G1039" s="191" t="s">
        <v>1037</v>
      </c>
      <c r="H1039" s="193"/>
      <c r="I1039" s="193"/>
      <c r="J1039" s="192">
        <f>ROUND(I1039*H1039,2)</f>
        <v>0</v>
      </c>
      <c r="K1039" s="190" t="s">
        <v>19</v>
      </c>
      <c r="L1039" s="41"/>
      <c r="M1039" s="194" t="s">
        <v>19</v>
      </c>
      <c r="N1039" s="195" t="s">
        <v>48</v>
      </c>
      <c r="O1039" s="66"/>
      <c r="P1039" s="196">
        <f>O1039*H1039</f>
        <v>0</v>
      </c>
      <c r="Q1039" s="196">
        <v>0</v>
      </c>
      <c r="R1039" s="196">
        <f>Q1039*H1039</f>
        <v>0</v>
      </c>
      <c r="S1039" s="196">
        <v>0</v>
      </c>
      <c r="T1039" s="197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198" t="s">
        <v>272</v>
      </c>
      <c r="AT1039" s="198" t="s">
        <v>150</v>
      </c>
      <c r="AU1039" s="198" t="s">
        <v>181</v>
      </c>
      <c r="AY1039" s="19" t="s">
        <v>148</v>
      </c>
      <c r="BE1039" s="199">
        <f>IF(N1039="základní",J1039,0)</f>
        <v>0</v>
      </c>
      <c r="BF1039" s="199">
        <f>IF(N1039="snížená",J1039,0)</f>
        <v>0</v>
      </c>
      <c r="BG1039" s="199">
        <f>IF(N1039="zákl. přenesená",J1039,0)</f>
        <v>0</v>
      </c>
      <c r="BH1039" s="199">
        <f>IF(N1039="sníž. přenesená",J1039,0)</f>
        <v>0</v>
      </c>
      <c r="BI1039" s="199">
        <f>IF(N1039="nulová",J1039,0)</f>
        <v>0</v>
      </c>
      <c r="BJ1039" s="19" t="s">
        <v>21</v>
      </c>
      <c r="BK1039" s="199">
        <f>ROUND(I1039*H1039,2)</f>
        <v>0</v>
      </c>
      <c r="BL1039" s="19" t="s">
        <v>272</v>
      </c>
      <c r="BM1039" s="198" t="s">
        <v>1308</v>
      </c>
    </row>
    <row r="1040" spans="1:47" s="2" customFormat="1" ht="10.2">
      <c r="A1040" s="36"/>
      <c r="B1040" s="37"/>
      <c r="C1040" s="38"/>
      <c r="D1040" s="200" t="s">
        <v>157</v>
      </c>
      <c r="E1040" s="38"/>
      <c r="F1040" s="201" t="s">
        <v>1236</v>
      </c>
      <c r="G1040" s="38"/>
      <c r="H1040" s="38"/>
      <c r="I1040" s="109"/>
      <c r="J1040" s="38"/>
      <c r="K1040" s="38"/>
      <c r="L1040" s="41"/>
      <c r="M1040" s="202"/>
      <c r="N1040" s="203"/>
      <c r="O1040" s="66"/>
      <c r="P1040" s="66"/>
      <c r="Q1040" s="66"/>
      <c r="R1040" s="66"/>
      <c r="S1040" s="66"/>
      <c r="T1040" s="67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T1040" s="19" t="s">
        <v>157</v>
      </c>
      <c r="AU1040" s="19" t="s">
        <v>181</v>
      </c>
    </row>
    <row r="1041" spans="2:63" s="12" customFormat="1" ht="20.85" customHeight="1">
      <c r="B1041" s="172"/>
      <c r="C1041" s="173"/>
      <c r="D1041" s="174" t="s">
        <v>76</v>
      </c>
      <c r="E1041" s="186" t="s">
        <v>1309</v>
      </c>
      <c r="F1041" s="186" t="s">
        <v>1310</v>
      </c>
      <c r="G1041" s="173"/>
      <c r="H1041" s="173"/>
      <c r="I1041" s="176"/>
      <c r="J1041" s="187">
        <f>BK1041</f>
        <v>0</v>
      </c>
      <c r="K1041" s="173"/>
      <c r="L1041" s="178"/>
      <c r="M1041" s="179"/>
      <c r="N1041" s="180"/>
      <c r="O1041" s="180"/>
      <c r="P1041" s="181">
        <f>SUM(P1042:P1051)</f>
        <v>0</v>
      </c>
      <c r="Q1041" s="180"/>
      <c r="R1041" s="181">
        <f>SUM(R1042:R1051)</f>
        <v>0.06358</v>
      </c>
      <c r="S1041" s="180"/>
      <c r="T1041" s="182">
        <f>SUM(T1042:T1051)</f>
        <v>0</v>
      </c>
      <c r="AR1041" s="183" t="s">
        <v>86</v>
      </c>
      <c r="AT1041" s="184" t="s">
        <v>76</v>
      </c>
      <c r="AU1041" s="184" t="s">
        <v>86</v>
      </c>
      <c r="AY1041" s="183" t="s">
        <v>148</v>
      </c>
      <c r="BK1041" s="185">
        <f>SUM(BK1042:BK1051)</f>
        <v>0</v>
      </c>
    </row>
    <row r="1042" spans="1:65" s="2" customFormat="1" ht="33" customHeight="1">
      <c r="A1042" s="36"/>
      <c r="B1042" s="37"/>
      <c r="C1042" s="188" t="s">
        <v>1311</v>
      </c>
      <c r="D1042" s="188" t="s">
        <v>150</v>
      </c>
      <c r="E1042" s="189" t="s">
        <v>1312</v>
      </c>
      <c r="F1042" s="190" t="s">
        <v>1313</v>
      </c>
      <c r="G1042" s="191" t="s">
        <v>359</v>
      </c>
      <c r="H1042" s="192">
        <v>5</v>
      </c>
      <c r="I1042" s="193"/>
      <c r="J1042" s="192">
        <f>ROUND(I1042*H1042,2)</f>
        <v>0</v>
      </c>
      <c r="K1042" s="190" t="s">
        <v>154</v>
      </c>
      <c r="L1042" s="41"/>
      <c r="M1042" s="194" t="s">
        <v>19</v>
      </c>
      <c r="N1042" s="195" t="s">
        <v>48</v>
      </c>
      <c r="O1042" s="66"/>
      <c r="P1042" s="196">
        <f>O1042*H1042</f>
        <v>0</v>
      </c>
      <c r="Q1042" s="196">
        <v>0.0064</v>
      </c>
      <c r="R1042" s="196">
        <f>Q1042*H1042</f>
        <v>0.032</v>
      </c>
      <c r="S1042" s="196">
        <v>0</v>
      </c>
      <c r="T1042" s="197">
        <f>S1042*H1042</f>
        <v>0</v>
      </c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R1042" s="198" t="s">
        <v>272</v>
      </c>
      <c r="AT1042" s="198" t="s">
        <v>150</v>
      </c>
      <c r="AU1042" s="198" t="s">
        <v>181</v>
      </c>
      <c r="AY1042" s="19" t="s">
        <v>148</v>
      </c>
      <c r="BE1042" s="199">
        <f>IF(N1042="základní",J1042,0)</f>
        <v>0</v>
      </c>
      <c r="BF1042" s="199">
        <f>IF(N1042="snížená",J1042,0)</f>
        <v>0</v>
      </c>
      <c r="BG1042" s="199">
        <f>IF(N1042="zákl. přenesená",J1042,0)</f>
        <v>0</v>
      </c>
      <c r="BH1042" s="199">
        <f>IF(N1042="sníž. přenesená",J1042,0)</f>
        <v>0</v>
      </c>
      <c r="BI1042" s="199">
        <f>IF(N1042="nulová",J1042,0)</f>
        <v>0</v>
      </c>
      <c r="BJ1042" s="19" t="s">
        <v>21</v>
      </c>
      <c r="BK1042" s="199">
        <f>ROUND(I1042*H1042,2)</f>
        <v>0</v>
      </c>
      <c r="BL1042" s="19" t="s">
        <v>272</v>
      </c>
      <c r="BM1042" s="198" t="s">
        <v>1314</v>
      </c>
    </row>
    <row r="1043" spans="1:47" s="2" customFormat="1" ht="28.8">
      <c r="A1043" s="36"/>
      <c r="B1043" s="37"/>
      <c r="C1043" s="38"/>
      <c r="D1043" s="200" t="s">
        <v>157</v>
      </c>
      <c r="E1043" s="38"/>
      <c r="F1043" s="201" t="s">
        <v>1315</v>
      </c>
      <c r="G1043" s="38"/>
      <c r="H1043" s="38"/>
      <c r="I1043" s="109"/>
      <c r="J1043" s="38"/>
      <c r="K1043" s="38"/>
      <c r="L1043" s="41"/>
      <c r="M1043" s="202"/>
      <c r="N1043" s="203"/>
      <c r="O1043" s="66"/>
      <c r="P1043" s="66"/>
      <c r="Q1043" s="66"/>
      <c r="R1043" s="66"/>
      <c r="S1043" s="66"/>
      <c r="T1043" s="67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T1043" s="19" t="s">
        <v>157</v>
      </c>
      <c r="AU1043" s="19" t="s">
        <v>181</v>
      </c>
    </row>
    <row r="1044" spans="1:65" s="2" customFormat="1" ht="21.75" customHeight="1">
      <c r="A1044" s="36"/>
      <c r="B1044" s="37"/>
      <c r="C1044" s="188" t="s">
        <v>1316</v>
      </c>
      <c r="D1044" s="188" t="s">
        <v>150</v>
      </c>
      <c r="E1044" s="189" t="s">
        <v>1317</v>
      </c>
      <c r="F1044" s="190" t="s">
        <v>1318</v>
      </c>
      <c r="G1044" s="191" t="s">
        <v>1319</v>
      </c>
      <c r="H1044" s="192">
        <v>1</v>
      </c>
      <c r="I1044" s="193"/>
      <c r="J1044" s="192">
        <f>ROUND(I1044*H1044,2)</f>
        <v>0</v>
      </c>
      <c r="K1044" s="190" t="s">
        <v>154</v>
      </c>
      <c r="L1044" s="41"/>
      <c r="M1044" s="194" t="s">
        <v>19</v>
      </c>
      <c r="N1044" s="195" t="s">
        <v>48</v>
      </c>
      <c r="O1044" s="66"/>
      <c r="P1044" s="196">
        <f>O1044*H1044</f>
        <v>0</v>
      </c>
      <c r="Q1044" s="196">
        <v>0.02914</v>
      </c>
      <c r="R1044" s="196">
        <f>Q1044*H1044</f>
        <v>0.02914</v>
      </c>
      <c r="S1044" s="196">
        <v>0</v>
      </c>
      <c r="T1044" s="197">
        <f>S1044*H1044</f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98" t="s">
        <v>272</v>
      </c>
      <c r="AT1044" s="198" t="s">
        <v>150</v>
      </c>
      <c r="AU1044" s="198" t="s">
        <v>181</v>
      </c>
      <c r="AY1044" s="19" t="s">
        <v>148</v>
      </c>
      <c r="BE1044" s="199">
        <f>IF(N1044="základní",J1044,0)</f>
        <v>0</v>
      </c>
      <c r="BF1044" s="199">
        <f>IF(N1044="snížená",J1044,0)</f>
        <v>0</v>
      </c>
      <c r="BG1044" s="199">
        <f>IF(N1044="zákl. přenesená",J1044,0)</f>
        <v>0</v>
      </c>
      <c r="BH1044" s="199">
        <f>IF(N1044="sníž. přenesená",J1044,0)</f>
        <v>0</v>
      </c>
      <c r="BI1044" s="199">
        <f>IF(N1044="nulová",J1044,0)</f>
        <v>0</v>
      </c>
      <c r="BJ1044" s="19" t="s">
        <v>21</v>
      </c>
      <c r="BK1044" s="199">
        <f>ROUND(I1044*H1044,2)</f>
        <v>0</v>
      </c>
      <c r="BL1044" s="19" t="s">
        <v>272</v>
      </c>
      <c r="BM1044" s="198" t="s">
        <v>1320</v>
      </c>
    </row>
    <row r="1045" spans="1:47" s="2" customFormat="1" ht="19.2">
      <c r="A1045" s="36"/>
      <c r="B1045" s="37"/>
      <c r="C1045" s="38"/>
      <c r="D1045" s="200" t="s">
        <v>157</v>
      </c>
      <c r="E1045" s="38"/>
      <c r="F1045" s="201" t="s">
        <v>1321</v>
      </c>
      <c r="G1045" s="38"/>
      <c r="H1045" s="38"/>
      <c r="I1045" s="109"/>
      <c r="J1045" s="38"/>
      <c r="K1045" s="38"/>
      <c r="L1045" s="41"/>
      <c r="M1045" s="202"/>
      <c r="N1045" s="203"/>
      <c r="O1045" s="66"/>
      <c r="P1045" s="66"/>
      <c r="Q1045" s="66"/>
      <c r="R1045" s="66"/>
      <c r="S1045" s="66"/>
      <c r="T1045" s="67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T1045" s="19" t="s">
        <v>157</v>
      </c>
      <c r="AU1045" s="19" t="s">
        <v>181</v>
      </c>
    </row>
    <row r="1046" spans="1:65" s="2" customFormat="1" ht="16.5" customHeight="1">
      <c r="A1046" s="36"/>
      <c r="B1046" s="37"/>
      <c r="C1046" s="188" t="s">
        <v>1322</v>
      </c>
      <c r="D1046" s="188" t="s">
        <v>150</v>
      </c>
      <c r="E1046" s="189" t="s">
        <v>1323</v>
      </c>
      <c r="F1046" s="190" t="s">
        <v>1324</v>
      </c>
      <c r="G1046" s="191" t="s">
        <v>366</v>
      </c>
      <c r="H1046" s="192">
        <v>1</v>
      </c>
      <c r="I1046" s="193"/>
      <c r="J1046" s="192">
        <f>ROUND(I1046*H1046,2)</f>
        <v>0</v>
      </c>
      <c r="K1046" s="190" t="s">
        <v>154</v>
      </c>
      <c r="L1046" s="41"/>
      <c r="M1046" s="194" t="s">
        <v>19</v>
      </c>
      <c r="N1046" s="195" t="s">
        <v>48</v>
      </c>
      <c r="O1046" s="66"/>
      <c r="P1046" s="196">
        <f>O1046*H1046</f>
        <v>0</v>
      </c>
      <c r="Q1046" s="196">
        <v>0.00168</v>
      </c>
      <c r="R1046" s="196">
        <f>Q1046*H1046</f>
        <v>0.00168</v>
      </c>
      <c r="S1046" s="196">
        <v>0</v>
      </c>
      <c r="T1046" s="197">
        <f>S1046*H1046</f>
        <v>0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198" t="s">
        <v>272</v>
      </c>
      <c r="AT1046" s="198" t="s">
        <v>150</v>
      </c>
      <c r="AU1046" s="198" t="s">
        <v>181</v>
      </c>
      <c r="AY1046" s="19" t="s">
        <v>148</v>
      </c>
      <c r="BE1046" s="199">
        <f>IF(N1046="základní",J1046,0)</f>
        <v>0</v>
      </c>
      <c r="BF1046" s="199">
        <f>IF(N1046="snížená",J1046,0)</f>
        <v>0</v>
      </c>
      <c r="BG1046" s="199">
        <f>IF(N1046="zákl. přenesená",J1046,0)</f>
        <v>0</v>
      </c>
      <c r="BH1046" s="199">
        <f>IF(N1046="sníž. přenesená",J1046,0)</f>
        <v>0</v>
      </c>
      <c r="BI1046" s="199">
        <f>IF(N1046="nulová",J1046,0)</f>
        <v>0</v>
      </c>
      <c r="BJ1046" s="19" t="s">
        <v>21</v>
      </c>
      <c r="BK1046" s="199">
        <f>ROUND(I1046*H1046,2)</f>
        <v>0</v>
      </c>
      <c r="BL1046" s="19" t="s">
        <v>272</v>
      </c>
      <c r="BM1046" s="198" t="s">
        <v>1325</v>
      </c>
    </row>
    <row r="1047" spans="1:47" s="2" customFormat="1" ht="19.2">
      <c r="A1047" s="36"/>
      <c r="B1047" s="37"/>
      <c r="C1047" s="38"/>
      <c r="D1047" s="200" t="s">
        <v>157</v>
      </c>
      <c r="E1047" s="38"/>
      <c r="F1047" s="201" t="s">
        <v>1326</v>
      </c>
      <c r="G1047" s="38"/>
      <c r="H1047" s="38"/>
      <c r="I1047" s="109"/>
      <c r="J1047" s="38"/>
      <c r="K1047" s="38"/>
      <c r="L1047" s="41"/>
      <c r="M1047" s="202"/>
      <c r="N1047" s="203"/>
      <c r="O1047" s="66"/>
      <c r="P1047" s="66"/>
      <c r="Q1047" s="66"/>
      <c r="R1047" s="66"/>
      <c r="S1047" s="66"/>
      <c r="T1047" s="67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T1047" s="19" t="s">
        <v>157</v>
      </c>
      <c r="AU1047" s="19" t="s">
        <v>181</v>
      </c>
    </row>
    <row r="1048" spans="1:65" s="2" customFormat="1" ht="21.75" customHeight="1">
      <c r="A1048" s="36"/>
      <c r="B1048" s="37"/>
      <c r="C1048" s="188" t="s">
        <v>1327</v>
      </c>
      <c r="D1048" s="188" t="s">
        <v>150</v>
      </c>
      <c r="E1048" s="189" t="s">
        <v>1328</v>
      </c>
      <c r="F1048" s="190" t="s">
        <v>1329</v>
      </c>
      <c r="G1048" s="191" t="s">
        <v>366</v>
      </c>
      <c r="H1048" s="192">
        <v>1</v>
      </c>
      <c r="I1048" s="193"/>
      <c r="J1048" s="192">
        <f>ROUND(I1048*H1048,2)</f>
        <v>0</v>
      </c>
      <c r="K1048" s="190" t="s">
        <v>154</v>
      </c>
      <c r="L1048" s="41"/>
      <c r="M1048" s="194" t="s">
        <v>19</v>
      </c>
      <c r="N1048" s="195" t="s">
        <v>48</v>
      </c>
      <c r="O1048" s="66"/>
      <c r="P1048" s="196">
        <f>O1048*H1048</f>
        <v>0</v>
      </c>
      <c r="Q1048" s="196">
        <v>0.00076</v>
      </c>
      <c r="R1048" s="196">
        <f>Q1048*H1048</f>
        <v>0.00076</v>
      </c>
      <c r="S1048" s="196">
        <v>0</v>
      </c>
      <c r="T1048" s="197">
        <f>S1048*H1048</f>
        <v>0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R1048" s="198" t="s">
        <v>272</v>
      </c>
      <c r="AT1048" s="198" t="s">
        <v>150</v>
      </c>
      <c r="AU1048" s="198" t="s">
        <v>181</v>
      </c>
      <c r="AY1048" s="19" t="s">
        <v>148</v>
      </c>
      <c r="BE1048" s="199">
        <f>IF(N1048="základní",J1048,0)</f>
        <v>0</v>
      </c>
      <c r="BF1048" s="199">
        <f>IF(N1048="snížená",J1048,0)</f>
        <v>0</v>
      </c>
      <c r="BG1048" s="199">
        <f>IF(N1048="zákl. přenesená",J1048,0)</f>
        <v>0</v>
      </c>
      <c r="BH1048" s="199">
        <f>IF(N1048="sníž. přenesená",J1048,0)</f>
        <v>0</v>
      </c>
      <c r="BI1048" s="199">
        <f>IF(N1048="nulová",J1048,0)</f>
        <v>0</v>
      </c>
      <c r="BJ1048" s="19" t="s">
        <v>21</v>
      </c>
      <c r="BK1048" s="199">
        <f>ROUND(I1048*H1048,2)</f>
        <v>0</v>
      </c>
      <c r="BL1048" s="19" t="s">
        <v>272</v>
      </c>
      <c r="BM1048" s="198" t="s">
        <v>1330</v>
      </c>
    </row>
    <row r="1049" spans="1:47" s="2" customFormat="1" ht="19.2">
      <c r="A1049" s="36"/>
      <c r="B1049" s="37"/>
      <c r="C1049" s="38"/>
      <c r="D1049" s="200" t="s">
        <v>157</v>
      </c>
      <c r="E1049" s="38"/>
      <c r="F1049" s="201" t="s">
        <v>1331</v>
      </c>
      <c r="G1049" s="38"/>
      <c r="H1049" s="38"/>
      <c r="I1049" s="109"/>
      <c r="J1049" s="38"/>
      <c r="K1049" s="38"/>
      <c r="L1049" s="41"/>
      <c r="M1049" s="202"/>
      <c r="N1049" s="203"/>
      <c r="O1049" s="66"/>
      <c r="P1049" s="66"/>
      <c r="Q1049" s="66"/>
      <c r="R1049" s="66"/>
      <c r="S1049" s="66"/>
      <c r="T1049" s="67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T1049" s="19" t="s">
        <v>157</v>
      </c>
      <c r="AU1049" s="19" t="s">
        <v>181</v>
      </c>
    </row>
    <row r="1050" spans="1:65" s="2" customFormat="1" ht="16.5" customHeight="1">
      <c r="A1050" s="36"/>
      <c r="B1050" s="37"/>
      <c r="C1050" s="188" t="s">
        <v>1332</v>
      </c>
      <c r="D1050" s="188" t="s">
        <v>150</v>
      </c>
      <c r="E1050" s="189" t="s">
        <v>1333</v>
      </c>
      <c r="F1050" s="190" t="s">
        <v>1236</v>
      </c>
      <c r="G1050" s="191" t="s">
        <v>1037</v>
      </c>
      <c r="H1050" s="193"/>
      <c r="I1050" s="193"/>
      <c r="J1050" s="192">
        <f>ROUND(I1050*H1050,2)</f>
        <v>0</v>
      </c>
      <c r="K1050" s="190" t="s">
        <v>19</v>
      </c>
      <c r="L1050" s="41"/>
      <c r="M1050" s="194" t="s">
        <v>19</v>
      </c>
      <c r="N1050" s="195" t="s">
        <v>48</v>
      </c>
      <c r="O1050" s="66"/>
      <c r="P1050" s="196">
        <f>O1050*H1050</f>
        <v>0</v>
      </c>
      <c r="Q1050" s="196">
        <v>0</v>
      </c>
      <c r="R1050" s="196">
        <f>Q1050*H1050</f>
        <v>0</v>
      </c>
      <c r="S1050" s="196">
        <v>0</v>
      </c>
      <c r="T1050" s="197">
        <f>S1050*H1050</f>
        <v>0</v>
      </c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R1050" s="198" t="s">
        <v>272</v>
      </c>
      <c r="AT1050" s="198" t="s">
        <v>150</v>
      </c>
      <c r="AU1050" s="198" t="s">
        <v>181</v>
      </c>
      <c r="AY1050" s="19" t="s">
        <v>148</v>
      </c>
      <c r="BE1050" s="199">
        <f>IF(N1050="základní",J1050,0)</f>
        <v>0</v>
      </c>
      <c r="BF1050" s="199">
        <f>IF(N1050="snížená",J1050,0)</f>
        <v>0</v>
      </c>
      <c r="BG1050" s="199">
        <f>IF(N1050="zákl. přenesená",J1050,0)</f>
        <v>0</v>
      </c>
      <c r="BH1050" s="199">
        <f>IF(N1050="sníž. přenesená",J1050,0)</f>
        <v>0</v>
      </c>
      <c r="BI1050" s="199">
        <f>IF(N1050="nulová",J1050,0)</f>
        <v>0</v>
      </c>
      <c r="BJ1050" s="19" t="s">
        <v>21</v>
      </c>
      <c r="BK1050" s="199">
        <f>ROUND(I1050*H1050,2)</f>
        <v>0</v>
      </c>
      <c r="BL1050" s="19" t="s">
        <v>272</v>
      </c>
      <c r="BM1050" s="198" t="s">
        <v>1334</v>
      </c>
    </row>
    <row r="1051" spans="1:47" s="2" customFormat="1" ht="10.2">
      <c r="A1051" s="36"/>
      <c r="B1051" s="37"/>
      <c r="C1051" s="38"/>
      <c r="D1051" s="200" t="s">
        <v>157</v>
      </c>
      <c r="E1051" s="38"/>
      <c r="F1051" s="201" t="s">
        <v>1236</v>
      </c>
      <c r="G1051" s="38"/>
      <c r="H1051" s="38"/>
      <c r="I1051" s="109"/>
      <c r="J1051" s="38"/>
      <c r="K1051" s="38"/>
      <c r="L1051" s="41"/>
      <c r="M1051" s="202"/>
      <c r="N1051" s="203"/>
      <c r="O1051" s="66"/>
      <c r="P1051" s="66"/>
      <c r="Q1051" s="66"/>
      <c r="R1051" s="66"/>
      <c r="S1051" s="66"/>
      <c r="T1051" s="67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T1051" s="19" t="s">
        <v>157</v>
      </c>
      <c r="AU1051" s="19" t="s">
        <v>181</v>
      </c>
    </row>
    <row r="1052" spans="2:63" s="12" customFormat="1" ht="22.8" customHeight="1">
      <c r="B1052" s="172"/>
      <c r="C1052" s="173"/>
      <c r="D1052" s="174" t="s">
        <v>76</v>
      </c>
      <c r="E1052" s="186" t="s">
        <v>1335</v>
      </c>
      <c r="F1052" s="186" t="s">
        <v>1336</v>
      </c>
      <c r="G1052" s="173"/>
      <c r="H1052" s="173"/>
      <c r="I1052" s="176"/>
      <c r="J1052" s="187">
        <f>BK1052</f>
        <v>0</v>
      </c>
      <c r="K1052" s="173"/>
      <c r="L1052" s="178"/>
      <c r="M1052" s="179"/>
      <c r="N1052" s="180"/>
      <c r="O1052" s="180"/>
      <c r="P1052" s="181">
        <f>SUM(P1053:P1064)</f>
        <v>0</v>
      </c>
      <c r="Q1052" s="180"/>
      <c r="R1052" s="181">
        <f>SUM(R1053:R1064)</f>
        <v>0.00858</v>
      </c>
      <c r="S1052" s="180"/>
      <c r="T1052" s="182">
        <f>SUM(T1053:T1064)</f>
        <v>0.036</v>
      </c>
      <c r="AR1052" s="183" t="s">
        <v>86</v>
      </c>
      <c r="AT1052" s="184" t="s">
        <v>76</v>
      </c>
      <c r="AU1052" s="184" t="s">
        <v>21</v>
      </c>
      <c r="AY1052" s="183" t="s">
        <v>148</v>
      </c>
      <c r="BK1052" s="185">
        <f>SUM(BK1053:BK1064)</f>
        <v>0</v>
      </c>
    </row>
    <row r="1053" spans="1:65" s="2" customFormat="1" ht="21.75" customHeight="1">
      <c r="A1053" s="36"/>
      <c r="B1053" s="37"/>
      <c r="C1053" s="188" t="s">
        <v>1337</v>
      </c>
      <c r="D1053" s="188" t="s">
        <v>150</v>
      </c>
      <c r="E1053" s="189" t="s">
        <v>1338</v>
      </c>
      <c r="F1053" s="190" t="s">
        <v>1339</v>
      </c>
      <c r="G1053" s="191" t="s">
        <v>1319</v>
      </c>
      <c r="H1053" s="192">
        <v>1</v>
      </c>
      <c r="I1053" s="193"/>
      <c r="J1053" s="192">
        <f>ROUND(I1053*H1053,2)</f>
        <v>0</v>
      </c>
      <c r="K1053" s="190" t="s">
        <v>154</v>
      </c>
      <c r="L1053" s="41"/>
      <c r="M1053" s="194" t="s">
        <v>19</v>
      </c>
      <c r="N1053" s="195" t="s">
        <v>48</v>
      </c>
      <c r="O1053" s="66"/>
      <c r="P1053" s="196">
        <f>O1053*H1053</f>
        <v>0</v>
      </c>
      <c r="Q1053" s="196">
        <v>0</v>
      </c>
      <c r="R1053" s="196">
        <f>Q1053*H1053</f>
        <v>0</v>
      </c>
      <c r="S1053" s="196">
        <v>0.0319</v>
      </c>
      <c r="T1053" s="197">
        <f>S1053*H1053</f>
        <v>0.0319</v>
      </c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R1053" s="198" t="s">
        <v>272</v>
      </c>
      <c r="AT1053" s="198" t="s">
        <v>150</v>
      </c>
      <c r="AU1053" s="198" t="s">
        <v>86</v>
      </c>
      <c r="AY1053" s="19" t="s">
        <v>148</v>
      </c>
      <c r="BE1053" s="199">
        <f>IF(N1053="základní",J1053,0)</f>
        <v>0</v>
      </c>
      <c r="BF1053" s="199">
        <f>IF(N1053="snížená",J1053,0)</f>
        <v>0</v>
      </c>
      <c r="BG1053" s="199">
        <f>IF(N1053="zákl. přenesená",J1053,0)</f>
        <v>0</v>
      </c>
      <c r="BH1053" s="199">
        <f>IF(N1053="sníž. přenesená",J1053,0)</f>
        <v>0</v>
      </c>
      <c r="BI1053" s="199">
        <f>IF(N1053="nulová",J1053,0)</f>
        <v>0</v>
      </c>
      <c r="BJ1053" s="19" t="s">
        <v>21</v>
      </c>
      <c r="BK1053" s="199">
        <f>ROUND(I1053*H1053,2)</f>
        <v>0</v>
      </c>
      <c r="BL1053" s="19" t="s">
        <v>272</v>
      </c>
      <c r="BM1053" s="198" t="s">
        <v>1340</v>
      </c>
    </row>
    <row r="1054" spans="1:47" s="2" customFormat="1" ht="19.2">
      <c r="A1054" s="36"/>
      <c r="B1054" s="37"/>
      <c r="C1054" s="38"/>
      <c r="D1054" s="200" t="s">
        <v>157</v>
      </c>
      <c r="E1054" s="38"/>
      <c r="F1054" s="201" t="s">
        <v>1341</v>
      </c>
      <c r="G1054" s="38"/>
      <c r="H1054" s="38"/>
      <c r="I1054" s="109"/>
      <c r="J1054" s="38"/>
      <c r="K1054" s="38"/>
      <c r="L1054" s="41"/>
      <c r="M1054" s="202"/>
      <c r="N1054" s="203"/>
      <c r="O1054" s="66"/>
      <c r="P1054" s="66"/>
      <c r="Q1054" s="66"/>
      <c r="R1054" s="66"/>
      <c r="S1054" s="66"/>
      <c r="T1054" s="67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T1054" s="19" t="s">
        <v>157</v>
      </c>
      <c r="AU1054" s="19" t="s">
        <v>86</v>
      </c>
    </row>
    <row r="1055" spans="1:65" s="2" customFormat="1" ht="21.75" customHeight="1">
      <c r="A1055" s="36"/>
      <c r="B1055" s="37"/>
      <c r="C1055" s="188" t="s">
        <v>1342</v>
      </c>
      <c r="D1055" s="188" t="s">
        <v>150</v>
      </c>
      <c r="E1055" s="189" t="s">
        <v>1343</v>
      </c>
      <c r="F1055" s="190" t="s">
        <v>1344</v>
      </c>
      <c r="G1055" s="191" t="s">
        <v>366</v>
      </c>
      <c r="H1055" s="192">
        <v>1</v>
      </c>
      <c r="I1055" s="193"/>
      <c r="J1055" s="192">
        <f>ROUND(I1055*H1055,2)</f>
        <v>0</v>
      </c>
      <c r="K1055" s="190" t="s">
        <v>154</v>
      </c>
      <c r="L1055" s="41"/>
      <c r="M1055" s="194" t="s">
        <v>19</v>
      </c>
      <c r="N1055" s="195" t="s">
        <v>48</v>
      </c>
      <c r="O1055" s="66"/>
      <c r="P1055" s="196">
        <f>O1055*H1055</f>
        <v>0</v>
      </c>
      <c r="Q1055" s="196">
        <v>0.00028</v>
      </c>
      <c r="R1055" s="196">
        <f>Q1055*H1055</f>
        <v>0.00028</v>
      </c>
      <c r="S1055" s="196">
        <v>0.0041</v>
      </c>
      <c r="T1055" s="197">
        <f>S1055*H1055</f>
        <v>0.0041</v>
      </c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R1055" s="198" t="s">
        <v>272</v>
      </c>
      <c r="AT1055" s="198" t="s">
        <v>150</v>
      </c>
      <c r="AU1055" s="198" t="s">
        <v>86</v>
      </c>
      <c r="AY1055" s="19" t="s">
        <v>148</v>
      </c>
      <c r="BE1055" s="199">
        <f>IF(N1055="základní",J1055,0)</f>
        <v>0</v>
      </c>
      <c r="BF1055" s="199">
        <f>IF(N1055="snížená",J1055,0)</f>
        <v>0</v>
      </c>
      <c r="BG1055" s="199">
        <f>IF(N1055="zákl. přenesená",J1055,0)</f>
        <v>0</v>
      </c>
      <c r="BH1055" s="199">
        <f>IF(N1055="sníž. přenesená",J1055,0)</f>
        <v>0</v>
      </c>
      <c r="BI1055" s="199">
        <f>IF(N1055="nulová",J1055,0)</f>
        <v>0</v>
      </c>
      <c r="BJ1055" s="19" t="s">
        <v>21</v>
      </c>
      <c r="BK1055" s="199">
        <f>ROUND(I1055*H1055,2)</f>
        <v>0</v>
      </c>
      <c r="BL1055" s="19" t="s">
        <v>272</v>
      </c>
      <c r="BM1055" s="198" t="s">
        <v>1345</v>
      </c>
    </row>
    <row r="1056" spans="1:47" s="2" customFormat="1" ht="19.2">
      <c r="A1056" s="36"/>
      <c r="B1056" s="37"/>
      <c r="C1056" s="38"/>
      <c r="D1056" s="200" t="s">
        <v>157</v>
      </c>
      <c r="E1056" s="38"/>
      <c r="F1056" s="201" t="s">
        <v>1346</v>
      </c>
      <c r="G1056" s="38"/>
      <c r="H1056" s="38"/>
      <c r="I1056" s="109"/>
      <c r="J1056" s="38"/>
      <c r="K1056" s="38"/>
      <c r="L1056" s="41"/>
      <c r="M1056" s="202"/>
      <c r="N1056" s="203"/>
      <c r="O1056" s="66"/>
      <c r="P1056" s="66"/>
      <c r="Q1056" s="66"/>
      <c r="R1056" s="66"/>
      <c r="S1056" s="66"/>
      <c r="T1056" s="67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T1056" s="19" t="s">
        <v>157</v>
      </c>
      <c r="AU1056" s="19" t="s">
        <v>86</v>
      </c>
    </row>
    <row r="1057" spans="1:65" s="2" customFormat="1" ht="21.75" customHeight="1">
      <c r="A1057" s="36"/>
      <c r="B1057" s="37"/>
      <c r="C1057" s="188" t="s">
        <v>1347</v>
      </c>
      <c r="D1057" s="188" t="s">
        <v>150</v>
      </c>
      <c r="E1057" s="189" t="s">
        <v>1348</v>
      </c>
      <c r="F1057" s="190" t="s">
        <v>1349</v>
      </c>
      <c r="G1057" s="191" t="s">
        <v>1319</v>
      </c>
      <c r="H1057" s="192">
        <v>1</v>
      </c>
      <c r="I1057" s="193"/>
      <c r="J1057" s="192">
        <f>ROUND(I1057*H1057,2)</f>
        <v>0</v>
      </c>
      <c r="K1057" s="190" t="s">
        <v>154</v>
      </c>
      <c r="L1057" s="41"/>
      <c r="M1057" s="194" t="s">
        <v>19</v>
      </c>
      <c r="N1057" s="195" t="s">
        <v>48</v>
      </c>
      <c r="O1057" s="66"/>
      <c r="P1057" s="196">
        <f>O1057*H1057</f>
        <v>0</v>
      </c>
      <c r="Q1057" s="196">
        <v>0.00328</v>
      </c>
      <c r="R1057" s="196">
        <f>Q1057*H1057</f>
        <v>0.00328</v>
      </c>
      <c r="S1057" s="196">
        <v>0</v>
      </c>
      <c r="T1057" s="197">
        <f>S1057*H1057</f>
        <v>0</v>
      </c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R1057" s="198" t="s">
        <v>272</v>
      </c>
      <c r="AT1057" s="198" t="s">
        <v>150</v>
      </c>
      <c r="AU1057" s="198" t="s">
        <v>86</v>
      </c>
      <c r="AY1057" s="19" t="s">
        <v>148</v>
      </c>
      <c r="BE1057" s="199">
        <f>IF(N1057="základní",J1057,0)</f>
        <v>0</v>
      </c>
      <c r="BF1057" s="199">
        <f>IF(N1057="snížená",J1057,0)</f>
        <v>0</v>
      </c>
      <c r="BG1057" s="199">
        <f>IF(N1057="zákl. přenesená",J1057,0)</f>
        <v>0</v>
      </c>
      <c r="BH1057" s="199">
        <f>IF(N1057="sníž. přenesená",J1057,0)</f>
        <v>0</v>
      </c>
      <c r="BI1057" s="199">
        <f>IF(N1057="nulová",J1057,0)</f>
        <v>0</v>
      </c>
      <c r="BJ1057" s="19" t="s">
        <v>21</v>
      </c>
      <c r="BK1057" s="199">
        <f>ROUND(I1057*H1057,2)</f>
        <v>0</v>
      </c>
      <c r="BL1057" s="19" t="s">
        <v>272</v>
      </c>
      <c r="BM1057" s="198" t="s">
        <v>1350</v>
      </c>
    </row>
    <row r="1058" spans="1:47" s="2" customFormat="1" ht="19.2">
      <c r="A1058" s="36"/>
      <c r="B1058" s="37"/>
      <c r="C1058" s="38"/>
      <c r="D1058" s="200" t="s">
        <v>157</v>
      </c>
      <c r="E1058" s="38"/>
      <c r="F1058" s="201" t="s">
        <v>1351</v>
      </c>
      <c r="G1058" s="38"/>
      <c r="H1058" s="38"/>
      <c r="I1058" s="109"/>
      <c r="J1058" s="38"/>
      <c r="K1058" s="38"/>
      <c r="L1058" s="41"/>
      <c r="M1058" s="202"/>
      <c r="N1058" s="203"/>
      <c r="O1058" s="66"/>
      <c r="P1058" s="66"/>
      <c r="Q1058" s="66"/>
      <c r="R1058" s="66"/>
      <c r="S1058" s="66"/>
      <c r="T1058" s="67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T1058" s="19" t="s">
        <v>157</v>
      </c>
      <c r="AU1058" s="19" t="s">
        <v>86</v>
      </c>
    </row>
    <row r="1059" spans="1:65" s="2" customFormat="1" ht="16.5" customHeight="1">
      <c r="A1059" s="36"/>
      <c r="B1059" s="37"/>
      <c r="C1059" s="188" t="s">
        <v>1352</v>
      </c>
      <c r="D1059" s="188" t="s">
        <v>150</v>
      </c>
      <c r="E1059" s="189" t="s">
        <v>1353</v>
      </c>
      <c r="F1059" s="190" t="s">
        <v>1354</v>
      </c>
      <c r="G1059" s="191" t="s">
        <v>366</v>
      </c>
      <c r="H1059" s="192">
        <v>1</v>
      </c>
      <c r="I1059" s="193"/>
      <c r="J1059" s="192">
        <f>ROUND(I1059*H1059,2)</f>
        <v>0</v>
      </c>
      <c r="K1059" s="190" t="s">
        <v>154</v>
      </c>
      <c r="L1059" s="41"/>
      <c r="M1059" s="194" t="s">
        <v>19</v>
      </c>
      <c r="N1059" s="195" t="s">
        <v>48</v>
      </c>
      <c r="O1059" s="66"/>
      <c r="P1059" s="196">
        <f>O1059*H1059</f>
        <v>0</v>
      </c>
      <c r="Q1059" s="196">
        <v>0.00082</v>
      </c>
      <c r="R1059" s="196">
        <f>Q1059*H1059</f>
        <v>0.00082</v>
      </c>
      <c r="S1059" s="196">
        <v>0</v>
      </c>
      <c r="T1059" s="197">
        <f>S1059*H1059</f>
        <v>0</v>
      </c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R1059" s="198" t="s">
        <v>272</v>
      </c>
      <c r="AT1059" s="198" t="s">
        <v>150</v>
      </c>
      <c r="AU1059" s="198" t="s">
        <v>86</v>
      </c>
      <c r="AY1059" s="19" t="s">
        <v>148</v>
      </c>
      <c r="BE1059" s="199">
        <f>IF(N1059="základní",J1059,0)</f>
        <v>0</v>
      </c>
      <c r="BF1059" s="199">
        <f>IF(N1059="snížená",J1059,0)</f>
        <v>0</v>
      </c>
      <c r="BG1059" s="199">
        <f>IF(N1059="zákl. přenesená",J1059,0)</f>
        <v>0</v>
      </c>
      <c r="BH1059" s="199">
        <f>IF(N1059="sníž. přenesená",J1059,0)</f>
        <v>0</v>
      </c>
      <c r="BI1059" s="199">
        <f>IF(N1059="nulová",J1059,0)</f>
        <v>0</v>
      </c>
      <c r="BJ1059" s="19" t="s">
        <v>21</v>
      </c>
      <c r="BK1059" s="199">
        <f>ROUND(I1059*H1059,2)</f>
        <v>0</v>
      </c>
      <c r="BL1059" s="19" t="s">
        <v>272</v>
      </c>
      <c r="BM1059" s="198" t="s">
        <v>1355</v>
      </c>
    </row>
    <row r="1060" spans="1:47" s="2" customFormat="1" ht="28.8">
      <c r="A1060" s="36"/>
      <c r="B1060" s="37"/>
      <c r="C1060" s="38"/>
      <c r="D1060" s="200" t="s">
        <v>157</v>
      </c>
      <c r="E1060" s="38"/>
      <c r="F1060" s="201" t="s">
        <v>1356</v>
      </c>
      <c r="G1060" s="38"/>
      <c r="H1060" s="38"/>
      <c r="I1060" s="109"/>
      <c r="J1060" s="38"/>
      <c r="K1060" s="38"/>
      <c r="L1060" s="41"/>
      <c r="M1060" s="202"/>
      <c r="N1060" s="203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157</v>
      </c>
      <c r="AU1060" s="19" t="s">
        <v>86</v>
      </c>
    </row>
    <row r="1061" spans="1:65" s="2" customFormat="1" ht="21.75" customHeight="1">
      <c r="A1061" s="36"/>
      <c r="B1061" s="37"/>
      <c r="C1061" s="247" t="s">
        <v>1357</v>
      </c>
      <c r="D1061" s="247" t="s">
        <v>243</v>
      </c>
      <c r="E1061" s="248" t="s">
        <v>1358</v>
      </c>
      <c r="F1061" s="249" t="s">
        <v>1359</v>
      </c>
      <c r="G1061" s="250" t="s">
        <v>366</v>
      </c>
      <c r="H1061" s="251">
        <v>1</v>
      </c>
      <c r="I1061" s="252"/>
      <c r="J1061" s="251">
        <f>ROUND(I1061*H1061,2)</f>
        <v>0</v>
      </c>
      <c r="K1061" s="249" t="s">
        <v>154</v>
      </c>
      <c r="L1061" s="253"/>
      <c r="M1061" s="254" t="s">
        <v>19</v>
      </c>
      <c r="N1061" s="255" t="s">
        <v>48</v>
      </c>
      <c r="O1061" s="66"/>
      <c r="P1061" s="196">
        <f>O1061*H1061</f>
        <v>0</v>
      </c>
      <c r="Q1061" s="196">
        <v>0.0042</v>
      </c>
      <c r="R1061" s="196">
        <f>Q1061*H1061</f>
        <v>0.0042</v>
      </c>
      <c r="S1061" s="196">
        <v>0</v>
      </c>
      <c r="T1061" s="197">
        <f>S1061*H1061</f>
        <v>0</v>
      </c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R1061" s="198" t="s">
        <v>404</v>
      </c>
      <c r="AT1061" s="198" t="s">
        <v>243</v>
      </c>
      <c r="AU1061" s="198" t="s">
        <v>86</v>
      </c>
      <c r="AY1061" s="19" t="s">
        <v>148</v>
      </c>
      <c r="BE1061" s="199">
        <f>IF(N1061="základní",J1061,0)</f>
        <v>0</v>
      </c>
      <c r="BF1061" s="199">
        <f>IF(N1061="snížená",J1061,0)</f>
        <v>0</v>
      </c>
      <c r="BG1061" s="199">
        <f>IF(N1061="zákl. přenesená",J1061,0)</f>
        <v>0</v>
      </c>
      <c r="BH1061" s="199">
        <f>IF(N1061="sníž. přenesená",J1061,0)</f>
        <v>0</v>
      </c>
      <c r="BI1061" s="199">
        <f>IF(N1061="nulová",J1061,0)</f>
        <v>0</v>
      </c>
      <c r="BJ1061" s="19" t="s">
        <v>21</v>
      </c>
      <c r="BK1061" s="199">
        <f>ROUND(I1061*H1061,2)</f>
        <v>0</v>
      </c>
      <c r="BL1061" s="19" t="s">
        <v>272</v>
      </c>
      <c r="BM1061" s="198" t="s">
        <v>1360</v>
      </c>
    </row>
    <row r="1062" spans="1:47" s="2" customFormat="1" ht="10.2">
      <c r="A1062" s="36"/>
      <c r="B1062" s="37"/>
      <c r="C1062" s="38"/>
      <c r="D1062" s="200" t="s">
        <v>157</v>
      </c>
      <c r="E1062" s="38"/>
      <c r="F1062" s="201" t="s">
        <v>1359</v>
      </c>
      <c r="G1062" s="38"/>
      <c r="H1062" s="38"/>
      <c r="I1062" s="109"/>
      <c r="J1062" s="38"/>
      <c r="K1062" s="38"/>
      <c r="L1062" s="41"/>
      <c r="M1062" s="202"/>
      <c r="N1062" s="203"/>
      <c r="O1062" s="66"/>
      <c r="P1062" s="66"/>
      <c r="Q1062" s="66"/>
      <c r="R1062" s="66"/>
      <c r="S1062" s="66"/>
      <c r="T1062" s="67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T1062" s="19" t="s">
        <v>157</v>
      </c>
      <c r="AU1062" s="19" t="s">
        <v>86</v>
      </c>
    </row>
    <row r="1063" spans="1:65" s="2" customFormat="1" ht="21.75" customHeight="1">
      <c r="A1063" s="36"/>
      <c r="B1063" s="37"/>
      <c r="C1063" s="188" t="s">
        <v>1361</v>
      </c>
      <c r="D1063" s="188" t="s">
        <v>150</v>
      </c>
      <c r="E1063" s="189" t="s">
        <v>1362</v>
      </c>
      <c r="F1063" s="190" t="s">
        <v>1363</v>
      </c>
      <c r="G1063" s="191" t="s">
        <v>1037</v>
      </c>
      <c r="H1063" s="193"/>
      <c r="I1063" s="193"/>
      <c r="J1063" s="192">
        <f>ROUND(I1063*H1063,2)</f>
        <v>0</v>
      </c>
      <c r="K1063" s="190" t="s">
        <v>154</v>
      </c>
      <c r="L1063" s="41"/>
      <c r="M1063" s="194" t="s">
        <v>19</v>
      </c>
      <c r="N1063" s="195" t="s">
        <v>48</v>
      </c>
      <c r="O1063" s="66"/>
      <c r="P1063" s="196">
        <f>O1063*H1063</f>
        <v>0</v>
      </c>
      <c r="Q1063" s="196">
        <v>0</v>
      </c>
      <c r="R1063" s="196">
        <f>Q1063*H1063</f>
        <v>0</v>
      </c>
      <c r="S1063" s="196">
        <v>0</v>
      </c>
      <c r="T1063" s="197">
        <f>S1063*H1063</f>
        <v>0</v>
      </c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R1063" s="198" t="s">
        <v>272</v>
      </c>
      <c r="AT1063" s="198" t="s">
        <v>150</v>
      </c>
      <c r="AU1063" s="198" t="s">
        <v>86</v>
      </c>
      <c r="AY1063" s="19" t="s">
        <v>148</v>
      </c>
      <c r="BE1063" s="199">
        <f>IF(N1063="základní",J1063,0)</f>
        <v>0</v>
      </c>
      <c r="BF1063" s="199">
        <f>IF(N1063="snížená",J1063,0)</f>
        <v>0</v>
      </c>
      <c r="BG1063" s="199">
        <f>IF(N1063="zákl. přenesená",J1063,0)</f>
        <v>0</v>
      </c>
      <c r="BH1063" s="199">
        <f>IF(N1063="sníž. přenesená",J1063,0)</f>
        <v>0</v>
      </c>
      <c r="BI1063" s="199">
        <f>IF(N1063="nulová",J1063,0)</f>
        <v>0</v>
      </c>
      <c r="BJ1063" s="19" t="s">
        <v>21</v>
      </c>
      <c r="BK1063" s="199">
        <f>ROUND(I1063*H1063,2)</f>
        <v>0</v>
      </c>
      <c r="BL1063" s="19" t="s">
        <v>272</v>
      </c>
      <c r="BM1063" s="198" t="s">
        <v>1364</v>
      </c>
    </row>
    <row r="1064" spans="1:47" s="2" customFormat="1" ht="28.8">
      <c r="A1064" s="36"/>
      <c r="B1064" s="37"/>
      <c r="C1064" s="38"/>
      <c r="D1064" s="200" t="s">
        <v>157</v>
      </c>
      <c r="E1064" s="38"/>
      <c r="F1064" s="201" t="s">
        <v>1365</v>
      </c>
      <c r="G1064" s="38"/>
      <c r="H1064" s="38"/>
      <c r="I1064" s="109"/>
      <c r="J1064" s="38"/>
      <c r="K1064" s="38"/>
      <c r="L1064" s="41"/>
      <c r="M1064" s="202"/>
      <c r="N1064" s="203"/>
      <c r="O1064" s="66"/>
      <c r="P1064" s="66"/>
      <c r="Q1064" s="66"/>
      <c r="R1064" s="66"/>
      <c r="S1064" s="66"/>
      <c r="T1064" s="67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T1064" s="19" t="s">
        <v>157</v>
      </c>
      <c r="AU1064" s="19" t="s">
        <v>86</v>
      </c>
    </row>
    <row r="1065" spans="2:63" s="12" customFormat="1" ht="22.8" customHeight="1">
      <c r="B1065" s="172"/>
      <c r="C1065" s="173"/>
      <c r="D1065" s="174" t="s">
        <v>76</v>
      </c>
      <c r="E1065" s="186" t="s">
        <v>1366</v>
      </c>
      <c r="F1065" s="186" t="s">
        <v>1367</v>
      </c>
      <c r="G1065" s="173"/>
      <c r="H1065" s="173"/>
      <c r="I1065" s="176"/>
      <c r="J1065" s="187">
        <f>BK1065</f>
        <v>0</v>
      </c>
      <c r="K1065" s="173"/>
      <c r="L1065" s="178"/>
      <c r="M1065" s="179"/>
      <c r="N1065" s="180"/>
      <c r="O1065" s="180"/>
      <c r="P1065" s="181">
        <f>SUM(P1066:P1129)</f>
        <v>0</v>
      </c>
      <c r="Q1065" s="180"/>
      <c r="R1065" s="181">
        <f>SUM(R1066:R1129)</f>
        <v>0.2974600000000001</v>
      </c>
      <c r="S1065" s="180"/>
      <c r="T1065" s="182">
        <f>SUM(T1066:T1129)</f>
        <v>0.11141999999999999</v>
      </c>
      <c r="AR1065" s="183" t="s">
        <v>86</v>
      </c>
      <c r="AT1065" s="184" t="s">
        <v>76</v>
      </c>
      <c r="AU1065" s="184" t="s">
        <v>21</v>
      </c>
      <c r="AY1065" s="183" t="s">
        <v>148</v>
      </c>
      <c r="BK1065" s="185">
        <f>SUM(BK1066:BK1129)</f>
        <v>0</v>
      </c>
    </row>
    <row r="1066" spans="1:65" s="2" customFormat="1" ht="16.5" customHeight="1">
      <c r="A1066" s="36"/>
      <c r="B1066" s="37"/>
      <c r="C1066" s="188" t="s">
        <v>1368</v>
      </c>
      <c r="D1066" s="188" t="s">
        <v>150</v>
      </c>
      <c r="E1066" s="189" t="s">
        <v>1369</v>
      </c>
      <c r="F1066" s="190" t="s">
        <v>1370</v>
      </c>
      <c r="G1066" s="191" t="s">
        <v>1319</v>
      </c>
      <c r="H1066" s="192">
        <v>2</v>
      </c>
      <c r="I1066" s="193"/>
      <c r="J1066" s="192">
        <f>ROUND(I1066*H1066,2)</f>
        <v>0</v>
      </c>
      <c r="K1066" s="190" t="s">
        <v>154</v>
      </c>
      <c r="L1066" s="41"/>
      <c r="M1066" s="194" t="s">
        <v>19</v>
      </c>
      <c r="N1066" s="195" t="s">
        <v>48</v>
      </c>
      <c r="O1066" s="66"/>
      <c r="P1066" s="196">
        <f>O1066*H1066</f>
        <v>0</v>
      </c>
      <c r="Q1066" s="196">
        <v>0</v>
      </c>
      <c r="R1066" s="196">
        <f>Q1066*H1066</f>
        <v>0</v>
      </c>
      <c r="S1066" s="196">
        <v>0.0342</v>
      </c>
      <c r="T1066" s="197">
        <f>S1066*H1066</f>
        <v>0.0684</v>
      </c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R1066" s="198" t="s">
        <v>272</v>
      </c>
      <c r="AT1066" s="198" t="s">
        <v>150</v>
      </c>
      <c r="AU1066" s="198" t="s">
        <v>86</v>
      </c>
      <c r="AY1066" s="19" t="s">
        <v>148</v>
      </c>
      <c r="BE1066" s="199">
        <f>IF(N1066="základní",J1066,0)</f>
        <v>0</v>
      </c>
      <c r="BF1066" s="199">
        <f>IF(N1066="snížená",J1066,0)</f>
        <v>0</v>
      </c>
      <c r="BG1066" s="199">
        <f>IF(N1066="zákl. přenesená",J1066,0)</f>
        <v>0</v>
      </c>
      <c r="BH1066" s="199">
        <f>IF(N1066="sníž. přenesená",J1066,0)</f>
        <v>0</v>
      </c>
      <c r="BI1066" s="199">
        <f>IF(N1066="nulová",J1066,0)</f>
        <v>0</v>
      </c>
      <c r="BJ1066" s="19" t="s">
        <v>21</v>
      </c>
      <c r="BK1066" s="199">
        <f>ROUND(I1066*H1066,2)</f>
        <v>0</v>
      </c>
      <c r="BL1066" s="19" t="s">
        <v>272</v>
      </c>
      <c r="BM1066" s="198" t="s">
        <v>1371</v>
      </c>
    </row>
    <row r="1067" spans="1:47" s="2" customFormat="1" ht="10.2">
      <c r="A1067" s="36"/>
      <c r="B1067" s="37"/>
      <c r="C1067" s="38"/>
      <c r="D1067" s="200" t="s">
        <v>157</v>
      </c>
      <c r="E1067" s="38"/>
      <c r="F1067" s="201" t="s">
        <v>1372</v>
      </c>
      <c r="G1067" s="38"/>
      <c r="H1067" s="38"/>
      <c r="I1067" s="109"/>
      <c r="J1067" s="38"/>
      <c r="K1067" s="38"/>
      <c r="L1067" s="41"/>
      <c r="M1067" s="202"/>
      <c r="N1067" s="203"/>
      <c r="O1067" s="66"/>
      <c r="P1067" s="66"/>
      <c r="Q1067" s="66"/>
      <c r="R1067" s="66"/>
      <c r="S1067" s="66"/>
      <c r="T1067" s="67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T1067" s="19" t="s">
        <v>157</v>
      </c>
      <c r="AU1067" s="19" t="s">
        <v>86</v>
      </c>
    </row>
    <row r="1068" spans="1:65" s="2" customFormat="1" ht="16.5" customHeight="1">
      <c r="A1068" s="36"/>
      <c r="B1068" s="37"/>
      <c r="C1068" s="188" t="s">
        <v>1373</v>
      </c>
      <c r="D1068" s="188" t="s">
        <v>150</v>
      </c>
      <c r="E1068" s="189" t="s">
        <v>1374</v>
      </c>
      <c r="F1068" s="190" t="s">
        <v>1375</v>
      </c>
      <c r="G1068" s="191" t="s">
        <v>1319</v>
      </c>
      <c r="H1068" s="192">
        <v>2</v>
      </c>
      <c r="I1068" s="193"/>
      <c r="J1068" s="192">
        <f>ROUND(I1068*H1068,2)</f>
        <v>0</v>
      </c>
      <c r="K1068" s="190" t="s">
        <v>154</v>
      </c>
      <c r="L1068" s="41"/>
      <c r="M1068" s="194" t="s">
        <v>19</v>
      </c>
      <c r="N1068" s="195" t="s">
        <v>48</v>
      </c>
      <c r="O1068" s="66"/>
      <c r="P1068" s="196">
        <f>O1068*H1068</f>
        <v>0</v>
      </c>
      <c r="Q1068" s="196">
        <v>0</v>
      </c>
      <c r="R1068" s="196">
        <f>Q1068*H1068</f>
        <v>0</v>
      </c>
      <c r="S1068" s="196">
        <v>0.01946</v>
      </c>
      <c r="T1068" s="197">
        <f>S1068*H1068</f>
        <v>0.03892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198" t="s">
        <v>272</v>
      </c>
      <c r="AT1068" s="198" t="s">
        <v>150</v>
      </c>
      <c r="AU1068" s="198" t="s">
        <v>86</v>
      </c>
      <c r="AY1068" s="19" t="s">
        <v>148</v>
      </c>
      <c r="BE1068" s="199">
        <f>IF(N1068="základní",J1068,0)</f>
        <v>0</v>
      </c>
      <c r="BF1068" s="199">
        <f>IF(N1068="snížená",J1068,0)</f>
        <v>0</v>
      </c>
      <c r="BG1068" s="199">
        <f>IF(N1068="zákl. přenesená",J1068,0)</f>
        <v>0</v>
      </c>
      <c r="BH1068" s="199">
        <f>IF(N1068="sníž. přenesená",J1068,0)</f>
        <v>0</v>
      </c>
      <c r="BI1068" s="199">
        <f>IF(N1068="nulová",J1068,0)</f>
        <v>0</v>
      </c>
      <c r="BJ1068" s="19" t="s">
        <v>21</v>
      </c>
      <c r="BK1068" s="199">
        <f>ROUND(I1068*H1068,2)</f>
        <v>0</v>
      </c>
      <c r="BL1068" s="19" t="s">
        <v>272</v>
      </c>
      <c r="BM1068" s="198" t="s">
        <v>1376</v>
      </c>
    </row>
    <row r="1069" spans="1:47" s="2" customFormat="1" ht="10.2">
      <c r="A1069" s="36"/>
      <c r="B1069" s="37"/>
      <c r="C1069" s="38"/>
      <c r="D1069" s="200" t="s">
        <v>157</v>
      </c>
      <c r="E1069" s="38"/>
      <c r="F1069" s="201" t="s">
        <v>1377</v>
      </c>
      <c r="G1069" s="38"/>
      <c r="H1069" s="38"/>
      <c r="I1069" s="109"/>
      <c r="J1069" s="38"/>
      <c r="K1069" s="38"/>
      <c r="L1069" s="41"/>
      <c r="M1069" s="202"/>
      <c r="N1069" s="203"/>
      <c r="O1069" s="66"/>
      <c r="P1069" s="66"/>
      <c r="Q1069" s="66"/>
      <c r="R1069" s="66"/>
      <c r="S1069" s="66"/>
      <c r="T1069" s="67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9" t="s">
        <v>157</v>
      </c>
      <c r="AU1069" s="19" t="s">
        <v>86</v>
      </c>
    </row>
    <row r="1070" spans="2:51" s="13" customFormat="1" ht="20.4">
      <c r="B1070" s="204"/>
      <c r="C1070" s="205"/>
      <c r="D1070" s="200" t="s">
        <v>159</v>
      </c>
      <c r="E1070" s="206" t="s">
        <v>19</v>
      </c>
      <c r="F1070" s="207" t="s">
        <v>591</v>
      </c>
      <c r="G1070" s="205"/>
      <c r="H1070" s="206" t="s">
        <v>19</v>
      </c>
      <c r="I1070" s="208"/>
      <c r="J1070" s="205"/>
      <c r="K1070" s="205"/>
      <c r="L1070" s="209"/>
      <c r="M1070" s="210"/>
      <c r="N1070" s="211"/>
      <c r="O1070" s="211"/>
      <c r="P1070" s="211"/>
      <c r="Q1070" s="211"/>
      <c r="R1070" s="211"/>
      <c r="S1070" s="211"/>
      <c r="T1070" s="212"/>
      <c r="AT1070" s="213" t="s">
        <v>159</v>
      </c>
      <c r="AU1070" s="213" t="s">
        <v>86</v>
      </c>
      <c r="AV1070" s="13" t="s">
        <v>21</v>
      </c>
      <c r="AW1070" s="13" t="s">
        <v>35</v>
      </c>
      <c r="AX1070" s="13" t="s">
        <v>77</v>
      </c>
      <c r="AY1070" s="213" t="s">
        <v>148</v>
      </c>
    </row>
    <row r="1071" spans="2:51" s="14" customFormat="1" ht="10.2">
      <c r="B1071" s="214"/>
      <c r="C1071" s="215"/>
      <c r="D1071" s="200" t="s">
        <v>159</v>
      </c>
      <c r="E1071" s="216" t="s">
        <v>19</v>
      </c>
      <c r="F1071" s="217" t="s">
        <v>86</v>
      </c>
      <c r="G1071" s="215"/>
      <c r="H1071" s="218">
        <v>2</v>
      </c>
      <c r="I1071" s="219"/>
      <c r="J1071" s="215"/>
      <c r="K1071" s="215"/>
      <c r="L1071" s="220"/>
      <c r="M1071" s="221"/>
      <c r="N1071" s="222"/>
      <c r="O1071" s="222"/>
      <c r="P1071" s="222"/>
      <c r="Q1071" s="222"/>
      <c r="R1071" s="222"/>
      <c r="S1071" s="222"/>
      <c r="T1071" s="223"/>
      <c r="AT1071" s="224" t="s">
        <v>159</v>
      </c>
      <c r="AU1071" s="224" t="s">
        <v>86</v>
      </c>
      <c r="AV1071" s="14" t="s">
        <v>86</v>
      </c>
      <c r="AW1071" s="14" t="s">
        <v>35</v>
      </c>
      <c r="AX1071" s="14" t="s">
        <v>21</v>
      </c>
      <c r="AY1071" s="224" t="s">
        <v>148</v>
      </c>
    </row>
    <row r="1072" spans="1:65" s="2" customFormat="1" ht="16.5" customHeight="1">
      <c r="A1072" s="36"/>
      <c r="B1072" s="37"/>
      <c r="C1072" s="188" t="s">
        <v>1378</v>
      </c>
      <c r="D1072" s="188" t="s">
        <v>150</v>
      </c>
      <c r="E1072" s="189" t="s">
        <v>1379</v>
      </c>
      <c r="F1072" s="190" t="s">
        <v>1380</v>
      </c>
      <c r="G1072" s="191" t="s">
        <v>366</v>
      </c>
      <c r="H1072" s="192">
        <v>2</v>
      </c>
      <c r="I1072" s="193"/>
      <c r="J1072" s="192">
        <f>ROUND(I1072*H1072,2)</f>
        <v>0</v>
      </c>
      <c r="K1072" s="190" t="s">
        <v>154</v>
      </c>
      <c r="L1072" s="41"/>
      <c r="M1072" s="194" t="s">
        <v>19</v>
      </c>
      <c r="N1072" s="195" t="s">
        <v>48</v>
      </c>
      <c r="O1072" s="66"/>
      <c r="P1072" s="196">
        <f>O1072*H1072</f>
        <v>0</v>
      </c>
      <c r="Q1072" s="196">
        <v>0</v>
      </c>
      <c r="R1072" s="196">
        <f>Q1072*H1072</f>
        <v>0</v>
      </c>
      <c r="S1072" s="196">
        <v>0.00049</v>
      </c>
      <c r="T1072" s="197">
        <f>S1072*H1072</f>
        <v>0.00098</v>
      </c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R1072" s="198" t="s">
        <v>272</v>
      </c>
      <c r="AT1072" s="198" t="s">
        <v>150</v>
      </c>
      <c r="AU1072" s="198" t="s">
        <v>86</v>
      </c>
      <c r="AY1072" s="19" t="s">
        <v>148</v>
      </c>
      <c r="BE1072" s="199">
        <f>IF(N1072="základní",J1072,0)</f>
        <v>0</v>
      </c>
      <c r="BF1072" s="199">
        <f>IF(N1072="snížená",J1072,0)</f>
        <v>0</v>
      </c>
      <c r="BG1072" s="199">
        <f>IF(N1072="zákl. přenesená",J1072,0)</f>
        <v>0</v>
      </c>
      <c r="BH1072" s="199">
        <f>IF(N1072="sníž. přenesená",J1072,0)</f>
        <v>0</v>
      </c>
      <c r="BI1072" s="199">
        <f>IF(N1072="nulová",J1072,0)</f>
        <v>0</v>
      </c>
      <c r="BJ1072" s="19" t="s">
        <v>21</v>
      </c>
      <c r="BK1072" s="199">
        <f>ROUND(I1072*H1072,2)</f>
        <v>0</v>
      </c>
      <c r="BL1072" s="19" t="s">
        <v>272</v>
      </c>
      <c r="BM1072" s="198" t="s">
        <v>1381</v>
      </c>
    </row>
    <row r="1073" spans="1:47" s="2" customFormat="1" ht="10.2">
      <c r="A1073" s="36"/>
      <c r="B1073" s="37"/>
      <c r="C1073" s="38"/>
      <c r="D1073" s="200" t="s">
        <v>157</v>
      </c>
      <c r="E1073" s="38"/>
      <c r="F1073" s="201" t="s">
        <v>1382</v>
      </c>
      <c r="G1073" s="38"/>
      <c r="H1073" s="38"/>
      <c r="I1073" s="109"/>
      <c r="J1073" s="38"/>
      <c r="K1073" s="38"/>
      <c r="L1073" s="41"/>
      <c r="M1073" s="202"/>
      <c r="N1073" s="203"/>
      <c r="O1073" s="66"/>
      <c r="P1073" s="66"/>
      <c r="Q1073" s="66"/>
      <c r="R1073" s="66"/>
      <c r="S1073" s="66"/>
      <c r="T1073" s="67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T1073" s="19" t="s">
        <v>157</v>
      </c>
      <c r="AU1073" s="19" t="s">
        <v>86</v>
      </c>
    </row>
    <row r="1074" spans="1:65" s="2" customFormat="1" ht="16.5" customHeight="1">
      <c r="A1074" s="36"/>
      <c r="B1074" s="37"/>
      <c r="C1074" s="188" t="s">
        <v>1383</v>
      </c>
      <c r="D1074" s="188" t="s">
        <v>150</v>
      </c>
      <c r="E1074" s="189" t="s">
        <v>1384</v>
      </c>
      <c r="F1074" s="190" t="s">
        <v>1385</v>
      </c>
      <c r="G1074" s="191" t="s">
        <v>1319</v>
      </c>
      <c r="H1074" s="192">
        <v>2</v>
      </c>
      <c r="I1074" s="193"/>
      <c r="J1074" s="192">
        <f>ROUND(I1074*H1074,2)</f>
        <v>0</v>
      </c>
      <c r="K1074" s="190" t="s">
        <v>154</v>
      </c>
      <c r="L1074" s="41"/>
      <c r="M1074" s="194" t="s">
        <v>19</v>
      </c>
      <c r="N1074" s="195" t="s">
        <v>48</v>
      </c>
      <c r="O1074" s="66"/>
      <c r="P1074" s="196">
        <f>O1074*H1074</f>
        <v>0</v>
      </c>
      <c r="Q1074" s="196">
        <v>0</v>
      </c>
      <c r="R1074" s="196">
        <f>Q1074*H1074</f>
        <v>0</v>
      </c>
      <c r="S1074" s="196">
        <v>0.00156</v>
      </c>
      <c r="T1074" s="197">
        <f>S1074*H1074</f>
        <v>0.00312</v>
      </c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R1074" s="198" t="s">
        <v>272</v>
      </c>
      <c r="AT1074" s="198" t="s">
        <v>150</v>
      </c>
      <c r="AU1074" s="198" t="s">
        <v>86</v>
      </c>
      <c r="AY1074" s="19" t="s">
        <v>148</v>
      </c>
      <c r="BE1074" s="199">
        <f>IF(N1074="základní",J1074,0)</f>
        <v>0</v>
      </c>
      <c r="BF1074" s="199">
        <f>IF(N1074="snížená",J1074,0)</f>
        <v>0</v>
      </c>
      <c r="BG1074" s="199">
        <f>IF(N1074="zákl. přenesená",J1074,0)</f>
        <v>0</v>
      </c>
      <c r="BH1074" s="199">
        <f>IF(N1074="sníž. přenesená",J1074,0)</f>
        <v>0</v>
      </c>
      <c r="BI1074" s="199">
        <f>IF(N1074="nulová",J1074,0)</f>
        <v>0</v>
      </c>
      <c r="BJ1074" s="19" t="s">
        <v>21</v>
      </c>
      <c r="BK1074" s="199">
        <f>ROUND(I1074*H1074,2)</f>
        <v>0</v>
      </c>
      <c r="BL1074" s="19" t="s">
        <v>272</v>
      </c>
      <c r="BM1074" s="198" t="s">
        <v>1386</v>
      </c>
    </row>
    <row r="1075" spans="1:47" s="2" customFormat="1" ht="10.2">
      <c r="A1075" s="36"/>
      <c r="B1075" s="37"/>
      <c r="C1075" s="38"/>
      <c r="D1075" s="200" t="s">
        <v>157</v>
      </c>
      <c r="E1075" s="38"/>
      <c r="F1075" s="201" t="s">
        <v>1387</v>
      </c>
      <c r="G1075" s="38"/>
      <c r="H1075" s="38"/>
      <c r="I1075" s="109"/>
      <c r="J1075" s="38"/>
      <c r="K1075" s="38"/>
      <c r="L1075" s="41"/>
      <c r="M1075" s="202"/>
      <c r="N1075" s="203"/>
      <c r="O1075" s="66"/>
      <c r="P1075" s="66"/>
      <c r="Q1075" s="66"/>
      <c r="R1075" s="66"/>
      <c r="S1075" s="66"/>
      <c r="T1075" s="67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T1075" s="19" t="s">
        <v>157</v>
      </c>
      <c r="AU1075" s="19" t="s">
        <v>86</v>
      </c>
    </row>
    <row r="1076" spans="1:65" s="2" customFormat="1" ht="21.75" customHeight="1">
      <c r="A1076" s="36"/>
      <c r="B1076" s="37"/>
      <c r="C1076" s="188" t="s">
        <v>1388</v>
      </c>
      <c r="D1076" s="188" t="s">
        <v>150</v>
      </c>
      <c r="E1076" s="189" t="s">
        <v>1389</v>
      </c>
      <c r="F1076" s="190" t="s">
        <v>1390</v>
      </c>
      <c r="G1076" s="191" t="s">
        <v>1319</v>
      </c>
      <c r="H1076" s="192">
        <v>1</v>
      </c>
      <c r="I1076" s="193"/>
      <c r="J1076" s="192">
        <f>ROUND(I1076*H1076,2)</f>
        <v>0</v>
      </c>
      <c r="K1076" s="190" t="s">
        <v>154</v>
      </c>
      <c r="L1076" s="41"/>
      <c r="M1076" s="194" t="s">
        <v>19</v>
      </c>
      <c r="N1076" s="195" t="s">
        <v>48</v>
      </c>
      <c r="O1076" s="66"/>
      <c r="P1076" s="196">
        <f>O1076*H1076</f>
        <v>0</v>
      </c>
      <c r="Q1076" s="196">
        <v>0.00095</v>
      </c>
      <c r="R1076" s="196">
        <f>Q1076*H1076</f>
        <v>0.00095</v>
      </c>
      <c r="S1076" s="196">
        <v>0</v>
      </c>
      <c r="T1076" s="197">
        <f>S1076*H1076</f>
        <v>0</v>
      </c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R1076" s="198" t="s">
        <v>272</v>
      </c>
      <c r="AT1076" s="198" t="s">
        <v>150</v>
      </c>
      <c r="AU1076" s="198" t="s">
        <v>86</v>
      </c>
      <c r="AY1076" s="19" t="s">
        <v>148</v>
      </c>
      <c r="BE1076" s="199">
        <f>IF(N1076="základní",J1076,0)</f>
        <v>0</v>
      </c>
      <c r="BF1076" s="199">
        <f>IF(N1076="snížená",J1076,0)</f>
        <v>0</v>
      </c>
      <c r="BG1076" s="199">
        <f>IF(N1076="zákl. přenesená",J1076,0)</f>
        <v>0</v>
      </c>
      <c r="BH1076" s="199">
        <f>IF(N1076="sníž. přenesená",J1076,0)</f>
        <v>0</v>
      </c>
      <c r="BI1076" s="199">
        <f>IF(N1076="nulová",J1076,0)</f>
        <v>0</v>
      </c>
      <c r="BJ1076" s="19" t="s">
        <v>21</v>
      </c>
      <c r="BK1076" s="199">
        <f>ROUND(I1076*H1076,2)</f>
        <v>0</v>
      </c>
      <c r="BL1076" s="19" t="s">
        <v>272</v>
      </c>
      <c r="BM1076" s="198" t="s">
        <v>1391</v>
      </c>
    </row>
    <row r="1077" spans="1:47" s="2" customFormat="1" ht="19.2">
      <c r="A1077" s="36"/>
      <c r="B1077" s="37"/>
      <c r="C1077" s="38"/>
      <c r="D1077" s="200" t="s">
        <v>157</v>
      </c>
      <c r="E1077" s="38"/>
      <c r="F1077" s="201" t="s">
        <v>1392</v>
      </c>
      <c r="G1077" s="38"/>
      <c r="H1077" s="38"/>
      <c r="I1077" s="109"/>
      <c r="J1077" s="38"/>
      <c r="K1077" s="38"/>
      <c r="L1077" s="41"/>
      <c r="M1077" s="202"/>
      <c r="N1077" s="203"/>
      <c r="O1077" s="66"/>
      <c r="P1077" s="66"/>
      <c r="Q1077" s="66"/>
      <c r="R1077" s="66"/>
      <c r="S1077" s="66"/>
      <c r="T1077" s="67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T1077" s="19" t="s">
        <v>157</v>
      </c>
      <c r="AU1077" s="19" t="s">
        <v>86</v>
      </c>
    </row>
    <row r="1078" spans="1:65" s="2" customFormat="1" ht="16.5" customHeight="1">
      <c r="A1078" s="36"/>
      <c r="B1078" s="37"/>
      <c r="C1078" s="188" t="s">
        <v>1393</v>
      </c>
      <c r="D1078" s="188" t="s">
        <v>150</v>
      </c>
      <c r="E1078" s="189" t="s">
        <v>1394</v>
      </c>
      <c r="F1078" s="190" t="s">
        <v>1395</v>
      </c>
      <c r="G1078" s="191" t="s">
        <v>366</v>
      </c>
      <c r="H1078" s="192">
        <v>11</v>
      </c>
      <c r="I1078" s="193"/>
      <c r="J1078" s="192">
        <f>ROUND(I1078*H1078,2)</f>
        <v>0</v>
      </c>
      <c r="K1078" s="190" t="s">
        <v>154</v>
      </c>
      <c r="L1078" s="41"/>
      <c r="M1078" s="194" t="s">
        <v>19</v>
      </c>
      <c r="N1078" s="195" t="s">
        <v>48</v>
      </c>
      <c r="O1078" s="66"/>
      <c r="P1078" s="196">
        <f>O1078*H1078</f>
        <v>0</v>
      </c>
      <c r="Q1078" s="196">
        <v>0.00109</v>
      </c>
      <c r="R1078" s="196">
        <f>Q1078*H1078</f>
        <v>0.01199</v>
      </c>
      <c r="S1078" s="196">
        <v>0</v>
      </c>
      <c r="T1078" s="197">
        <f>S1078*H1078</f>
        <v>0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198" t="s">
        <v>272</v>
      </c>
      <c r="AT1078" s="198" t="s">
        <v>150</v>
      </c>
      <c r="AU1078" s="198" t="s">
        <v>86</v>
      </c>
      <c r="AY1078" s="19" t="s">
        <v>148</v>
      </c>
      <c r="BE1078" s="199">
        <f>IF(N1078="základní",J1078,0)</f>
        <v>0</v>
      </c>
      <c r="BF1078" s="199">
        <f>IF(N1078="snížená",J1078,0)</f>
        <v>0</v>
      </c>
      <c r="BG1078" s="199">
        <f>IF(N1078="zákl. přenesená",J1078,0)</f>
        <v>0</v>
      </c>
      <c r="BH1078" s="199">
        <f>IF(N1078="sníž. přenesená",J1078,0)</f>
        <v>0</v>
      </c>
      <c r="BI1078" s="199">
        <f>IF(N1078="nulová",J1078,0)</f>
        <v>0</v>
      </c>
      <c r="BJ1078" s="19" t="s">
        <v>21</v>
      </c>
      <c r="BK1078" s="199">
        <f>ROUND(I1078*H1078,2)</f>
        <v>0</v>
      </c>
      <c r="BL1078" s="19" t="s">
        <v>272</v>
      </c>
      <c r="BM1078" s="198" t="s">
        <v>1396</v>
      </c>
    </row>
    <row r="1079" spans="1:47" s="2" customFormat="1" ht="19.2">
      <c r="A1079" s="36"/>
      <c r="B1079" s="37"/>
      <c r="C1079" s="38"/>
      <c r="D1079" s="200" t="s">
        <v>157</v>
      </c>
      <c r="E1079" s="38"/>
      <c r="F1079" s="201" t="s">
        <v>1397</v>
      </c>
      <c r="G1079" s="38"/>
      <c r="H1079" s="38"/>
      <c r="I1079" s="109"/>
      <c r="J1079" s="38"/>
      <c r="K1079" s="38"/>
      <c r="L1079" s="41"/>
      <c r="M1079" s="202"/>
      <c r="N1079" s="203"/>
      <c r="O1079" s="66"/>
      <c r="P1079" s="66"/>
      <c r="Q1079" s="66"/>
      <c r="R1079" s="66"/>
      <c r="S1079" s="66"/>
      <c r="T1079" s="67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T1079" s="19" t="s">
        <v>157</v>
      </c>
      <c r="AU1079" s="19" t="s">
        <v>86</v>
      </c>
    </row>
    <row r="1080" spans="1:65" s="2" customFormat="1" ht="21.75" customHeight="1">
      <c r="A1080" s="36"/>
      <c r="B1080" s="37"/>
      <c r="C1080" s="188" t="s">
        <v>1398</v>
      </c>
      <c r="D1080" s="188" t="s">
        <v>150</v>
      </c>
      <c r="E1080" s="189" t="s">
        <v>1399</v>
      </c>
      <c r="F1080" s="190" t="s">
        <v>1400</v>
      </c>
      <c r="G1080" s="191" t="s">
        <v>1319</v>
      </c>
      <c r="H1080" s="192">
        <v>2</v>
      </c>
      <c r="I1080" s="193"/>
      <c r="J1080" s="192">
        <f>ROUND(I1080*H1080,2)</f>
        <v>0</v>
      </c>
      <c r="K1080" s="190" t="s">
        <v>154</v>
      </c>
      <c r="L1080" s="41"/>
      <c r="M1080" s="194" t="s">
        <v>19</v>
      </c>
      <c r="N1080" s="195" t="s">
        <v>48</v>
      </c>
      <c r="O1080" s="66"/>
      <c r="P1080" s="196">
        <f>O1080*H1080</f>
        <v>0</v>
      </c>
      <c r="Q1080" s="196">
        <v>0.01608</v>
      </c>
      <c r="R1080" s="196">
        <f>Q1080*H1080</f>
        <v>0.03216</v>
      </c>
      <c r="S1080" s="196">
        <v>0</v>
      </c>
      <c r="T1080" s="197">
        <f>S1080*H1080</f>
        <v>0</v>
      </c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R1080" s="198" t="s">
        <v>272</v>
      </c>
      <c r="AT1080" s="198" t="s">
        <v>150</v>
      </c>
      <c r="AU1080" s="198" t="s">
        <v>86</v>
      </c>
      <c r="AY1080" s="19" t="s">
        <v>148</v>
      </c>
      <c r="BE1080" s="199">
        <f>IF(N1080="základní",J1080,0)</f>
        <v>0</v>
      </c>
      <c r="BF1080" s="199">
        <f>IF(N1080="snížená",J1080,0)</f>
        <v>0</v>
      </c>
      <c r="BG1080" s="199">
        <f>IF(N1080="zákl. přenesená",J1080,0)</f>
        <v>0</v>
      </c>
      <c r="BH1080" s="199">
        <f>IF(N1080="sníž. přenesená",J1080,0)</f>
        <v>0</v>
      </c>
      <c r="BI1080" s="199">
        <f>IF(N1080="nulová",J1080,0)</f>
        <v>0</v>
      </c>
      <c r="BJ1080" s="19" t="s">
        <v>21</v>
      </c>
      <c r="BK1080" s="199">
        <f>ROUND(I1080*H1080,2)</f>
        <v>0</v>
      </c>
      <c r="BL1080" s="19" t="s">
        <v>272</v>
      </c>
      <c r="BM1080" s="198" t="s">
        <v>1401</v>
      </c>
    </row>
    <row r="1081" spans="1:47" s="2" customFormat="1" ht="19.2">
      <c r="A1081" s="36"/>
      <c r="B1081" s="37"/>
      <c r="C1081" s="38"/>
      <c r="D1081" s="200" t="s">
        <v>157</v>
      </c>
      <c r="E1081" s="38"/>
      <c r="F1081" s="201" t="s">
        <v>1402</v>
      </c>
      <c r="G1081" s="38"/>
      <c r="H1081" s="38"/>
      <c r="I1081" s="109"/>
      <c r="J1081" s="38"/>
      <c r="K1081" s="38"/>
      <c r="L1081" s="41"/>
      <c r="M1081" s="202"/>
      <c r="N1081" s="203"/>
      <c r="O1081" s="66"/>
      <c r="P1081" s="66"/>
      <c r="Q1081" s="66"/>
      <c r="R1081" s="66"/>
      <c r="S1081" s="66"/>
      <c r="T1081" s="67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T1081" s="19" t="s">
        <v>157</v>
      </c>
      <c r="AU1081" s="19" t="s">
        <v>86</v>
      </c>
    </row>
    <row r="1082" spans="2:51" s="14" customFormat="1" ht="10.2">
      <c r="B1082" s="214"/>
      <c r="C1082" s="215"/>
      <c r="D1082" s="200" t="s">
        <v>159</v>
      </c>
      <c r="E1082" s="216" t="s">
        <v>19</v>
      </c>
      <c r="F1082" s="217" t="s">
        <v>1403</v>
      </c>
      <c r="G1082" s="215"/>
      <c r="H1082" s="218">
        <v>2</v>
      </c>
      <c r="I1082" s="219"/>
      <c r="J1082" s="215"/>
      <c r="K1082" s="215"/>
      <c r="L1082" s="220"/>
      <c r="M1082" s="221"/>
      <c r="N1082" s="222"/>
      <c r="O1082" s="222"/>
      <c r="P1082" s="222"/>
      <c r="Q1082" s="222"/>
      <c r="R1082" s="222"/>
      <c r="S1082" s="222"/>
      <c r="T1082" s="223"/>
      <c r="AT1082" s="224" t="s">
        <v>159</v>
      </c>
      <c r="AU1082" s="224" t="s">
        <v>86</v>
      </c>
      <c r="AV1082" s="14" t="s">
        <v>86</v>
      </c>
      <c r="AW1082" s="14" t="s">
        <v>35</v>
      </c>
      <c r="AX1082" s="14" t="s">
        <v>21</v>
      </c>
      <c r="AY1082" s="224" t="s">
        <v>148</v>
      </c>
    </row>
    <row r="1083" spans="1:65" s="2" customFormat="1" ht="21.75" customHeight="1">
      <c r="A1083" s="36"/>
      <c r="B1083" s="37"/>
      <c r="C1083" s="188" t="s">
        <v>1404</v>
      </c>
      <c r="D1083" s="188" t="s">
        <v>150</v>
      </c>
      <c r="E1083" s="189" t="s">
        <v>1405</v>
      </c>
      <c r="F1083" s="190" t="s">
        <v>1406</v>
      </c>
      <c r="G1083" s="191" t="s">
        <v>1319</v>
      </c>
      <c r="H1083" s="192">
        <v>2</v>
      </c>
      <c r="I1083" s="193"/>
      <c r="J1083" s="192">
        <f>ROUND(I1083*H1083,2)</f>
        <v>0</v>
      </c>
      <c r="K1083" s="190" t="s">
        <v>154</v>
      </c>
      <c r="L1083" s="41"/>
      <c r="M1083" s="194" t="s">
        <v>19</v>
      </c>
      <c r="N1083" s="195" t="s">
        <v>48</v>
      </c>
      <c r="O1083" s="66"/>
      <c r="P1083" s="196">
        <f>O1083*H1083</f>
        <v>0</v>
      </c>
      <c r="Q1083" s="196">
        <v>0.01066</v>
      </c>
      <c r="R1083" s="196">
        <f>Q1083*H1083</f>
        <v>0.02132</v>
      </c>
      <c r="S1083" s="196">
        <v>0</v>
      </c>
      <c r="T1083" s="197">
        <f>S1083*H1083</f>
        <v>0</v>
      </c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R1083" s="198" t="s">
        <v>272</v>
      </c>
      <c r="AT1083" s="198" t="s">
        <v>150</v>
      </c>
      <c r="AU1083" s="198" t="s">
        <v>86</v>
      </c>
      <c r="AY1083" s="19" t="s">
        <v>148</v>
      </c>
      <c r="BE1083" s="199">
        <f>IF(N1083="základní",J1083,0)</f>
        <v>0</v>
      </c>
      <c r="BF1083" s="199">
        <f>IF(N1083="snížená",J1083,0)</f>
        <v>0</v>
      </c>
      <c r="BG1083" s="199">
        <f>IF(N1083="zákl. přenesená",J1083,0)</f>
        <v>0</v>
      </c>
      <c r="BH1083" s="199">
        <f>IF(N1083="sníž. přenesená",J1083,0)</f>
        <v>0</v>
      </c>
      <c r="BI1083" s="199">
        <f>IF(N1083="nulová",J1083,0)</f>
        <v>0</v>
      </c>
      <c r="BJ1083" s="19" t="s">
        <v>21</v>
      </c>
      <c r="BK1083" s="199">
        <f>ROUND(I1083*H1083,2)</f>
        <v>0</v>
      </c>
      <c r="BL1083" s="19" t="s">
        <v>272</v>
      </c>
      <c r="BM1083" s="198" t="s">
        <v>1407</v>
      </c>
    </row>
    <row r="1084" spans="1:47" s="2" customFormat="1" ht="19.2">
      <c r="A1084" s="36"/>
      <c r="B1084" s="37"/>
      <c r="C1084" s="38"/>
      <c r="D1084" s="200" t="s">
        <v>157</v>
      </c>
      <c r="E1084" s="38"/>
      <c r="F1084" s="201" t="s">
        <v>1408</v>
      </c>
      <c r="G1084" s="38"/>
      <c r="H1084" s="38"/>
      <c r="I1084" s="109"/>
      <c r="J1084" s="38"/>
      <c r="K1084" s="38"/>
      <c r="L1084" s="41"/>
      <c r="M1084" s="202"/>
      <c r="N1084" s="203"/>
      <c r="O1084" s="66"/>
      <c r="P1084" s="66"/>
      <c r="Q1084" s="66"/>
      <c r="R1084" s="66"/>
      <c r="S1084" s="66"/>
      <c r="T1084" s="67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T1084" s="19" t="s">
        <v>157</v>
      </c>
      <c r="AU1084" s="19" t="s">
        <v>86</v>
      </c>
    </row>
    <row r="1085" spans="1:65" s="2" customFormat="1" ht="21.75" customHeight="1">
      <c r="A1085" s="36"/>
      <c r="B1085" s="37"/>
      <c r="C1085" s="188" t="s">
        <v>1409</v>
      </c>
      <c r="D1085" s="188" t="s">
        <v>150</v>
      </c>
      <c r="E1085" s="189" t="s">
        <v>1410</v>
      </c>
      <c r="F1085" s="190" t="s">
        <v>1411</v>
      </c>
      <c r="G1085" s="191" t="s">
        <v>1319</v>
      </c>
      <c r="H1085" s="192">
        <v>1</v>
      </c>
      <c r="I1085" s="193"/>
      <c r="J1085" s="192">
        <f>ROUND(I1085*H1085,2)</f>
        <v>0</v>
      </c>
      <c r="K1085" s="190" t="s">
        <v>154</v>
      </c>
      <c r="L1085" s="41"/>
      <c r="M1085" s="194" t="s">
        <v>19</v>
      </c>
      <c r="N1085" s="195" t="s">
        <v>48</v>
      </c>
      <c r="O1085" s="66"/>
      <c r="P1085" s="196">
        <f>O1085*H1085</f>
        <v>0</v>
      </c>
      <c r="Q1085" s="196">
        <v>0.03625</v>
      </c>
      <c r="R1085" s="196">
        <f>Q1085*H1085</f>
        <v>0.03625</v>
      </c>
      <c r="S1085" s="196">
        <v>0</v>
      </c>
      <c r="T1085" s="197">
        <f>S1085*H1085</f>
        <v>0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R1085" s="198" t="s">
        <v>272</v>
      </c>
      <c r="AT1085" s="198" t="s">
        <v>150</v>
      </c>
      <c r="AU1085" s="198" t="s">
        <v>86</v>
      </c>
      <c r="AY1085" s="19" t="s">
        <v>148</v>
      </c>
      <c r="BE1085" s="199">
        <f>IF(N1085="základní",J1085,0)</f>
        <v>0</v>
      </c>
      <c r="BF1085" s="199">
        <f>IF(N1085="snížená",J1085,0)</f>
        <v>0</v>
      </c>
      <c r="BG1085" s="199">
        <f>IF(N1085="zákl. přenesená",J1085,0)</f>
        <v>0</v>
      </c>
      <c r="BH1085" s="199">
        <f>IF(N1085="sníž. přenesená",J1085,0)</f>
        <v>0</v>
      </c>
      <c r="BI1085" s="199">
        <f>IF(N1085="nulová",J1085,0)</f>
        <v>0</v>
      </c>
      <c r="BJ1085" s="19" t="s">
        <v>21</v>
      </c>
      <c r="BK1085" s="199">
        <f>ROUND(I1085*H1085,2)</f>
        <v>0</v>
      </c>
      <c r="BL1085" s="19" t="s">
        <v>272</v>
      </c>
      <c r="BM1085" s="198" t="s">
        <v>1412</v>
      </c>
    </row>
    <row r="1086" spans="1:47" s="2" customFormat="1" ht="28.8">
      <c r="A1086" s="36"/>
      <c r="B1086" s="37"/>
      <c r="C1086" s="38"/>
      <c r="D1086" s="200" t="s">
        <v>157</v>
      </c>
      <c r="E1086" s="38"/>
      <c r="F1086" s="201" t="s">
        <v>1413</v>
      </c>
      <c r="G1086" s="38"/>
      <c r="H1086" s="38"/>
      <c r="I1086" s="109"/>
      <c r="J1086" s="38"/>
      <c r="K1086" s="38"/>
      <c r="L1086" s="41"/>
      <c r="M1086" s="202"/>
      <c r="N1086" s="203"/>
      <c r="O1086" s="66"/>
      <c r="P1086" s="66"/>
      <c r="Q1086" s="66"/>
      <c r="R1086" s="66"/>
      <c r="S1086" s="66"/>
      <c r="T1086" s="67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T1086" s="19" t="s">
        <v>157</v>
      </c>
      <c r="AU1086" s="19" t="s">
        <v>86</v>
      </c>
    </row>
    <row r="1087" spans="2:51" s="14" customFormat="1" ht="10.2">
      <c r="B1087" s="214"/>
      <c r="C1087" s="215"/>
      <c r="D1087" s="200" t="s">
        <v>159</v>
      </c>
      <c r="E1087" s="216" t="s">
        <v>19</v>
      </c>
      <c r="F1087" s="217" t="s">
        <v>1414</v>
      </c>
      <c r="G1087" s="215"/>
      <c r="H1087" s="218">
        <v>1</v>
      </c>
      <c r="I1087" s="219"/>
      <c r="J1087" s="215"/>
      <c r="K1087" s="215"/>
      <c r="L1087" s="220"/>
      <c r="M1087" s="221"/>
      <c r="N1087" s="222"/>
      <c r="O1087" s="222"/>
      <c r="P1087" s="222"/>
      <c r="Q1087" s="222"/>
      <c r="R1087" s="222"/>
      <c r="S1087" s="222"/>
      <c r="T1087" s="223"/>
      <c r="AT1087" s="224" t="s">
        <v>159</v>
      </c>
      <c r="AU1087" s="224" t="s">
        <v>86</v>
      </c>
      <c r="AV1087" s="14" t="s">
        <v>86</v>
      </c>
      <c r="AW1087" s="14" t="s">
        <v>35</v>
      </c>
      <c r="AX1087" s="14" t="s">
        <v>21</v>
      </c>
      <c r="AY1087" s="224" t="s">
        <v>148</v>
      </c>
    </row>
    <row r="1088" spans="1:65" s="2" customFormat="1" ht="16.5" customHeight="1">
      <c r="A1088" s="36"/>
      <c r="B1088" s="37"/>
      <c r="C1088" s="188" t="s">
        <v>1415</v>
      </c>
      <c r="D1088" s="188" t="s">
        <v>150</v>
      </c>
      <c r="E1088" s="189" t="s">
        <v>1416</v>
      </c>
      <c r="F1088" s="190" t="s">
        <v>1417</v>
      </c>
      <c r="G1088" s="191" t="s">
        <v>1319</v>
      </c>
      <c r="H1088" s="192">
        <v>3</v>
      </c>
      <c r="I1088" s="193"/>
      <c r="J1088" s="192">
        <f>ROUND(I1088*H1088,2)</f>
        <v>0</v>
      </c>
      <c r="K1088" s="190" t="s">
        <v>154</v>
      </c>
      <c r="L1088" s="41"/>
      <c r="M1088" s="194" t="s">
        <v>19</v>
      </c>
      <c r="N1088" s="195" t="s">
        <v>48</v>
      </c>
      <c r="O1088" s="66"/>
      <c r="P1088" s="196">
        <f>O1088*H1088</f>
        <v>0</v>
      </c>
      <c r="Q1088" s="196">
        <v>0.02323</v>
      </c>
      <c r="R1088" s="196">
        <f>Q1088*H1088</f>
        <v>0.06969</v>
      </c>
      <c r="S1088" s="196">
        <v>0</v>
      </c>
      <c r="T1088" s="197">
        <f>S1088*H1088</f>
        <v>0</v>
      </c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R1088" s="198" t="s">
        <v>272</v>
      </c>
      <c r="AT1088" s="198" t="s">
        <v>150</v>
      </c>
      <c r="AU1088" s="198" t="s">
        <v>86</v>
      </c>
      <c r="AY1088" s="19" t="s">
        <v>148</v>
      </c>
      <c r="BE1088" s="199">
        <f>IF(N1088="základní",J1088,0)</f>
        <v>0</v>
      </c>
      <c r="BF1088" s="199">
        <f>IF(N1088="snížená",J1088,0)</f>
        <v>0</v>
      </c>
      <c r="BG1088" s="199">
        <f>IF(N1088="zákl. přenesená",J1088,0)</f>
        <v>0</v>
      </c>
      <c r="BH1088" s="199">
        <f>IF(N1088="sníž. přenesená",J1088,0)</f>
        <v>0</v>
      </c>
      <c r="BI1088" s="199">
        <f>IF(N1088="nulová",J1088,0)</f>
        <v>0</v>
      </c>
      <c r="BJ1088" s="19" t="s">
        <v>21</v>
      </c>
      <c r="BK1088" s="199">
        <f>ROUND(I1088*H1088,2)</f>
        <v>0</v>
      </c>
      <c r="BL1088" s="19" t="s">
        <v>272</v>
      </c>
      <c r="BM1088" s="198" t="s">
        <v>1418</v>
      </c>
    </row>
    <row r="1089" spans="1:47" s="2" customFormat="1" ht="19.2">
      <c r="A1089" s="36"/>
      <c r="B1089" s="37"/>
      <c r="C1089" s="38"/>
      <c r="D1089" s="200" t="s">
        <v>157</v>
      </c>
      <c r="E1089" s="38"/>
      <c r="F1089" s="201" t="s">
        <v>1419</v>
      </c>
      <c r="G1089" s="38"/>
      <c r="H1089" s="38"/>
      <c r="I1089" s="109"/>
      <c r="J1089" s="38"/>
      <c r="K1089" s="38"/>
      <c r="L1089" s="41"/>
      <c r="M1089" s="202"/>
      <c r="N1089" s="203"/>
      <c r="O1089" s="66"/>
      <c r="P1089" s="66"/>
      <c r="Q1089" s="66"/>
      <c r="R1089" s="66"/>
      <c r="S1089" s="66"/>
      <c r="T1089" s="67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T1089" s="19" t="s">
        <v>157</v>
      </c>
      <c r="AU1089" s="19" t="s">
        <v>86</v>
      </c>
    </row>
    <row r="1090" spans="2:51" s="14" customFormat="1" ht="10.2">
      <c r="B1090" s="214"/>
      <c r="C1090" s="215"/>
      <c r="D1090" s="200" t="s">
        <v>159</v>
      </c>
      <c r="E1090" s="216" t="s">
        <v>19</v>
      </c>
      <c r="F1090" s="217" t="s">
        <v>1420</v>
      </c>
      <c r="G1090" s="215"/>
      <c r="H1090" s="218">
        <v>3</v>
      </c>
      <c r="I1090" s="219"/>
      <c r="J1090" s="215"/>
      <c r="K1090" s="215"/>
      <c r="L1090" s="220"/>
      <c r="M1090" s="221"/>
      <c r="N1090" s="222"/>
      <c r="O1090" s="222"/>
      <c r="P1090" s="222"/>
      <c r="Q1090" s="222"/>
      <c r="R1090" s="222"/>
      <c r="S1090" s="222"/>
      <c r="T1090" s="223"/>
      <c r="AT1090" s="224" t="s">
        <v>159</v>
      </c>
      <c r="AU1090" s="224" t="s">
        <v>86</v>
      </c>
      <c r="AV1090" s="14" t="s">
        <v>86</v>
      </c>
      <c r="AW1090" s="14" t="s">
        <v>35</v>
      </c>
      <c r="AX1090" s="14" t="s">
        <v>21</v>
      </c>
      <c r="AY1090" s="224" t="s">
        <v>148</v>
      </c>
    </row>
    <row r="1091" spans="1:65" s="2" customFormat="1" ht="21.75" customHeight="1">
      <c r="A1091" s="36"/>
      <c r="B1091" s="37"/>
      <c r="C1091" s="188" t="s">
        <v>1421</v>
      </c>
      <c r="D1091" s="188" t="s">
        <v>150</v>
      </c>
      <c r="E1091" s="189" t="s">
        <v>1422</v>
      </c>
      <c r="F1091" s="190" t="s">
        <v>1423</v>
      </c>
      <c r="G1091" s="191" t="s">
        <v>1319</v>
      </c>
      <c r="H1091" s="192">
        <v>1</v>
      </c>
      <c r="I1091" s="193"/>
      <c r="J1091" s="192">
        <f>ROUND(I1091*H1091,2)</f>
        <v>0</v>
      </c>
      <c r="K1091" s="190" t="s">
        <v>154</v>
      </c>
      <c r="L1091" s="41"/>
      <c r="M1091" s="194" t="s">
        <v>19</v>
      </c>
      <c r="N1091" s="195" t="s">
        <v>48</v>
      </c>
      <c r="O1091" s="66"/>
      <c r="P1091" s="196">
        <f>O1091*H1091</f>
        <v>0</v>
      </c>
      <c r="Q1091" s="196">
        <v>0.02412</v>
      </c>
      <c r="R1091" s="196">
        <f>Q1091*H1091</f>
        <v>0.02412</v>
      </c>
      <c r="S1091" s="196">
        <v>0</v>
      </c>
      <c r="T1091" s="197">
        <f>S1091*H1091</f>
        <v>0</v>
      </c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R1091" s="198" t="s">
        <v>272</v>
      </c>
      <c r="AT1091" s="198" t="s">
        <v>150</v>
      </c>
      <c r="AU1091" s="198" t="s">
        <v>86</v>
      </c>
      <c r="AY1091" s="19" t="s">
        <v>148</v>
      </c>
      <c r="BE1091" s="199">
        <f>IF(N1091="základní",J1091,0)</f>
        <v>0</v>
      </c>
      <c r="BF1091" s="199">
        <f>IF(N1091="snížená",J1091,0)</f>
        <v>0</v>
      </c>
      <c r="BG1091" s="199">
        <f>IF(N1091="zákl. přenesená",J1091,0)</f>
        <v>0</v>
      </c>
      <c r="BH1091" s="199">
        <f>IF(N1091="sníž. přenesená",J1091,0)</f>
        <v>0</v>
      </c>
      <c r="BI1091" s="199">
        <f>IF(N1091="nulová",J1091,0)</f>
        <v>0</v>
      </c>
      <c r="BJ1091" s="19" t="s">
        <v>21</v>
      </c>
      <c r="BK1091" s="199">
        <f>ROUND(I1091*H1091,2)</f>
        <v>0</v>
      </c>
      <c r="BL1091" s="19" t="s">
        <v>272</v>
      </c>
      <c r="BM1091" s="198" t="s">
        <v>1424</v>
      </c>
    </row>
    <row r="1092" spans="1:47" s="2" customFormat="1" ht="19.2">
      <c r="A1092" s="36"/>
      <c r="B1092" s="37"/>
      <c r="C1092" s="38"/>
      <c r="D1092" s="200" t="s">
        <v>157</v>
      </c>
      <c r="E1092" s="38"/>
      <c r="F1092" s="201" t="s">
        <v>1425</v>
      </c>
      <c r="G1092" s="38"/>
      <c r="H1092" s="38"/>
      <c r="I1092" s="109"/>
      <c r="J1092" s="38"/>
      <c r="K1092" s="38"/>
      <c r="L1092" s="41"/>
      <c r="M1092" s="202"/>
      <c r="N1092" s="203"/>
      <c r="O1092" s="66"/>
      <c r="P1092" s="66"/>
      <c r="Q1092" s="66"/>
      <c r="R1092" s="66"/>
      <c r="S1092" s="66"/>
      <c r="T1092" s="67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T1092" s="19" t="s">
        <v>157</v>
      </c>
      <c r="AU1092" s="19" t="s">
        <v>86</v>
      </c>
    </row>
    <row r="1093" spans="1:65" s="2" customFormat="1" ht="21.75" customHeight="1">
      <c r="A1093" s="36"/>
      <c r="B1093" s="37"/>
      <c r="C1093" s="188" t="s">
        <v>1426</v>
      </c>
      <c r="D1093" s="188" t="s">
        <v>150</v>
      </c>
      <c r="E1093" s="189" t="s">
        <v>1427</v>
      </c>
      <c r="F1093" s="190" t="s">
        <v>1428</v>
      </c>
      <c r="G1093" s="191" t="s">
        <v>1319</v>
      </c>
      <c r="H1093" s="192">
        <v>2</v>
      </c>
      <c r="I1093" s="193"/>
      <c r="J1093" s="192">
        <f>ROUND(I1093*H1093,2)</f>
        <v>0</v>
      </c>
      <c r="K1093" s="190" t="s">
        <v>154</v>
      </c>
      <c r="L1093" s="41"/>
      <c r="M1093" s="194" t="s">
        <v>19</v>
      </c>
      <c r="N1093" s="195" t="s">
        <v>48</v>
      </c>
      <c r="O1093" s="66"/>
      <c r="P1093" s="196">
        <f>O1093*H1093</f>
        <v>0</v>
      </c>
      <c r="Q1093" s="196">
        <v>0.02125</v>
      </c>
      <c r="R1093" s="196">
        <f>Q1093*H1093</f>
        <v>0.0425</v>
      </c>
      <c r="S1093" s="196">
        <v>0</v>
      </c>
      <c r="T1093" s="197">
        <f>S1093*H1093</f>
        <v>0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198" t="s">
        <v>272</v>
      </c>
      <c r="AT1093" s="198" t="s">
        <v>150</v>
      </c>
      <c r="AU1093" s="198" t="s">
        <v>86</v>
      </c>
      <c r="AY1093" s="19" t="s">
        <v>148</v>
      </c>
      <c r="BE1093" s="199">
        <f>IF(N1093="základní",J1093,0)</f>
        <v>0</v>
      </c>
      <c r="BF1093" s="199">
        <f>IF(N1093="snížená",J1093,0)</f>
        <v>0</v>
      </c>
      <c r="BG1093" s="199">
        <f>IF(N1093="zákl. přenesená",J1093,0)</f>
        <v>0</v>
      </c>
      <c r="BH1093" s="199">
        <f>IF(N1093="sníž. přenesená",J1093,0)</f>
        <v>0</v>
      </c>
      <c r="BI1093" s="199">
        <f>IF(N1093="nulová",J1093,0)</f>
        <v>0</v>
      </c>
      <c r="BJ1093" s="19" t="s">
        <v>21</v>
      </c>
      <c r="BK1093" s="199">
        <f>ROUND(I1093*H1093,2)</f>
        <v>0</v>
      </c>
      <c r="BL1093" s="19" t="s">
        <v>272</v>
      </c>
      <c r="BM1093" s="198" t="s">
        <v>1429</v>
      </c>
    </row>
    <row r="1094" spans="1:47" s="2" customFormat="1" ht="19.2">
      <c r="A1094" s="36"/>
      <c r="B1094" s="37"/>
      <c r="C1094" s="38"/>
      <c r="D1094" s="200" t="s">
        <v>157</v>
      </c>
      <c r="E1094" s="38"/>
      <c r="F1094" s="201" t="s">
        <v>1430</v>
      </c>
      <c r="G1094" s="38"/>
      <c r="H1094" s="38"/>
      <c r="I1094" s="109"/>
      <c r="J1094" s="38"/>
      <c r="K1094" s="38"/>
      <c r="L1094" s="41"/>
      <c r="M1094" s="202"/>
      <c r="N1094" s="203"/>
      <c r="O1094" s="66"/>
      <c r="P1094" s="66"/>
      <c r="Q1094" s="66"/>
      <c r="R1094" s="66"/>
      <c r="S1094" s="66"/>
      <c r="T1094" s="67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T1094" s="19" t="s">
        <v>157</v>
      </c>
      <c r="AU1094" s="19" t="s">
        <v>86</v>
      </c>
    </row>
    <row r="1095" spans="2:51" s="14" customFormat="1" ht="10.2">
      <c r="B1095" s="214"/>
      <c r="C1095" s="215"/>
      <c r="D1095" s="200" t="s">
        <v>159</v>
      </c>
      <c r="E1095" s="216" t="s">
        <v>19</v>
      </c>
      <c r="F1095" s="217" t="s">
        <v>1403</v>
      </c>
      <c r="G1095" s="215"/>
      <c r="H1095" s="218">
        <v>2</v>
      </c>
      <c r="I1095" s="219"/>
      <c r="J1095" s="215"/>
      <c r="K1095" s="215"/>
      <c r="L1095" s="220"/>
      <c r="M1095" s="221"/>
      <c r="N1095" s="222"/>
      <c r="O1095" s="222"/>
      <c r="P1095" s="222"/>
      <c r="Q1095" s="222"/>
      <c r="R1095" s="222"/>
      <c r="S1095" s="222"/>
      <c r="T1095" s="223"/>
      <c r="AT1095" s="224" t="s">
        <v>159</v>
      </c>
      <c r="AU1095" s="224" t="s">
        <v>86</v>
      </c>
      <c r="AV1095" s="14" t="s">
        <v>86</v>
      </c>
      <c r="AW1095" s="14" t="s">
        <v>35</v>
      </c>
      <c r="AX1095" s="14" t="s">
        <v>21</v>
      </c>
      <c r="AY1095" s="224" t="s">
        <v>148</v>
      </c>
    </row>
    <row r="1096" spans="1:65" s="2" customFormat="1" ht="21.75" customHeight="1">
      <c r="A1096" s="36"/>
      <c r="B1096" s="37"/>
      <c r="C1096" s="188" t="s">
        <v>1431</v>
      </c>
      <c r="D1096" s="188" t="s">
        <v>150</v>
      </c>
      <c r="E1096" s="189" t="s">
        <v>1432</v>
      </c>
      <c r="F1096" s="190" t="s">
        <v>1433</v>
      </c>
      <c r="G1096" s="191" t="s">
        <v>1319</v>
      </c>
      <c r="H1096" s="192">
        <v>1</v>
      </c>
      <c r="I1096" s="193"/>
      <c r="J1096" s="192">
        <f>ROUND(I1096*H1096,2)</f>
        <v>0</v>
      </c>
      <c r="K1096" s="190" t="s">
        <v>154</v>
      </c>
      <c r="L1096" s="41"/>
      <c r="M1096" s="194" t="s">
        <v>19</v>
      </c>
      <c r="N1096" s="195" t="s">
        <v>48</v>
      </c>
      <c r="O1096" s="66"/>
      <c r="P1096" s="196">
        <f>O1096*H1096</f>
        <v>0</v>
      </c>
      <c r="Q1096" s="196">
        <v>0.01528</v>
      </c>
      <c r="R1096" s="196">
        <f>Q1096*H1096</f>
        <v>0.01528</v>
      </c>
      <c r="S1096" s="196">
        <v>0</v>
      </c>
      <c r="T1096" s="197">
        <f>S1096*H1096</f>
        <v>0</v>
      </c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R1096" s="198" t="s">
        <v>272</v>
      </c>
      <c r="AT1096" s="198" t="s">
        <v>150</v>
      </c>
      <c r="AU1096" s="198" t="s">
        <v>86</v>
      </c>
      <c r="AY1096" s="19" t="s">
        <v>148</v>
      </c>
      <c r="BE1096" s="199">
        <f>IF(N1096="základní",J1096,0)</f>
        <v>0</v>
      </c>
      <c r="BF1096" s="199">
        <f>IF(N1096="snížená",J1096,0)</f>
        <v>0</v>
      </c>
      <c r="BG1096" s="199">
        <f>IF(N1096="zákl. přenesená",J1096,0)</f>
        <v>0</v>
      </c>
      <c r="BH1096" s="199">
        <f>IF(N1096="sníž. přenesená",J1096,0)</f>
        <v>0</v>
      </c>
      <c r="BI1096" s="199">
        <f>IF(N1096="nulová",J1096,0)</f>
        <v>0</v>
      </c>
      <c r="BJ1096" s="19" t="s">
        <v>21</v>
      </c>
      <c r="BK1096" s="199">
        <f>ROUND(I1096*H1096,2)</f>
        <v>0</v>
      </c>
      <c r="BL1096" s="19" t="s">
        <v>272</v>
      </c>
      <c r="BM1096" s="198" t="s">
        <v>1434</v>
      </c>
    </row>
    <row r="1097" spans="1:47" s="2" customFormat="1" ht="19.2">
      <c r="A1097" s="36"/>
      <c r="B1097" s="37"/>
      <c r="C1097" s="38"/>
      <c r="D1097" s="200" t="s">
        <v>157</v>
      </c>
      <c r="E1097" s="38"/>
      <c r="F1097" s="201" t="s">
        <v>1435</v>
      </c>
      <c r="G1097" s="38"/>
      <c r="H1097" s="38"/>
      <c r="I1097" s="109"/>
      <c r="J1097" s="38"/>
      <c r="K1097" s="38"/>
      <c r="L1097" s="41"/>
      <c r="M1097" s="202"/>
      <c r="N1097" s="203"/>
      <c r="O1097" s="66"/>
      <c r="P1097" s="66"/>
      <c r="Q1097" s="66"/>
      <c r="R1097" s="66"/>
      <c r="S1097" s="66"/>
      <c r="T1097" s="67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T1097" s="19" t="s">
        <v>157</v>
      </c>
      <c r="AU1097" s="19" t="s">
        <v>86</v>
      </c>
    </row>
    <row r="1098" spans="2:51" s="14" customFormat="1" ht="10.2">
      <c r="B1098" s="214"/>
      <c r="C1098" s="215"/>
      <c r="D1098" s="200" t="s">
        <v>159</v>
      </c>
      <c r="E1098" s="216" t="s">
        <v>19</v>
      </c>
      <c r="F1098" s="217" t="s">
        <v>1436</v>
      </c>
      <c r="G1098" s="215"/>
      <c r="H1098" s="218">
        <v>1</v>
      </c>
      <c r="I1098" s="219"/>
      <c r="J1098" s="215"/>
      <c r="K1098" s="215"/>
      <c r="L1098" s="220"/>
      <c r="M1098" s="221"/>
      <c r="N1098" s="222"/>
      <c r="O1098" s="222"/>
      <c r="P1098" s="222"/>
      <c r="Q1098" s="222"/>
      <c r="R1098" s="222"/>
      <c r="S1098" s="222"/>
      <c r="T1098" s="223"/>
      <c r="AT1098" s="224" t="s">
        <v>159</v>
      </c>
      <c r="AU1098" s="224" t="s">
        <v>86</v>
      </c>
      <c r="AV1098" s="14" t="s">
        <v>86</v>
      </c>
      <c r="AW1098" s="14" t="s">
        <v>35</v>
      </c>
      <c r="AX1098" s="14" t="s">
        <v>21</v>
      </c>
      <c r="AY1098" s="224" t="s">
        <v>148</v>
      </c>
    </row>
    <row r="1099" spans="1:65" s="2" customFormat="1" ht="21.75" customHeight="1">
      <c r="A1099" s="36"/>
      <c r="B1099" s="37"/>
      <c r="C1099" s="188" t="s">
        <v>1437</v>
      </c>
      <c r="D1099" s="188" t="s">
        <v>150</v>
      </c>
      <c r="E1099" s="189" t="s">
        <v>1438</v>
      </c>
      <c r="F1099" s="190" t="s">
        <v>1439</v>
      </c>
      <c r="G1099" s="191" t="s">
        <v>1319</v>
      </c>
      <c r="H1099" s="192">
        <v>2</v>
      </c>
      <c r="I1099" s="193"/>
      <c r="J1099" s="192">
        <f>ROUND(I1099*H1099,2)</f>
        <v>0</v>
      </c>
      <c r="K1099" s="190" t="s">
        <v>154</v>
      </c>
      <c r="L1099" s="41"/>
      <c r="M1099" s="194" t="s">
        <v>19</v>
      </c>
      <c r="N1099" s="195" t="s">
        <v>48</v>
      </c>
      <c r="O1099" s="66"/>
      <c r="P1099" s="196">
        <f>O1099*H1099</f>
        <v>0</v>
      </c>
      <c r="Q1099" s="196">
        <v>0.00154</v>
      </c>
      <c r="R1099" s="196">
        <f>Q1099*H1099</f>
        <v>0.00308</v>
      </c>
      <c r="S1099" s="196">
        <v>0</v>
      </c>
      <c r="T1099" s="197">
        <f>S1099*H1099</f>
        <v>0</v>
      </c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R1099" s="198" t="s">
        <v>272</v>
      </c>
      <c r="AT1099" s="198" t="s">
        <v>150</v>
      </c>
      <c r="AU1099" s="198" t="s">
        <v>86</v>
      </c>
      <c r="AY1099" s="19" t="s">
        <v>148</v>
      </c>
      <c r="BE1099" s="199">
        <f>IF(N1099="základní",J1099,0)</f>
        <v>0</v>
      </c>
      <c r="BF1099" s="199">
        <f>IF(N1099="snížená",J1099,0)</f>
        <v>0</v>
      </c>
      <c r="BG1099" s="199">
        <f>IF(N1099="zákl. přenesená",J1099,0)</f>
        <v>0</v>
      </c>
      <c r="BH1099" s="199">
        <f>IF(N1099="sníž. přenesená",J1099,0)</f>
        <v>0</v>
      </c>
      <c r="BI1099" s="199">
        <f>IF(N1099="nulová",J1099,0)</f>
        <v>0</v>
      </c>
      <c r="BJ1099" s="19" t="s">
        <v>21</v>
      </c>
      <c r="BK1099" s="199">
        <f>ROUND(I1099*H1099,2)</f>
        <v>0</v>
      </c>
      <c r="BL1099" s="19" t="s">
        <v>272</v>
      </c>
      <c r="BM1099" s="198" t="s">
        <v>1440</v>
      </c>
    </row>
    <row r="1100" spans="1:47" s="2" customFormat="1" ht="19.2">
      <c r="A1100" s="36"/>
      <c r="B1100" s="37"/>
      <c r="C1100" s="38"/>
      <c r="D1100" s="200" t="s">
        <v>157</v>
      </c>
      <c r="E1100" s="38"/>
      <c r="F1100" s="201" t="s">
        <v>1441</v>
      </c>
      <c r="G1100" s="38"/>
      <c r="H1100" s="38"/>
      <c r="I1100" s="109"/>
      <c r="J1100" s="38"/>
      <c r="K1100" s="38"/>
      <c r="L1100" s="41"/>
      <c r="M1100" s="202"/>
      <c r="N1100" s="203"/>
      <c r="O1100" s="66"/>
      <c r="P1100" s="66"/>
      <c r="Q1100" s="66"/>
      <c r="R1100" s="66"/>
      <c r="S1100" s="66"/>
      <c r="T1100" s="67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T1100" s="19" t="s">
        <v>157</v>
      </c>
      <c r="AU1100" s="19" t="s">
        <v>86</v>
      </c>
    </row>
    <row r="1101" spans="1:65" s="2" customFormat="1" ht="21.75" customHeight="1">
      <c r="A1101" s="36"/>
      <c r="B1101" s="37"/>
      <c r="C1101" s="188" t="s">
        <v>1442</v>
      </c>
      <c r="D1101" s="188" t="s">
        <v>150</v>
      </c>
      <c r="E1101" s="189" t="s">
        <v>1443</v>
      </c>
      <c r="F1101" s="190" t="s">
        <v>1444</v>
      </c>
      <c r="G1101" s="191" t="s">
        <v>1319</v>
      </c>
      <c r="H1101" s="192">
        <v>1</v>
      </c>
      <c r="I1101" s="193"/>
      <c r="J1101" s="192">
        <f>ROUND(I1101*H1101,2)</f>
        <v>0</v>
      </c>
      <c r="K1101" s="190" t="s">
        <v>154</v>
      </c>
      <c r="L1101" s="41"/>
      <c r="M1101" s="194" t="s">
        <v>19</v>
      </c>
      <c r="N1101" s="195" t="s">
        <v>48</v>
      </c>
      <c r="O1101" s="66"/>
      <c r="P1101" s="196">
        <f>O1101*H1101</f>
        <v>0</v>
      </c>
      <c r="Q1101" s="196">
        <v>0.0147</v>
      </c>
      <c r="R1101" s="196">
        <f>Q1101*H1101</f>
        <v>0.0147</v>
      </c>
      <c r="S1101" s="196">
        <v>0</v>
      </c>
      <c r="T1101" s="197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98" t="s">
        <v>272</v>
      </c>
      <c r="AT1101" s="198" t="s">
        <v>150</v>
      </c>
      <c r="AU1101" s="198" t="s">
        <v>86</v>
      </c>
      <c r="AY1101" s="19" t="s">
        <v>148</v>
      </c>
      <c r="BE1101" s="199">
        <f>IF(N1101="základní",J1101,0)</f>
        <v>0</v>
      </c>
      <c r="BF1101" s="199">
        <f>IF(N1101="snížená",J1101,0)</f>
        <v>0</v>
      </c>
      <c r="BG1101" s="199">
        <f>IF(N1101="zákl. přenesená",J1101,0)</f>
        <v>0</v>
      </c>
      <c r="BH1101" s="199">
        <f>IF(N1101="sníž. přenesená",J1101,0)</f>
        <v>0</v>
      </c>
      <c r="BI1101" s="199">
        <f>IF(N1101="nulová",J1101,0)</f>
        <v>0</v>
      </c>
      <c r="BJ1101" s="19" t="s">
        <v>21</v>
      </c>
      <c r="BK1101" s="199">
        <f>ROUND(I1101*H1101,2)</f>
        <v>0</v>
      </c>
      <c r="BL1101" s="19" t="s">
        <v>272</v>
      </c>
      <c r="BM1101" s="198" t="s">
        <v>1445</v>
      </c>
    </row>
    <row r="1102" spans="1:47" s="2" customFormat="1" ht="19.2">
      <c r="A1102" s="36"/>
      <c r="B1102" s="37"/>
      <c r="C1102" s="38"/>
      <c r="D1102" s="200" t="s">
        <v>157</v>
      </c>
      <c r="E1102" s="38"/>
      <c r="F1102" s="201" t="s">
        <v>1446</v>
      </c>
      <c r="G1102" s="38"/>
      <c r="H1102" s="38"/>
      <c r="I1102" s="109"/>
      <c r="J1102" s="38"/>
      <c r="K1102" s="38"/>
      <c r="L1102" s="41"/>
      <c r="M1102" s="202"/>
      <c r="N1102" s="203"/>
      <c r="O1102" s="66"/>
      <c r="P1102" s="66"/>
      <c r="Q1102" s="66"/>
      <c r="R1102" s="66"/>
      <c r="S1102" s="66"/>
      <c r="T1102" s="67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T1102" s="19" t="s">
        <v>157</v>
      </c>
      <c r="AU1102" s="19" t="s">
        <v>86</v>
      </c>
    </row>
    <row r="1103" spans="1:65" s="2" customFormat="1" ht="21.75" customHeight="1">
      <c r="A1103" s="36"/>
      <c r="B1103" s="37"/>
      <c r="C1103" s="188" t="s">
        <v>1447</v>
      </c>
      <c r="D1103" s="188" t="s">
        <v>150</v>
      </c>
      <c r="E1103" s="189" t="s">
        <v>1448</v>
      </c>
      <c r="F1103" s="190" t="s">
        <v>1449</v>
      </c>
      <c r="G1103" s="191" t="s">
        <v>1319</v>
      </c>
      <c r="H1103" s="192">
        <v>1</v>
      </c>
      <c r="I1103" s="193"/>
      <c r="J1103" s="192">
        <f>ROUND(I1103*H1103,2)</f>
        <v>0</v>
      </c>
      <c r="K1103" s="190" t="s">
        <v>154</v>
      </c>
      <c r="L1103" s="41"/>
      <c r="M1103" s="194" t="s">
        <v>19</v>
      </c>
      <c r="N1103" s="195" t="s">
        <v>48</v>
      </c>
      <c r="O1103" s="66"/>
      <c r="P1103" s="196">
        <f>O1103*H1103</f>
        <v>0</v>
      </c>
      <c r="Q1103" s="196">
        <v>0.00196</v>
      </c>
      <c r="R1103" s="196">
        <f>Q1103*H1103</f>
        <v>0.00196</v>
      </c>
      <c r="S1103" s="196">
        <v>0</v>
      </c>
      <c r="T1103" s="197">
        <f>S1103*H1103</f>
        <v>0</v>
      </c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R1103" s="198" t="s">
        <v>272</v>
      </c>
      <c r="AT1103" s="198" t="s">
        <v>150</v>
      </c>
      <c r="AU1103" s="198" t="s">
        <v>86</v>
      </c>
      <c r="AY1103" s="19" t="s">
        <v>148</v>
      </c>
      <c r="BE1103" s="199">
        <f>IF(N1103="základní",J1103,0)</f>
        <v>0</v>
      </c>
      <c r="BF1103" s="199">
        <f>IF(N1103="snížená",J1103,0)</f>
        <v>0</v>
      </c>
      <c r="BG1103" s="199">
        <f>IF(N1103="zákl. přenesená",J1103,0)</f>
        <v>0</v>
      </c>
      <c r="BH1103" s="199">
        <f>IF(N1103="sníž. přenesená",J1103,0)</f>
        <v>0</v>
      </c>
      <c r="BI1103" s="199">
        <f>IF(N1103="nulová",J1103,0)</f>
        <v>0</v>
      </c>
      <c r="BJ1103" s="19" t="s">
        <v>21</v>
      </c>
      <c r="BK1103" s="199">
        <f>ROUND(I1103*H1103,2)</f>
        <v>0</v>
      </c>
      <c r="BL1103" s="19" t="s">
        <v>272</v>
      </c>
      <c r="BM1103" s="198" t="s">
        <v>1450</v>
      </c>
    </row>
    <row r="1104" spans="1:47" s="2" customFormat="1" ht="19.2">
      <c r="A1104" s="36"/>
      <c r="B1104" s="37"/>
      <c r="C1104" s="38"/>
      <c r="D1104" s="200" t="s">
        <v>157</v>
      </c>
      <c r="E1104" s="38"/>
      <c r="F1104" s="201" t="s">
        <v>1451</v>
      </c>
      <c r="G1104" s="38"/>
      <c r="H1104" s="38"/>
      <c r="I1104" s="109"/>
      <c r="J1104" s="38"/>
      <c r="K1104" s="38"/>
      <c r="L1104" s="41"/>
      <c r="M1104" s="202"/>
      <c r="N1104" s="203"/>
      <c r="O1104" s="66"/>
      <c r="P1104" s="66"/>
      <c r="Q1104" s="66"/>
      <c r="R1104" s="66"/>
      <c r="S1104" s="66"/>
      <c r="T1104" s="67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T1104" s="19" t="s">
        <v>157</v>
      </c>
      <c r="AU1104" s="19" t="s">
        <v>86</v>
      </c>
    </row>
    <row r="1105" spans="1:65" s="2" customFormat="1" ht="16.5" customHeight="1">
      <c r="A1105" s="36"/>
      <c r="B1105" s="37"/>
      <c r="C1105" s="188" t="s">
        <v>1452</v>
      </c>
      <c r="D1105" s="188" t="s">
        <v>150</v>
      </c>
      <c r="E1105" s="189" t="s">
        <v>1453</v>
      </c>
      <c r="F1105" s="190" t="s">
        <v>1454</v>
      </c>
      <c r="G1105" s="191" t="s">
        <v>1319</v>
      </c>
      <c r="H1105" s="192">
        <v>4</v>
      </c>
      <c r="I1105" s="193"/>
      <c r="J1105" s="192">
        <f>ROUND(I1105*H1105,2)</f>
        <v>0</v>
      </c>
      <c r="K1105" s="190" t="s">
        <v>19</v>
      </c>
      <c r="L1105" s="41"/>
      <c r="M1105" s="194" t="s">
        <v>19</v>
      </c>
      <c r="N1105" s="195" t="s">
        <v>48</v>
      </c>
      <c r="O1105" s="66"/>
      <c r="P1105" s="196">
        <f>O1105*H1105</f>
        <v>0</v>
      </c>
      <c r="Q1105" s="196">
        <v>0.00053</v>
      </c>
      <c r="R1105" s="196">
        <f>Q1105*H1105</f>
        <v>0.00212</v>
      </c>
      <c r="S1105" s="196">
        <v>0</v>
      </c>
      <c r="T1105" s="197">
        <f>S1105*H1105</f>
        <v>0</v>
      </c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R1105" s="198" t="s">
        <v>272</v>
      </c>
      <c r="AT1105" s="198" t="s">
        <v>150</v>
      </c>
      <c r="AU1105" s="198" t="s">
        <v>86</v>
      </c>
      <c r="AY1105" s="19" t="s">
        <v>148</v>
      </c>
      <c r="BE1105" s="199">
        <f>IF(N1105="základní",J1105,0)</f>
        <v>0</v>
      </c>
      <c r="BF1105" s="199">
        <f>IF(N1105="snížená",J1105,0)</f>
        <v>0</v>
      </c>
      <c r="BG1105" s="199">
        <f>IF(N1105="zákl. přenesená",J1105,0)</f>
        <v>0</v>
      </c>
      <c r="BH1105" s="199">
        <f>IF(N1105="sníž. přenesená",J1105,0)</f>
        <v>0</v>
      </c>
      <c r="BI1105" s="199">
        <f>IF(N1105="nulová",J1105,0)</f>
        <v>0</v>
      </c>
      <c r="BJ1105" s="19" t="s">
        <v>21</v>
      </c>
      <c r="BK1105" s="199">
        <f>ROUND(I1105*H1105,2)</f>
        <v>0</v>
      </c>
      <c r="BL1105" s="19" t="s">
        <v>272</v>
      </c>
      <c r="BM1105" s="198" t="s">
        <v>1455</v>
      </c>
    </row>
    <row r="1106" spans="1:47" s="2" customFormat="1" ht="10.2">
      <c r="A1106" s="36"/>
      <c r="B1106" s="37"/>
      <c r="C1106" s="38"/>
      <c r="D1106" s="200" t="s">
        <v>157</v>
      </c>
      <c r="E1106" s="38"/>
      <c r="F1106" s="201" t="s">
        <v>1454</v>
      </c>
      <c r="G1106" s="38"/>
      <c r="H1106" s="38"/>
      <c r="I1106" s="109"/>
      <c r="J1106" s="38"/>
      <c r="K1106" s="38"/>
      <c r="L1106" s="41"/>
      <c r="M1106" s="202"/>
      <c r="N1106" s="203"/>
      <c r="O1106" s="66"/>
      <c r="P1106" s="66"/>
      <c r="Q1106" s="66"/>
      <c r="R1106" s="66"/>
      <c r="S1106" s="66"/>
      <c r="T1106" s="67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T1106" s="19" t="s">
        <v>157</v>
      </c>
      <c r="AU1106" s="19" t="s">
        <v>86</v>
      </c>
    </row>
    <row r="1107" spans="1:65" s="2" customFormat="1" ht="21.75" customHeight="1">
      <c r="A1107" s="36"/>
      <c r="B1107" s="37"/>
      <c r="C1107" s="188" t="s">
        <v>1456</v>
      </c>
      <c r="D1107" s="188" t="s">
        <v>150</v>
      </c>
      <c r="E1107" s="189" t="s">
        <v>1457</v>
      </c>
      <c r="F1107" s="190" t="s">
        <v>1458</v>
      </c>
      <c r="G1107" s="191" t="s">
        <v>1319</v>
      </c>
      <c r="H1107" s="192">
        <v>2</v>
      </c>
      <c r="I1107" s="193"/>
      <c r="J1107" s="192">
        <f>ROUND(I1107*H1107,2)</f>
        <v>0</v>
      </c>
      <c r="K1107" s="190" t="s">
        <v>19</v>
      </c>
      <c r="L1107" s="41"/>
      <c r="M1107" s="194" t="s">
        <v>19</v>
      </c>
      <c r="N1107" s="195" t="s">
        <v>48</v>
      </c>
      <c r="O1107" s="66"/>
      <c r="P1107" s="196">
        <f>O1107*H1107</f>
        <v>0</v>
      </c>
      <c r="Q1107" s="196">
        <v>0.00053</v>
      </c>
      <c r="R1107" s="196">
        <f>Q1107*H1107</f>
        <v>0.00106</v>
      </c>
      <c r="S1107" s="196">
        <v>0</v>
      </c>
      <c r="T1107" s="197">
        <f>S1107*H1107</f>
        <v>0</v>
      </c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R1107" s="198" t="s">
        <v>272</v>
      </c>
      <c r="AT1107" s="198" t="s">
        <v>150</v>
      </c>
      <c r="AU1107" s="198" t="s">
        <v>86</v>
      </c>
      <c r="AY1107" s="19" t="s">
        <v>148</v>
      </c>
      <c r="BE1107" s="199">
        <f>IF(N1107="základní",J1107,0)</f>
        <v>0</v>
      </c>
      <c r="BF1107" s="199">
        <f>IF(N1107="snížená",J1107,0)</f>
        <v>0</v>
      </c>
      <c r="BG1107" s="199">
        <f>IF(N1107="zákl. přenesená",J1107,0)</f>
        <v>0</v>
      </c>
      <c r="BH1107" s="199">
        <f>IF(N1107="sníž. přenesená",J1107,0)</f>
        <v>0</v>
      </c>
      <c r="BI1107" s="199">
        <f>IF(N1107="nulová",J1107,0)</f>
        <v>0</v>
      </c>
      <c r="BJ1107" s="19" t="s">
        <v>21</v>
      </c>
      <c r="BK1107" s="199">
        <f>ROUND(I1107*H1107,2)</f>
        <v>0</v>
      </c>
      <c r="BL1107" s="19" t="s">
        <v>272</v>
      </c>
      <c r="BM1107" s="198" t="s">
        <v>1459</v>
      </c>
    </row>
    <row r="1108" spans="1:47" s="2" customFormat="1" ht="10.2">
      <c r="A1108" s="36"/>
      <c r="B1108" s="37"/>
      <c r="C1108" s="38"/>
      <c r="D1108" s="200" t="s">
        <v>157</v>
      </c>
      <c r="E1108" s="38"/>
      <c r="F1108" s="201" t="s">
        <v>1458</v>
      </c>
      <c r="G1108" s="38"/>
      <c r="H1108" s="38"/>
      <c r="I1108" s="109"/>
      <c r="J1108" s="38"/>
      <c r="K1108" s="38"/>
      <c r="L1108" s="41"/>
      <c r="M1108" s="202"/>
      <c r="N1108" s="203"/>
      <c r="O1108" s="66"/>
      <c r="P1108" s="66"/>
      <c r="Q1108" s="66"/>
      <c r="R1108" s="66"/>
      <c r="S1108" s="66"/>
      <c r="T1108" s="67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T1108" s="19" t="s">
        <v>157</v>
      </c>
      <c r="AU1108" s="19" t="s">
        <v>86</v>
      </c>
    </row>
    <row r="1109" spans="1:65" s="2" customFormat="1" ht="21.75" customHeight="1">
      <c r="A1109" s="36"/>
      <c r="B1109" s="37"/>
      <c r="C1109" s="188" t="s">
        <v>1460</v>
      </c>
      <c r="D1109" s="188" t="s">
        <v>150</v>
      </c>
      <c r="E1109" s="189" t="s">
        <v>1461</v>
      </c>
      <c r="F1109" s="190" t="s">
        <v>1462</v>
      </c>
      <c r="G1109" s="191" t="s">
        <v>1319</v>
      </c>
      <c r="H1109" s="192">
        <v>1</v>
      </c>
      <c r="I1109" s="193"/>
      <c r="J1109" s="192">
        <f>ROUND(I1109*H1109,2)</f>
        <v>0</v>
      </c>
      <c r="K1109" s="190" t="s">
        <v>19</v>
      </c>
      <c r="L1109" s="41"/>
      <c r="M1109" s="194" t="s">
        <v>19</v>
      </c>
      <c r="N1109" s="195" t="s">
        <v>48</v>
      </c>
      <c r="O1109" s="66"/>
      <c r="P1109" s="196">
        <f>O1109*H1109</f>
        <v>0</v>
      </c>
      <c r="Q1109" s="196">
        <v>0.00053</v>
      </c>
      <c r="R1109" s="196">
        <f>Q1109*H1109</f>
        <v>0.00053</v>
      </c>
      <c r="S1109" s="196">
        <v>0</v>
      </c>
      <c r="T1109" s="197">
        <f>S1109*H1109</f>
        <v>0</v>
      </c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R1109" s="198" t="s">
        <v>272</v>
      </c>
      <c r="AT1109" s="198" t="s">
        <v>150</v>
      </c>
      <c r="AU1109" s="198" t="s">
        <v>86</v>
      </c>
      <c r="AY1109" s="19" t="s">
        <v>148</v>
      </c>
      <c r="BE1109" s="199">
        <f>IF(N1109="základní",J1109,0)</f>
        <v>0</v>
      </c>
      <c r="BF1109" s="199">
        <f>IF(N1109="snížená",J1109,0)</f>
        <v>0</v>
      </c>
      <c r="BG1109" s="199">
        <f>IF(N1109="zákl. přenesená",J1109,0)</f>
        <v>0</v>
      </c>
      <c r="BH1109" s="199">
        <f>IF(N1109="sníž. přenesená",J1109,0)</f>
        <v>0</v>
      </c>
      <c r="BI1109" s="199">
        <f>IF(N1109="nulová",J1109,0)</f>
        <v>0</v>
      </c>
      <c r="BJ1109" s="19" t="s">
        <v>21</v>
      </c>
      <c r="BK1109" s="199">
        <f>ROUND(I1109*H1109,2)</f>
        <v>0</v>
      </c>
      <c r="BL1109" s="19" t="s">
        <v>272</v>
      </c>
      <c r="BM1109" s="198" t="s">
        <v>1463</v>
      </c>
    </row>
    <row r="1110" spans="1:47" s="2" customFormat="1" ht="19.2">
      <c r="A1110" s="36"/>
      <c r="B1110" s="37"/>
      <c r="C1110" s="38"/>
      <c r="D1110" s="200" t="s">
        <v>157</v>
      </c>
      <c r="E1110" s="38"/>
      <c r="F1110" s="201" t="s">
        <v>1462</v>
      </c>
      <c r="G1110" s="38"/>
      <c r="H1110" s="38"/>
      <c r="I1110" s="109"/>
      <c r="J1110" s="38"/>
      <c r="K1110" s="38"/>
      <c r="L1110" s="41"/>
      <c r="M1110" s="202"/>
      <c r="N1110" s="203"/>
      <c r="O1110" s="66"/>
      <c r="P1110" s="66"/>
      <c r="Q1110" s="66"/>
      <c r="R1110" s="66"/>
      <c r="S1110" s="66"/>
      <c r="T1110" s="67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T1110" s="19" t="s">
        <v>157</v>
      </c>
      <c r="AU1110" s="19" t="s">
        <v>86</v>
      </c>
    </row>
    <row r="1111" spans="1:65" s="2" customFormat="1" ht="21.75" customHeight="1">
      <c r="A1111" s="36"/>
      <c r="B1111" s="37"/>
      <c r="C1111" s="188" t="s">
        <v>1464</v>
      </c>
      <c r="D1111" s="188" t="s">
        <v>150</v>
      </c>
      <c r="E1111" s="189" t="s">
        <v>1465</v>
      </c>
      <c r="F1111" s="190" t="s">
        <v>1466</v>
      </c>
      <c r="G1111" s="191" t="s">
        <v>1319</v>
      </c>
      <c r="H1111" s="192">
        <v>4</v>
      </c>
      <c r="I1111" s="193"/>
      <c r="J1111" s="192">
        <f>ROUND(I1111*H1111,2)</f>
        <v>0</v>
      </c>
      <c r="K1111" s="190" t="s">
        <v>19</v>
      </c>
      <c r="L1111" s="41"/>
      <c r="M1111" s="194" t="s">
        <v>19</v>
      </c>
      <c r="N1111" s="195" t="s">
        <v>48</v>
      </c>
      <c r="O1111" s="66"/>
      <c r="P1111" s="196">
        <f>O1111*H1111</f>
        <v>0</v>
      </c>
      <c r="Q1111" s="196">
        <v>0.00103</v>
      </c>
      <c r="R1111" s="196">
        <f>Q1111*H1111</f>
        <v>0.00412</v>
      </c>
      <c r="S1111" s="196">
        <v>0</v>
      </c>
      <c r="T1111" s="197">
        <f>S1111*H1111</f>
        <v>0</v>
      </c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R1111" s="198" t="s">
        <v>272</v>
      </c>
      <c r="AT1111" s="198" t="s">
        <v>150</v>
      </c>
      <c r="AU1111" s="198" t="s">
        <v>86</v>
      </c>
      <c r="AY1111" s="19" t="s">
        <v>148</v>
      </c>
      <c r="BE1111" s="199">
        <f>IF(N1111="základní",J1111,0)</f>
        <v>0</v>
      </c>
      <c r="BF1111" s="199">
        <f>IF(N1111="snížená",J1111,0)</f>
        <v>0</v>
      </c>
      <c r="BG1111" s="199">
        <f>IF(N1111="zákl. přenesená",J1111,0)</f>
        <v>0</v>
      </c>
      <c r="BH1111" s="199">
        <f>IF(N1111="sníž. přenesená",J1111,0)</f>
        <v>0</v>
      </c>
      <c r="BI1111" s="199">
        <f>IF(N1111="nulová",J1111,0)</f>
        <v>0</v>
      </c>
      <c r="BJ1111" s="19" t="s">
        <v>21</v>
      </c>
      <c r="BK1111" s="199">
        <f>ROUND(I1111*H1111,2)</f>
        <v>0</v>
      </c>
      <c r="BL1111" s="19" t="s">
        <v>272</v>
      </c>
      <c r="BM1111" s="198" t="s">
        <v>1467</v>
      </c>
    </row>
    <row r="1112" spans="1:47" s="2" customFormat="1" ht="19.2">
      <c r="A1112" s="36"/>
      <c r="B1112" s="37"/>
      <c r="C1112" s="38"/>
      <c r="D1112" s="200" t="s">
        <v>157</v>
      </c>
      <c r="E1112" s="38"/>
      <c r="F1112" s="201" t="s">
        <v>1466</v>
      </c>
      <c r="G1112" s="38"/>
      <c r="H1112" s="38"/>
      <c r="I1112" s="109"/>
      <c r="J1112" s="38"/>
      <c r="K1112" s="38"/>
      <c r="L1112" s="41"/>
      <c r="M1112" s="202"/>
      <c r="N1112" s="203"/>
      <c r="O1112" s="66"/>
      <c r="P1112" s="66"/>
      <c r="Q1112" s="66"/>
      <c r="R1112" s="66"/>
      <c r="S1112" s="66"/>
      <c r="T1112" s="67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T1112" s="19" t="s">
        <v>157</v>
      </c>
      <c r="AU1112" s="19" t="s">
        <v>86</v>
      </c>
    </row>
    <row r="1113" spans="1:65" s="2" customFormat="1" ht="21.75" customHeight="1">
      <c r="A1113" s="36"/>
      <c r="B1113" s="37"/>
      <c r="C1113" s="188" t="s">
        <v>1468</v>
      </c>
      <c r="D1113" s="188" t="s">
        <v>150</v>
      </c>
      <c r="E1113" s="189" t="s">
        <v>1469</v>
      </c>
      <c r="F1113" s="190" t="s">
        <v>1470</v>
      </c>
      <c r="G1113" s="191" t="s">
        <v>1319</v>
      </c>
      <c r="H1113" s="192">
        <v>3</v>
      </c>
      <c r="I1113" s="193"/>
      <c r="J1113" s="192">
        <f>ROUND(I1113*H1113,2)</f>
        <v>0</v>
      </c>
      <c r="K1113" s="190" t="s">
        <v>19</v>
      </c>
      <c r="L1113" s="41"/>
      <c r="M1113" s="194" t="s">
        <v>19</v>
      </c>
      <c r="N1113" s="195" t="s">
        <v>48</v>
      </c>
      <c r="O1113" s="66"/>
      <c r="P1113" s="196">
        <f>O1113*H1113</f>
        <v>0</v>
      </c>
      <c r="Q1113" s="196">
        <v>0.00053</v>
      </c>
      <c r="R1113" s="196">
        <f>Q1113*H1113</f>
        <v>0.0015899999999999998</v>
      </c>
      <c r="S1113" s="196">
        <v>0</v>
      </c>
      <c r="T1113" s="197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98" t="s">
        <v>272</v>
      </c>
      <c r="AT1113" s="198" t="s">
        <v>150</v>
      </c>
      <c r="AU1113" s="198" t="s">
        <v>86</v>
      </c>
      <c r="AY1113" s="19" t="s">
        <v>148</v>
      </c>
      <c r="BE1113" s="199">
        <f>IF(N1113="základní",J1113,0)</f>
        <v>0</v>
      </c>
      <c r="BF1113" s="199">
        <f>IF(N1113="snížená",J1113,0)</f>
        <v>0</v>
      </c>
      <c r="BG1113" s="199">
        <f>IF(N1113="zákl. přenesená",J1113,0)</f>
        <v>0</v>
      </c>
      <c r="BH1113" s="199">
        <f>IF(N1113="sníž. přenesená",J1113,0)</f>
        <v>0</v>
      </c>
      <c r="BI1113" s="199">
        <f>IF(N1113="nulová",J1113,0)</f>
        <v>0</v>
      </c>
      <c r="BJ1113" s="19" t="s">
        <v>21</v>
      </c>
      <c r="BK1113" s="199">
        <f>ROUND(I1113*H1113,2)</f>
        <v>0</v>
      </c>
      <c r="BL1113" s="19" t="s">
        <v>272</v>
      </c>
      <c r="BM1113" s="198" t="s">
        <v>1471</v>
      </c>
    </row>
    <row r="1114" spans="1:47" s="2" customFormat="1" ht="19.2">
      <c r="A1114" s="36"/>
      <c r="B1114" s="37"/>
      <c r="C1114" s="38"/>
      <c r="D1114" s="200" t="s">
        <v>157</v>
      </c>
      <c r="E1114" s="38"/>
      <c r="F1114" s="201" t="s">
        <v>1470</v>
      </c>
      <c r="G1114" s="38"/>
      <c r="H1114" s="38"/>
      <c r="I1114" s="109"/>
      <c r="J1114" s="38"/>
      <c r="K1114" s="38"/>
      <c r="L1114" s="41"/>
      <c r="M1114" s="202"/>
      <c r="N1114" s="203"/>
      <c r="O1114" s="66"/>
      <c r="P1114" s="66"/>
      <c r="Q1114" s="66"/>
      <c r="R1114" s="66"/>
      <c r="S1114" s="66"/>
      <c r="T1114" s="67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T1114" s="19" t="s">
        <v>157</v>
      </c>
      <c r="AU1114" s="19" t="s">
        <v>86</v>
      </c>
    </row>
    <row r="1115" spans="1:65" s="2" customFormat="1" ht="21.75" customHeight="1">
      <c r="A1115" s="36"/>
      <c r="B1115" s="37"/>
      <c r="C1115" s="188" t="s">
        <v>1472</v>
      </c>
      <c r="D1115" s="188" t="s">
        <v>150</v>
      </c>
      <c r="E1115" s="189" t="s">
        <v>1473</v>
      </c>
      <c r="F1115" s="190" t="s">
        <v>1474</v>
      </c>
      <c r="G1115" s="191" t="s">
        <v>1319</v>
      </c>
      <c r="H1115" s="192">
        <v>4</v>
      </c>
      <c r="I1115" s="193"/>
      <c r="J1115" s="192">
        <f>ROUND(I1115*H1115,2)</f>
        <v>0</v>
      </c>
      <c r="K1115" s="190" t="s">
        <v>154</v>
      </c>
      <c r="L1115" s="41"/>
      <c r="M1115" s="194" t="s">
        <v>19</v>
      </c>
      <c r="N1115" s="195" t="s">
        <v>48</v>
      </c>
      <c r="O1115" s="66"/>
      <c r="P1115" s="196">
        <f>O1115*H1115</f>
        <v>0</v>
      </c>
      <c r="Q1115" s="196">
        <v>0.00052</v>
      </c>
      <c r="R1115" s="196">
        <f>Q1115*H1115</f>
        <v>0.00208</v>
      </c>
      <c r="S1115" s="196">
        <v>0</v>
      </c>
      <c r="T1115" s="197">
        <f>S1115*H1115</f>
        <v>0</v>
      </c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R1115" s="198" t="s">
        <v>272</v>
      </c>
      <c r="AT1115" s="198" t="s">
        <v>150</v>
      </c>
      <c r="AU1115" s="198" t="s">
        <v>86</v>
      </c>
      <c r="AY1115" s="19" t="s">
        <v>148</v>
      </c>
      <c r="BE1115" s="199">
        <f>IF(N1115="základní",J1115,0)</f>
        <v>0</v>
      </c>
      <c r="BF1115" s="199">
        <f>IF(N1115="snížená",J1115,0)</f>
        <v>0</v>
      </c>
      <c r="BG1115" s="199">
        <f>IF(N1115="zákl. přenesená",J1115,0)</f>
        <v>0</v>
      </c>
      <c r="BH1115" s="199">
        <f>IF(N1115="sníž. přenesená",J1115,0)</f>
        <v>0</v>
      </c>
      <c r="BI1115" s="199">
        <f>IF(N1115="nulová",J1115,0)</f>
        <v>0</v>
      </c>
      <c r="BJ1115" s="19" t="s">
        <v>21</v>
      </c>
      <c r="BK1115" s="199">
        <f>ROUND(I1115*H1115,2)</f>
        <v>0</v>
      </c>
      <c r="BL1115" s="19" t="s">
        <v>272</v>
      </c>
      <c r="BM1115" s="198" t="s">
        <v>1475</v>
      </c>
    </row>
    <row r="1116" spans="1:47" s="2" customFormat="1" ht="19.2">
      <c r="A1116" s="36"/>
      <c r="B1116" s="37"/>
      <c r="C1116" s="38"/>
      <c r="D1116" s="200" t="s">
        <v>157</v>
      </c>
      <c r="E1116" s="38"/>
      <c r="F1116" s="201" t="s">
        <v>1476</v>
      </c>
      <c r="G1116" s="38"/>
      <c r="H1116" s="38"/>
      <c r="I1116" s="109"/>
      <c r="J1116" s="38"/>
      <c r="K1116" s="38"/>
      <c r="L1116" s="41"/>
      <c r="M1116" s="202"/>
      <c r="N1116" s="203"/>
      <c r="O1116" s="66"/>
      <c r="P1116" s="66"/>
      <c r="Q1116" s="66"/>
      <c r="R1116" s="66"/>
      <c r="S1116" s="66"/>
      <c r="T1116" s="67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T1116" s="19" t="s">
        <v>157</v>
      </c>
      <c r="AU1116" s="19" t="s">
        <v>86</v>
      </c>
    </row>
    <row r="1117" spans="1:65" s="2" customFormat="1" ht="21.75" customHeight="1">
      <c r="A1117" s="36"/>
      <c r="B1117" s="37"/>
      <c r="C1117" s="188" t="s">
        <v>1477</v>
      </c>
      <c r="D1117" s="188" t="s">
        <v>150</v>
      </c>
      <c r="E1117" s="189" t="s">
        <v>1478</v>
      </c>
      <c r="F1117" s="190" t="s">
        <v>1479</v>
      </c>
      <c r="G1117" s="191" t="s">
        <v>1319</v>
      </c>
      <c r="H1117" s="192">
        <v>3</v>
      </c>
      <c r="I1117" s="193"/>
      <c r="J1117" s="192">
        <f>ROUND(I1117*H1117,2)</f>
        <v>0</v>
      </c>
      <c r="K1117" s="190" t="s">
        <v>154</v>
      </c>
      <c r="L1117" s="41"/>
      <c r="M1117" s="194" t="s">
        <v>19</v>
      </c>
      <c r="N1117" s="195" t="s">
        <v>48</v>
      </c>
      <c r="O1117" s="66"/>
      <c r="P1117" s="196">
        <f>O1117*H1117</f>
        <v>0</v>
      </c>
      <c r="Q1117" s="196">
        <v>0.00052</v>
      </c>
      <c r="R1117" s="196">
        <f>Q1117*H1117</f>
        <v>0.0015599999999999998</v>
      </c>
      <c r="S1117" s="196">
        <v>0</v>
      </c>
      <c r="T1117" s="197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98" t="s">
        <v>272</v>
      </c>
      <c r="AT1117" s="198" t="s">
        <v>150</v>
      </c>
      <c r="AU1117" s="198" t="s">
        <v>86</v>
      </c>
      <c r="AY1117" s="19" t="s">
        <v>148</v>
      </c>
      <c r="BE1117" s="199">
        <f>IF(N1117="základní",J1117,0)</f>
        <v>0</v>
      </c>
      <c r="BF1117" s="199">
        <f>IF(N1117="snížená",J1117,0)</f>
        <v>0</v>
      </c>
      <c r="BG1117" s="199">
        <f>IF(N1117="zákl. přenesená",J1117,0)</f>
        <v>0</v>
      </c>
      <c r="BH1117" s="199">
        <f>IF(N1117="sníž. přenesená",J1117,0)</f>
        <v>0</v>
      </c>
      <c r="BI1117" s="199">
        <f>IF(N1117="nulová",J1117,0)</f>
        <v>0</v>
      </c>
      <c r="BJ1117" s="19" t="s">
        <v>21</v>
      </c>
      <c r="BK1117" s="199">
        <f>ROUND(I1117*H1117,2)</f>
        <v>0</v>
      </c>
      <c r="BL1117" s="19" t="s">
        <v>272</v>
      </c>
      <c r="BM1117" s="198" t="s">
        <v>1480</v>
      </c>
    </row>
    <row r="1118" spans="1:47" s="2" customFormat="1" ht="19.2">
      <c r="A1118" s="36"/>
      <c r="B1118" s="37"/>
      <c r="C1118" s="38"/>
      <c r="D1118" s="200" t="s">
        <v>157</v>
      </c>
      <c r="E1118" s="38"/>
      <c r="F1118" s="201" t="s">
        <v>1479</v>
      </c>
      <c r="G1118" s="38"/>
      <c r="H1118" s="38"/>
      <c r="I1118" s="109"/>
      <c r="J1118" s="38"/>
      <c r="K1118" s="38"/>
      <c r="L1118" s="41"/>
      <c r="M1118" s="202"/>
      <c r="N1118" s="203"/>
      <c r="O1118" s="66"/>
      <c r="P1118" s="66"/>
      <c r="Q1118" s="66"/>
      <c r="R1118" s="66"/>
      <c r="S1118" s="66"/>
      <c r="T1118" s="67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T1118" s="19" t="s">
        <v>157</v>
      </c>
      <c r="AU1118" s="19" t="s">
        <v>86</v>
      </c>
    </row>
    <row r="1119" spans="1:65" s="2" customFormat="1" ht="21.75" customHeight="1">
      <c r="A1119" s="36"/>
      <c r="B1119" s="37"/>
      <c r="C1119" s="188" t="s">
        <v>1481</v>
      </c>
      <c r="D1119" s="188" t="s">
        <v>150</v>
      </c>
      <c r="E1119" s="189" t="s">
        <v>1482</v>
      </c>
      <c r="F1119" s="190" t="s">
        <v>1483</v>
      </c>
      <c r="G1119" s="191" t="s">
        <v>1319</v>
      </c>
      <c r="H1119" s="192">
        <v>2</v>
      </c>
      <c r="I1119" s="193"/>
      <c r="J1119" s="192">
        <f>ROUND(I1119*H1119,2)</f>
        <v>0</v>
      </c>
      <c r="K1119" s="190" t="s">
        <v>154</v>
      </c>
      <c r="L1119" s="41"/>
      <c r="M1119" s="194" t="s">
        <v>19</v>
      </c>
      <c r="N1119" s="195" t="s">
        <v>48</v>
      </c>
      <c r="O1119" s="66"/>
      <c r="P1119" s="196">
        <f>O1119*H1119</f>
        <v>0</v>
      </c>
      <c r="Q1119" s="196">
        <v>0.00085</v>
      </c>
      <c r="R1119" s="196">
        <f>Q1119*H1119</f>
        <v>0.0017</v>
      </c>
      <c r="S1119" s="196">
        <v>0</v>
      </c>
      <c r="T1119" s="197">
        <f>S1119*H1119</f>
        <v>0</v>
      </c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R1119" s="198" t="s">
        <v>272</v>
      </c>
      <c r="AT1119" s="198" t="s">
        <v>150</v>
      </c>
      <c r="AU1119" s="198" t="s">
        <v>86</v>
      </c>
      <c r="AY1119" s="19" t="s">
        <v>148</v>
      </c>
      <c r="BE1119" s="199">
        <f>IF(N1119="základní",J1119,0)</f>
        <v>0</v>
      </c>
      <c r="BF1119" s="199">
        <f>IF(N1119="snížená",J1119,0)</f>
        <v>0</v>
      </c>
      <c r="BG1119" s="199">
        <f>IF(N1119="zákl. přenesená",J1119,0)</f>
        <v>0</v>
      </c>
      <c r="BH1119" s="199">
        <f>IF(N1119="sníž. přenesená",J1119,0)</f>
        <v>0</v>
      </c>
      <c r="BI1119" s="199">
        <f>IF(N1119="nulová",J1119,0)</f>
        <v>0</v>
      </c>
      <c r="BJ1119" s="19" t="s">
        <v>21</v>
      </c>
      <c r="BK1119" s="199">
        <f>ROUND(I1119*H1119,2)</f>
        <v>0</v>
      </c>
      <c r="BL1119" s="19" t="s">
        <v>272</v>
      </c>
      <c r="BM1119" s="198" t="s">
        <v>1484</v>
      </c>
    </row>
    <row r="1120" spans="1:47" s="2" customFormat="1" ht="19.2">
      <c r="A1120" s="36"/>
      <c r="B1120" s="37"/>
      <c r="C1120" s="38"/>
      <c r="D1120" s="200" t="s">
        <v>157</v>
      </c>
      <c r="E1120" s="38"/>
      <c r="F1120" s="201" t="s">
        <v>1485</v>
      </c>
      <c r="G1120" s="38"/>
      <c r="H1120" s="38"/>
      <c r="I1120" s="109"/>
      <c r="J1120" s="38"/>
      <c r="K1120" s="38"/>
      <c r="L1120" s="41"/>
      <c r="M1120" s="202"/>
      <c r="N1120" s="203"/>
      <c r="O1120" s="66"/>
      <c r="P1120" s="66"/>
      <c r="Q1120" s="66"/>
      <c r="R1120" s="66"/>
      <c r="S1120" s="66"/>
      <c r="T1120" s="67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T1120" s="19" t="s">
        <v>157</v>
      </c>
      <c r="AU1120" s="19" t="s">
        <v>86</v>
      </c>
    </row>
    <row r="1121" spans="1:65" s="2" customFormat="1" ht="21.75" customHeight="1">
      <c r="A1121" s="36"/>
      <c r="B1121" s="37"/>
      <c r="C1121" s="188" t="s">
        <v>1486</v>
      </c>
      <c r="D1121" s="188" t="s">
        <v>150</v>
      </c>
      <c r="E1121" s="189" t="s">
        <v>1487</v>
      </c>
      <c r="F1121" s="190" t="s">
        <v>1488</v>
      </c>
      <c r="G1121" s="191" t="s">
        <v>1319</v>
      </c>
      <c r="H1121" s="192">
        <v>1</v>
      </c>
      <c r="I1121" s="193"/>
      <c r="J1121" s="192">
        <f>ROUND(I1121*H1121,2)</f>
        <v>0</v>
      </c>
      <c r="K1121" s="190" t="s">
        <v>19</v>
      </c>
      <c r="L1121" s="41"/>
      <c r="M1121" s="194" t="s">
        <v>19</v>
      </c>
      <c r="N1121" s="195" t="s">
        <v>48</v>
      </c>
      <c r="O1121" s="66"/>
      <c r="P1121" s="196">
        <f>O1121*H1121</f>
        <v>0</v>
      </c>
      <c r="Q1121" s="196">
        <v>0.0013</v>
      </c>
      <c r="R1121" s="196">
        <f>Q1121*H1121</f>
        <v>0.0013</v>
      </c>
      <c r="S1121" s="196">
        <v>0</v>
      </c>
      <c r="T1121" s="197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198" t="s">
        <v>272</v>
      </c>
      <c r="AT1121" s="198" t="s">
        <v>150</v>
      </c>
      <c r="AU1121" s="198" t="s">
        <v>86</v>
      </c>
      <c r="AY1121" s="19" t="s">
        <v>148</v>
      </c>
      <c r="BE1121" s="199">
        <f>IF(N1121="základní",J1121,0)</f>
        <v>0</v>
      </c>
      <c r="BF1121" s="199">
        <f>IF(N1121="snížená",J1121,0)</f>
        <v>0</v>
      </c>
      <c r="BG1121" s="199">
        <f>IF(N1121="zákl. přenesená",J1121,0)</f>
        <v>0</v>
      </c>
      <c r="BH1121" s="199">
        <f>IF(N1121="sníž. přenesená",J1121,0)</f>
        <v>0</v>
      </c>
      <c r="BI1121" s="199">
        <f>IF(N1121="nulová",J1121,0)</f>
        <v>0</v>
      </c>
      <c r="BJ1121" s="19" t="s">
        <v>21</v>
      </c>
      <c r="BK1121" s="199">
        <f>ROUND(I1121*H1121,2)</f>
        <v>0</v>
      </c>
      <c r="BL1121" s="19" t="s">
        <v>272</v>
      </c>
      <c r="BM1121" s="198" t="s">
        <v>1489</v>
      </c>
    </row>
    <row r="1122" spans="1:47" s="2" customFormat="1" ht="19.2">
      <c r="A1122" s="36"/>
      <c r="B1122" s="37"/>
      <c r="C1122" s="38"/>
      <c r="D1122" s="200" t="s">
        <v>157</v>
      </c>
      <c r="E1122" s="38"/>
      <c r="F1122" s="201" t="s">
        <v>1490</v>
      </c>
      <c r="G1122" s="38"/>
      <c r="H1122" s="38"/>
      <c r="I1122" s="109"/>
      <c r="J1122" s="38"/>
      <c r="K1122" s="38"/>
      <c r="L1122" s="41"/>
      <c r="M1122" s="202"/>
      <c r="N1122" s="203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157</v>
      </c>
      <c r="AU1122" s="19" t="s">
        <v>86</v>
      </c>
    </row>
    <row r="1123" spans="1:65" s="2" customFormat="1" ht="21.75" customHeight="1">
      <c r="A1123" s="36"/>
      <c r="B1123" s="37"/>
      <c r="C1123" s="188" t="s">
        <v>1491</v>
      </c>
      <c r="D1123" s="188" t="s">
        <v>150</v>
      </c>
      <c r="E1123" s="189" t="s">
        <v>1492</v>
      </c>
      <c r="F1123" s="190" t="s">
        <v>1493</v>
      </c>
      <c r="G1123" s="191" t="s">
        <v>1319</v>
      </c>
      <c r="H1123" s="192">
        <v>2</v>
      </c>
      <c r="I1123" s="193"/>
      <c r="J1123" s="192">
        <f>ROUND(I1123*H1123,2)</f>
        <v>0</v>
      </c>
      <c r="K1123" s="190" t="s">
        <v>19</v>
      </c>
      <c r="L1123" s="41"/>
      <c r="M1123" s="194" t="s">
        <v>19</v>
      </c>
      <c r="N1123" s="195" t="s">
        <v>48</v>
      </c>
      <c r="O1123" s="66"/>
      <c r="P1123" s="196">
        <f>O1123*H1123</f>
        <v>0</v>
      </c>
      <c r="Q1123" s="196">
        <v>0.0013</v>
      </c>
      <c r="R1123" s="196">
        <f>Q1123*H1123</f>
        <v>0.0026</v>
      </c>
      <c r="S1123" s="196">
        <v>0</v>
      </c>
      <c r="T1123" s="197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98" t="s">
        <v>272</v>
      </c>
      <c r="AT1123" s="198" t="s">
        <v>150</v>
      </c>
      <c r="AU1123" s="198" t="s">
        <v>86</v>
      </c>
      <c r="AY1123" s="19" t="s">
        <v>148</v>
      </c>
      <c r="BE1123" s="199">
        <f>IF(N1123="základní",J1123,0)</f>
        <v>0</v>
      </c>
      <c r="BF1123" s="199">
        <f>IF(N1123="snížená",J1123,0)</f>
        <v>0</v>
      </c>
      <c r="BG1123" s="199">
        <f>IF(N1123="zákl. přenesená",J1123,0)</f>
        <v>0</v>
      </c>
      <c r="BH1123" s="199">
        <f>IF(N1123="sníž. přenesená",J1123,0)</f>
        <v>0</v>
      </c>
      <c r="BI1123" s="199">
        <f>IF(N1123="nulová",J1123,0)</f>
        <v>0</v>
      </c>
      <c r="BJ1123" s="19" t="s">
        <v>21</v>
      </c>
      <c r="BK1123" s="199">
        <f>ROUND(I1123*H1123,2)</f>
        <v>0</v>
      </c>
      <c r="BL1123" s="19" t="s">
        <v>272</v>
      </c>
      <c r="BM1123" s="198" t="s">
        <v>1494</v>
      </c>
    </row>
    <row r="1124" spans="1:47" s="2" customFormat="1" ht="19.2">
      <c r="A1124" s="36"/>
      <c r="B1124" s="37"/>
      <c r="C1124" s="38"/>
      <c r="D1124" s="200" t="s">
        <v>157</v>
      </c>
      <c r="E1124" s="38"/>
      <c r="F1124" s="201" t="s">
        <v>1495</v>
      </c>
      <c r="G1124" s="38"/>
      <c r="H1124" s="38"/>
      <c r="I1124" s="109"/>
      <c r="J1124" s="38"/>
      <c r="K1124" s="38"/>
      <c r="L1124" s="41"/>
      <c r="M1124" s="202"/>
      <c r="N1124" s="203"/>
      <c r="O1124" s="66"/>
      <c r="P1124" s="66"/>
      <c r="Q1124" s="66"/>
      <c r="R1124" s="66"/>
      <c r="S1124" s="66"/>
      <c r="T1124" s="67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T1124" s="19" t="s">
        <v>157</v>
      </c>
      <c r="AU1124" s="19" t="s">
        <v>86</v>
      </c>
    </row>
    <row r="1125" spans="1:65" s="2" customFormat="1" ht="21.75" customHeight="1">
      <c r="A1125" s="36"/>
      <c r="B1125" s="37"/>
      <c r="C1125" s="188" t="s">
        <v>1496</v>
      </c>
      <c r="D1125" s="188" t="s">
        <v>150</v>
      </c>
      <c r="E1125" s="189" t="s">
        <v>1497</v>
      </c>
      <c r="F1125" s="190" t="s">
        <v>1498</v>
      </c>
      <c r="G1125" s="191" t="s">
        <v>1319</v>
      </c>
      <c r="H1125" s="192">
        <v>3</v>
      </c>
      <c r="I1125" s="193"/>
      <c r="J1125" s="192">
        <f>ROUND(I1125*H1125,2)</f>
        <v>0</v>
      </c>
      <c r="K1125" s="190" t="s">
        <v>19</v>
      </c>
      <c r="L1125" s="41"/>
      <c r="M1125" s="194" t="s">
        <v>19</v>
      </c>
      <c r="N1125" s="195" t="s">
        <v>48</v>
      </c>
      <c r="O1125" s="66"/>
      <c r="P1125" s="196">
        <f>O1125*H1125</f>
        <v>0</v>
      </c>
      <c r="Q1125" s="196">
        <v>0.0016</v>
      </c>
      <c r="R1125" s="196">
        <f>Q1125*H1125</f>
        <v>0.0048000000000000004</v>
      </c>
      <c r="S1125" s="196">
        <v>0</v>
      </c>
      <c r="T1125" s="197">
        <f>S1125*H1125</f>
        <v>0</v>
      </c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R1125" s="198" t="s">
        <v>272</v>
      </c>
      <c r="AT1125" s="198" t="s">
        <v>150</v>
      </c>
      <c r="AU1125" s="198" t="s">
        <v>86</v>
      </c>
      <c r="AY1125" s="19" t="s">
        <v>148</v>
      </c>
      <c r="BE1125" s="199">
        <f>IF(N1125="základní",J1125,0)</f>
        <v>0</v>
      </c>
      <c r="BF1125" s="199">
        <f>IF(N1125="snížená",J1125,0)</f>
        <v>0</v>
      </c>
      <c r="BG1125" s="199">
        <f>IF(N1125="zákl. přenesená",J1125,0)</f>
        <v>0</v>
      </c>
      <c r="BH1125" s="199">
        <f>IF(N1125="sníž. přenesená",J1125,0)</f>
        <v>0</v>
      </c>
      <c r="BI1125" s="199">
        <f>IF(N1125="nulová",J1125,0)</f>
        <v>0</v>
      </c>
      <c r="BJ1125" s="19" t="s">
        <v>21</v>
      </c>
      <c r="BK1125" s="199">
        <f>ROUND(I1125*H1125,2)</f>
        <v>0</v>
      </c>
      <c r="BL1125" s="19" t="s">
        <v>272</v>
      </c>
      <c r="BM1125" s="198" t="s">
        <v>1499</v>
      </c>
    </row>
    <row r="1126" spans="1:47" s="2" customFormat="1" ht="10.2">
      <c r="A1126" s="36"/>
      <c r="B1126" s="37"/>
      <c r="C1126" s="38"/>
      <c r="D1126" s="200" t="s">
        <v>157</v>
      </c>
      <c r="E1126" s="38"/>
      <c r="F1126" s="201" t="s">
        <v>1498</v>
      </c>
      <c r="G1126" s="38"/>
      <c r="H1126" s="38"/>
      <c r="I1126" s="109"/>
      <c r="J1126" s="38"/>
      <c r="K1126" s="38"/>
      <c r="L1126" s="41"/>
      <c r="M1126" s="202"/>
      <c r="N1126" s="203"/>
      <c r="O1126" s="66"/>
      <c r="P1126" s="66"/>
      <c r="Q1126" s="66"/>
      <c r="R1126" s="66"/>
      <c r="S1126" s="66"/>
      <c r="T1126" s="67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T1126" s="19" t="s">
        <v>157</v>
      </c>
      <c r="AU1126" s="19" t="s">
        <v>86</v>
      </c>
    </row>
    <row r="1127" spans="2:51" s="14" customFormat="1" ht="10.2">
      <c r="B1127" s="214"/>
      <c r="C1127" s="215"/>
      <c r="D1127" s="200" t="s">
        <v>159</v>
      </c>
      <c r="E1127" s="216" t="s">
        <v>19</v>
      </c>
      <c r="F1127" s="217" t="s">
        <v>1420</v>
      </c>
      <c r="G1127" s="215"/>
      <c r="H1127" s="218">
        <v>3</v>
      </c>
      <c r="I1127" s="219"/>
      <c r="J1127" s="215"/>
      <c r="K1127" s="215"/>
      <c r="L1127" s="220"/>
      <c r="M1127" s="221"/>
      <c r="N1127" s="222"/>
      <c r="O1127" s="222"/>
      <c r="P1127" s="222"/>
      <c r="Q1127" s="222"/>
      <c r="R1127" s="222"/>
      <c r="S1127" s="222"/>
      <c r="T1127" s="223"/>
      <c r="AT1127" s="224" t="s">
        <v>159</v>
      </c>
      <c r="AU1127" s="224" t="s">
        <v>86</v>
      </c>
      <c r="AV1127" s="14" t="s">
        <v>86</v>
      </c>
      <c r="AW1127" s="14" t="s">
        <v>35</v>
      </c>
      <c r="AX1127" s="14" t="s">
        <v>21</v>
      </c>
      <c r="AY1127" s="224" t="s">
        <v>148</v>
      </c>
    </row>
    <row r="1128" spans="1:65" s="2" customFormat="1" ht="21.75" customHeight="1">
      <c r="A1128" s="36"/>
      <c r="B1128" s="37"/>
      <c r="C1128" s="188" t="s">
        <v>1500</v>
      </c>
      <c r="D1128" s="188" t="s">
        <v>150</v>
      </c>
      <c r="E1128" s="189" t="s">
        <v>1501</v>
      </c>
      <c r="F1128" s="190" t="s">
        <v>1502</v>
      </c>
      <c r="G1128" s="191" t="s">
        <v>1037</v>
      </c>
      <c r="H1128" s="193"/>
      <c r="I1128" s="193"/>
      <c r="J1128" s="192">
        <f>ROUND(I1128*H1128,2)</f>
        <v>0</v>
      </c>
      <c r="K1128" s="190" t="s">
        <v>154</v>
      </c>
      <c r="L1128" s="41"/>
      <c r="M1128" s="194" t="s">
        <v>19</v>
      </c>
      <c r="N1128" s="195" t="s">
        <v>48</v>
      </c>
      <c r="O1128" s="66"/>
      <c r="P1128" s="196">
        <f>O1128*H1128</f>
        <v>0</v>
      </c>
      <c r="Q1128" s="196">
        <v>0</v>
      </c>
      <c r="R1128" s="196">
        <f>Q1128*H1128</f>
        <v>0</v>
      </c>
      <c r="S1128" s="196">
        <v>0</v>
      </c>
      <c r="T1128" s="197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198" t="s">
        <v>272</v>
      </c>
      <c r="AT1128" s="198" t="s">
        <v>150</v>
      </c>
      <c r="AU1128" s="198" t="s">
        <v>86</v>
      </c>
      <c r="AY1128" s="19" t="s">
        <v>148</v>
      </c>
      <c r="BE1128" s="199">
        <f>IF(N1128="základní",J1128,0)</f>
        <v>0</v>
      </c>
      <c r="BF1128" s="199">
        <f>IF(N1128="snížená",J1128,0)</f>
        <v>0</v>
      </c>
      <c r="BG1128" s="199">
        <f>IF(N1128="zákl. přenesená",J1128,0)</f>
        <v>0</v>
      </c>
      <c r="BH1128" s="199">
        <f>IF(N1128="sníž. přenesená",J1128,0)</f>
        <v>0</v>
      </c>
      <c r="BI1128" s="199">
        <f>IF(N1128="nulová",J1128,0)</f>
        <v>0</v>
      </c>
      <c r="BJ1128" s="19" t="s">
        <v>21</v>
      </c>
      <c r="BK1128" s="199">
        <f>ROUND(I1128*H1128,2)</f>
        <v>0</v>
      </c>
      <c r="BL1128" s="19" t="s">
        <v>272</v>
      </c>
      <c r="BM1128" s="198" t="s">
        <v>1503</v>
      </c>
    </row>
    <row r="1129" spans="1:47" s="2" customFormat="1" ht="28.8">
      <c r="A1129" s="36"/>
      <c r="B1129" s="37"/>
      <c r="C1129" s="38"/>
      <c r="D1129" s="200" t="s">
        <v>157</v>
      </c>
      <c r="E1129" s="38"/>
      <c r="F1129" s="201" t="s">
        <v>1504</v>
      </c>
      <c r="G1129" s="38"/>
      <c r="H1129" s="38"/>
      <c r="I1129" s="109"/>
      <c r="J1129" s="38"/>
      <c r="K1129" s="38"/>
      <c r="L1129" s="41"/>
      <c r="M1129" s="202"/>
      <c r="N1129" s="203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157</v>
      </c>
      <c r="AU1129" s="19" t="s">
        <v>86</v>
      </c>
    </row>
    <row r="1130" spans="2:63" s="12" customFormat="1" ht="22.8" customHeight="1">
      <c r="B1130" s="172"/>
      <c r="C1130" s="173"/>
      <c r="D1130" s="174" t="s">
        <v>76</v>
      </c>
      <c r="E1130" s="186" t="s">
        <v>1505</v>
      </c>
      <c r="F1130" s="186" t="s">
        <v>1506</v>
      </c>
      <c r="G1130" s="173"/>
      <c r="H1130" s="173"/>
      <c r="I1130" s="176"/>
      <c r="J1130" s="187">
        <f>BK1130</f>
        <v>0</v>
      </c>
      <c r="K1130" s="173"/>
      <c r="L1130" s="178"/>
      <c r="M1130" s="179"/>
      <c r="N1130" s="180"/>
      <c r="O1130" s="180"/>
      <c r="P1130" s="181">
        <f>SUM(P1131:P1144)</f>
        <v>0</v>
      </c>
      <c r="Q1130" s="180"/>
      <c r="R1130" s="181">
        <f>SUM(R1131:R1144)</f>
        <v>0.08055</v>
      </c>
      <c r="S1130" s="180"/>
      <c r="T1130" s="182">
        <f>SUM(T1131:T1144)</f>
        <v>0</v>
      </c>
      <c r="AR1130" s="183" t="s">
        <v>86</v>
      </c>
      <c r="AT1130" s="184" t="s">
        <v>76</v>
      </c>
      <c r="AU1130" s="184" t="s">
        <v>21</v>
      </c>
      <c r="AY1130" s="183" t="s">
        <v>148</v>
      </c>
      <c r="BK1130" s="185">
        <f>SUM(BK1131:BK1144)</f>
        <v>0</v>
      </c>
    </row>
    <row r="1131" spans="1:65" s="2" customFormat="1" ht="21.75" customHeight="1">
      <c r="A1131" s="36"/>
      <c r="B1131" s="37"/>
      <c r="C1131" s="188" t="s">
        <v>1507</v>
      </c>
      <c r="D1131" s="188" t="s">
        <v>150</v>
      </c>
      <c r="E1131" s="189" t="s">
        <v>1508</v>
      </c>
      <c r="F1131" s="190" t="s">
        <v>1509</v>
      </c>
      <c r="G1131" s="191" t="s">
        <v>1319</v>
      </c>
      <c r="H1131" s="192">
        <v>1</v>
      </c>
      <c r="I1131" s="193"/>
      <c r="J1131" s="192">
        <f>ROUND(I1131*H1131,2)</f>
        <v>0</v>
      </c>
      <c r="K1131" s="190" t="s">
        <v>154</v>
      </c>
      <c r="L1131" s="41"/>
      <c r="M1131" s="194" t="s">
        <v>19</v>
      </c>
      <c r="N1131" s="195" t="s">
        <v>48</v>
      </c>
      <c r="O1131" s="66"/>
      <c r="P1131" s="196">
        <f>O1131*H1131</f>
        <v>0</v>
      </c>
      <c r="Q1131" s="196">
        <v>0.08055</v>
      </c>
      <c r="R1131" s="196">
        <f>Q1131*H1131</f>
        <v>0.08055</v>
      </c>
      <c r="S1131" s="196">
        <v>0</v>
      </c>
      <c r="T1131" s="197">
        <f>S1131*H1131</f>
        <v>0</v>
      </c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R1131" s="198" t="s">
        <v>272</v>
      </c>
      <c r="AT1131" s="198" t="s">
        <v>150</v>
      </c>
      <c r="AU1131" s="198" t="s">
        <v>86</v>
      </c>
      <c r="AY1131" s="19" t="s">
        <v>148</v>
      </c>
      <c r="BE1131" s="199">
        <f>IF(N1131="základní",J1131,0)</f>
        <v>0</v>
      </c>
      <c r="BF1131" s="199">
        <f>IF(N1131="snížená",J1131,0)</f>
        <v>0</v>
      </c>
      <c r="BG1131" s="199">
        <f>IF(N1131="zákl. přenesená",J1131,0)</f>
        <v>0</v>
      </c>
      <c r="BH1131" s="199">
        <f>IF(N1131="sníž. přenesená",J1131,0)</f>
        <v>0</v>
      </c>
      <c r="BI1131" s="199">
        <f>IF(N1131="nulová",J1131,0)</f>
        <v>0</v>
      </c>
      <c r="BJ1131" s="19" t="s">
        <v>21</v>
      </c>
      <c r="BK1131" s="199">
        <f>ROUND(I1131*H1131,2)</f>
        <v>0</v>
      </c>
      <c r="BL1131" s="19" t="s">
        <v>272</v>
      </c>
      <c r="BM1131" s="198" t="s">
        <v>1510</v>
      </c>
    </row>
    <row r="1132" spans="1:47" s="2" customFormat="1" ht="19.2">
      <c r="A1132" s="36"/>
      <c r="B1132" s="37"/>
      <c r="C1132" s="38"/>
      <c r="D1132" s="200" t="s">
        <v>157</v>
      </c>
      <c r="E1132" s="38"/>
      <c r="F1132" s="201" t="s">
        <v>1511</v>
      </c>
      <c r="G1132" s="38"/>
      <c r="H1132" s="38"/>
      <c r="I1132" s="109"/>
      <c r="J1132" s="38"/>
      <c r="K1132" s="38"/>
      <c r="L1132" s="41"/>
      <c r="M1132" s="202"/>
      <c r="N1132" s="203"/>
      <c r="O1132" s="66"/>
      <c r="P1132" s="66"/>
      <c r="Q1132" s="66"/>
      <c r="R1132" s="66"/>
      <c r="S1132" s="66"/>
      <c r="T1132" s="67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T1132" s="19" t="s">
        <v>157</v>
      </c>
      <c r="AU1132" s="19" t="s">
        <v>86</v>
      </c>
    </row>
    <row r="1133" spans="1:65" s="2" customFormat="1" ht="16.5" customHeight="1">
      <c r="A1133" s="36"/>
      <c r="B1133" s="37"/>
      <c r="C1133" s="247" t="s">
        <v>1512</v>
      </c>
      <c r="D1133" s="247" t="s">
        <v>243</v>
      </c>
      <c r="E1133" s="248" t="s">
        <v>1513</v>
      </c>
      <c r="F1133" s="249" t="s">
        <v>1514</v>
      </c>
      <c r="G1133" s="250" t="s">
        <v>1515</v>
      </c>
      <c r="H1133" s="251">
        <v>1</v>
      </c>
      <c r="I1133" s="252"/>
      <c r="J1133" s="251">
        <f>ROUND(I1133*H1133,2)</f>
        <v>0</v>
      </c>
      <c r="K1133" s="249" t="s">
        <v>19</v>
      </c>
      <c r="L1133" s="253"/>
      <c r="M1133" s="254" t="s">
        <v>19</v>
      </c>
      <c r="N1133" s="255" t="s">
        <v>48</v>
      </c>
      <c r="O1133" s="66"/>
      <c r="P1133" s="196">
        <f>O1133*H1133</f>
        <v>0</v>
      </c>
      <c r="Q1133" s="196">
        <v>0</v>
      </c>
      <c r="R1133" s="196">
        <f>Q1133*H1133</f>
        <v>0</v>
      </c>
      <c r="S1133" s="196">
        <v>0</v>
      </c>
      <c r="T1133" s="197">
        <f>S1133*H1133</f>
        <v>0</v>
      </c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R1133" s="198" t="s">
        <v>404</v>
      </c>
      <c r="AT1133" s="198" t="s">
        <v>243</v>
      </c>
      <c r="AU1133" s="198" t="s">
        <v>86</v>
      </c>
      <c r="AY1133" s="19" t="s">
        <v>148</v>
      </c>
      <c r="BE1133" s="199">
        <f>IF(N1133="základní",J1133,0)</f>
        <v>0</v>
      </c>
      <c r="BF1133" s="199">
        <f>IF(N1133="snížená",J1133,0)</f>
        <v>0</v>
      </c>
      <c r="BG1133" s="199">
        <f>IF(N1133="zákl. přenesená",J1133,0)</f>
        <v>0</v>
      </c>
      <c r="BH1133" s="199">
        <f>IF(N1133="sníž. přenesená",J1133,0)</f>
        <v>0</v>
      </c>
      <c r="BI1133" s="199">
        <f>IF(N1133="nulová",J1133,0)</f>
        <v>0</v>
      </c>
      <c r="BJ1133" s="19" t="s">
        <v>21</v>
      </c>
      <c r="BK1133" s="199">
        <f>ROUND(I1133*H1133,2)</f>
        <v>0</v>
      </c>
      <c r="BL1133" s="19" t="s">
        <v>272</v>
      </c>
      <c r="BM1133" s="198" t="s">
        <v>1516</v>
      </c>
    </row>
    <row r="1134" spans="1:47" s="2" customFormat="1" ht="10.2">
      <c r="A1134" s="36"/>
      <c r="B1134" s="37"/>
      <c r="C1134" s="38"/>
      <c r="D1134" s="200" t="s">
        <v>157</v>
      </c>
      <c r="E1134" s="38"/>
      <c r="F1134" s="201" t="s">
        <v>1517</v>
      </c>
      <c r="G1134" s="38"/>
      <c r="H1134" s="38"/>
      <c r="I1134" s="109"/>
      <c r="J1134" s="38"/>
      <c r="K1134" s="38"/>
      <c r="L1134" s="41"/>
      <c r="M1134" s="202"/>
      <c r="N1134" s="203"/>
      <c r="O1134" s="66"/>
      <c r="P1134" s="66"/>
      <c r="Q1134" s="66"/>
      <c r="R1134" s="66"/>
      <c r="S1134" s="66"/>
      <c r="T1134" s="67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T1134" s="19" t="s">
        <v>157</v>
      </c>
      <c r="AU1134" s="19" t="s">
        <v>86</v>
      </c>
    </row>
    <row r="1135" spans="1:65" s="2" customFormat="1" ht="21.75" customHeight="1">
      <c r="A1135" s="36"/>
      <c r="B1135" s="37"/>
      <c r="C1135" s="247" t="s">
        <v>1518</v>
      </c>
      <c r="D1135" s="247" t="s">
        <v>243</v>
      </c>
      <c r="E1135" s="248" t="s">
        <v>1519</v>
      </c>
      <c r="F1135" s="249" t="s">
        <v>1520</v>
      </c>
      <c r="G1135" s="250" t="s">
        <v>1515</v>
      </c>
      <c r="H1135" s="251">
        <v>1</v>
      </c>
      <c r="I1135" s="252"/>
      <c r="J1135" s="251">
        <f>ROUND(I1135*H1135,2)</f>
        <v>0</v>
      </c>
      <c r="K1135" s="249" t="s">
        <v>19</v>
      </c>
      <c r="L1135" s="253"/>
      <c r="M1135" s="254" t="s">
        <v>19</v>
      </c>
      <c r="N1135" s="255" t="s">
        <v>48</v>
      </c>
      <c r="O1135" s="66"/>
      <c r="P1135" s="196">
        <f>O1135*H1135</f>
        <v>0</v>
      </c>
      <c r="Q1135" s="196">
        <v>0</v>
      </c>
      <c r="R1135" s="196">
        <f>Q1135*H1135</f>
        <v>0</v>
      </c>
      <c r="S1135" s="196">
        <v>0</v>
      </c>
      <c r="T1135" s="197">
        <f>S1135*H1135</f>
        <v>0</v>
      </c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R1135" s="198" t="s">
        <v>404</v>
      </c>
      <c r="AT1135" s="198" t="s">
        <v>243</v>
      </c>
      <c r="AU1135" s="198" t="s">
        <v>86</v>
      </c>
      <c r="AY1135" s="19" t="s">
        <v>148</v>
      </c>
      <c r="BE1135" s="199">
        <f>IF(N1135="základní",J1135,0)</f>
        <v>0</v>
      </c>
      <c r="BF1135" s="199">
        <f>IF(N1135="snížená",J1135,0)</f>
        <v>0</v>
      </c>
      <c r="BG1135" s="199">
        <f>IF(N1135="zákl. přenesená",J1135,0)</f>
        <v>0</v>
      </c>
      <c r="BH1135" s="199">
        <f>IF(N1135="sníž. přenesená",J1135,0)</f>
        <v>0</v>
      </c>
      <c r="BI1135" s="199">
        <f>IF(N1135="nulová",J1135,0)</f>
        <v>0</v>
      </c>
      <c r="BJ1135" s="19" t="s">
        <v>21</v>
      </c>
      <c r="BK1135" s="199">
        <f>ROUND(I1135*H1135,2)</f>
        <v>0</v>
      </c>
      <c r="BL1135" s="19" t="s">
        <v>272</v>
      </c>
      <c r="BM1135" s="198" t="s">
        <v>1521</v>
      </c>
    </row>
    <row r="1136" spans="1:47" s="2" customFormat="1" ht="19.2">
      <c r="A1136" s="36"/>
      <c r="B1136" s="37"/>
      <c r="C1136" s="38"/>
      <c r="D1136" s="200" t="s">
        <v>157</v>
      </c>
      <c r="E1136" s="38"/>
      <c r="F1136" s="201" t="s">
        <v>1520</v>
      </c>
      <c r="G1136" s="38"/>
      <c r="H1136" s="38"/>
      <c r="I1136" s="109"/>
      <c r="J1136" s="38"/>
      <c r="K1136" s="38"/>
      <c r="L1136" s="41"/>
      <c r="M1136" s="202"/>
      <c r="N1136" s="203"/>
      <c r="O1136" s="66"/>
      <c r="P1136" s="66"/>
      <c r="Q1136" s="66"/>
      <c r="R1136" s="66"/>
      <c r="S1136" s="66"/>
      <c r="T1136" s="67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T1136" s="19" t="s">
        <v>157</v>
      </c>
      <c r="AU1136" s="19" t="s">
        <v>86</v>
      </c>
    </row>
    <row r="1137" spans="1:65" s="2" customFormat="1" ht="16.5" customHeight="1">
      <c r="A1137" s="36"/>
      <c r="B1137" s="37"/>
      <c r="C1137" s="247" t="s">
        <v>1522</v>
      </c>
      <c r="D1137" s="247" t="s">
        <v>243</v>
      </c>
      <c r="E1137" s="248" t="s">
        <v>1523</v>
      </c>
      <c r="F1137" s="249" t="s">
        <v>1524</v>
      </c>
      <c r="G1137" s="250" t="s">
        <v>1515</v>
      </c>
      <c r="H1137" s="251">
        <v>1</v>
      </c>
      <c r="I1137" s="252"/>
      <c r="J1137" s="251">
        <f>ROUND(I1137*H1137,2)</f>
        <v>0</v>
      </c>
      <c r="K1137" s="249" t="s">
        <v>19</v>
      </c>
      <c r="L1137" s="253"/>
      <c r="M1137" s="254" t="s">
        <v>19</v>
      </c>
      <c r="N1137" s="255" t="s">
        <v>48</v>
      </c>
      <c r="O1137" s="66"/>
      <c r="P1137" s="196">
        <f>O1137*H1137</f>
        <v>0</v>
      </c>
      <c r="Q1137" s="196">
        <v>0</v>
      </c>
      <c r="R1137" s="196">
        <f>Q1137*H1137</f>
        <v>0</v>
      </c>
      <c r="S1137" s="196">
        <v>0</v>
      </c>
      <c r="T1137" s="197">
        <f>S1137*H1137</f>
        <v>0</v>
      </c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R1137" s="198" t="s">
        <v>404</v>
      </c>
      <c r="AT1137" s="198" t="s">
        <v>243</v>
      </c>
      <c r="AU1137" s="198" t="s">
        <v>86</v>
      </c>
      <c r="AY1137" s="19" t="s">
        <v>148</v>
      </c>
      <c r="BE1137" s="199">
        <f>IF(N1137="základní",J1137,0)</f>
        <v>0</v>
      </c>
      <c r="BF1137" s="199">
        <f>IF(N1137="snížená",J1137,0)</f>
        <v>0</v>
      </c>
      <c r="BG1137" s="199">
        <f>IF(N1137="zákl. přenesená",J1137,0)</f>
        <v>0</v>
      </c>
      <c r="BH1137" s="199">
        <f>IF(N1137="sníž. přenesená",J1137,0)</f>
        <v>0</v>
      </c>
      <c r="BI1137" s="199">
        <f>IF(N1137="nulová",J1137,0)</f>
        <v>0</v>
      </c>
      <c r="BJ1137" s="19" t="s">
        <v>21</v>
      </c>
      <c r="BK1137" s="199">
        <f>ROUND(I1137*H1137,2)</f>
        <v>0</v>
      </c>
      <c r="BL1137" s="19" t="s">
        <v>272</v>
      </c>
      <c r="BM1137" s="198" t="s">
        <v>1525</v>
      </c>
    </row>
    <row r="1138" spans="1:47" s="2" customFormat="1" ht="10.2">
      <c r="A1138" s="36"/>
      <c r="B1138" s="37"/>
      <c r="C1138" s="38"/>
      <c r="D1138" s="200" t="s">
        <v>157</v>
      </c>
      <c r="E1138" s="38"/>
      <c r="F1138" s="201" t="s">
        <v>1524</v>
      </c>
      <c r="G1138" s="38"/>
      <c r="H1138" s="38"/>
      <c r="I1138" s="109"/>
      <c r="J1138" s="38"/>
      <c r="K1138" s="38"/>
      <c r="L1138" s="41"/>
      <c r="M1138" s="202"/>
      <c r="N1138" s="203"/>
      <c r="O1138" s="66"/>
      <c r="P1138" s="66"/>
      <c r="Q1138" s="66"/>
      <c r="R1138" s="66"/>
      <c r="S1138" s="66"/>
      <c r="T1138" s="67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T1138" s="19" t="s">
        <v>157</v>
      </c>
      <c r="AU1138" s="19" t="s">
        <v>86</v>
      </c>
    </row>
    <row r="1139" spans="1:65" s="2" customFormat="1" ht="16.5" customHeight="1">
      <c r="A1139" s="36"/>
      <c r="B1139" s="37"/>
      <c r="C1139" s="247" t="s">
        <v>1526</v>
      </c>
      <c r="D1139" s="247" t="s">
        <v>243</v>
      </c>
      <c r="E1139" s="248" t="s">
        <v>1527</v>
      </c>
      <c r="F1139" s="249" t="s">
        <v>1528</v>
      </c>
      <c r="G1139" s="250" t="s">
        <v>1515</v>
      </c>
      <c r="H1139" s="251">
        <v>2</v>
      </c>
      <c r="I1139" s="252"/>
      <c r="J1139" s="251">
        <f>ROUND(I1139*H1139,2)</f>
        <v>0</v>
      </c>
      <c r="K1139" s="249" t="s">
        <v>19</v>
      </c>
      <c r="L1139" s="253"/>
      <c r="M1139" s="254" t="s">
        <v>19</v>
      </c>
      <c r="N1139" s="255" t="s">
        <v>48</v>
      </c>
      <c r="O1139" s="66"/>
      <c r="P1139" s="196">
        <f>O1139*H1139</f>
        <v>0</v>
      </c>
      <c r="Q1139" s="196">
        <v>0</v>
      </c>
      <c r="R1139" s="196">
        <f>Q1139*H1139</f>
        <v>0</v>
      </c>
      <c r="S1139" s="196">
        <v>0</v>
      </c>
      <c r="T1139" s="197">
        <f>S1139*H1139</f>
        <v>0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98" t="s">
        <v>404</v>
      </c>
      <c r="AT1139" s="198" t="s">
        <v>243</v>
      </c>
      <c r="AU1139" s="198" t="s">
        <v>86</v>
      </c>
      <c r="AY1139" s="19" t="s">
        <v>148</v>
      </c>
      <c r="BE1139" s="199">
        <f>IF(N1139="základní",J1139,0)</f>
        <v>0</v>
      </c>
      <c r="BF1139" s="199">
        <f>IF(N1139="snížená",J1139,0)</f>
        <v>0</v>
      </c>
      <c r="BG1139" s="199">
        <f>IF(N1139="zákl. přenesená",J1139,0)</f>
        <v>0</v>
      </c>
      <c r="BH1139" s="199">
        <f>IF(N1139="sníž. přenesená",J1139,0)</f>
        <v>0</v>
      </c>
      <c r="BI1139" s="199">
        <f>IF(N1139="nulová",J1139,0)</f>
        <v>0</v>
      </c>
      <c r="BJ1139" s="19" t="s">
        <v>21</v>
      </c>
      <c r="BK1139" s="199">
        <f>ROUND(I1139*H1139,2)</f>
        <v>0</v>
      </c>
      <c r="BL1139" s="19" t="s">
        <v>272</v>
      </c>
      <c r="BM1139" s="198" t="s">
        <v>1529</v>
      </c>
    </row>
    <row r="1140" spans="1:47" s="2" customFormat="1" ht="10.2">
      <c r="A1140" s="36"/>
      <c r="B1140" s="37"/>
      <c r="C1140" s="38"/>
      <c r="D1140" s="200" t="s">
        <v>157</v>
      </c>
      <c r="E1140" s="38"/>
      <c r="F1140" s="201" t="s">
        <v>1528</v>
      </c>
      <c r="G1140" s="38"/>
      <c r="H1140" s="38"/>
      <c r="I1140" s="109"/>
      <c r="J1140" s="38"/>
      <c r="K1140" s="38"/>
      <c r="L1140" s="41"/>
      <c r="M1140" s="202"/>
      <c r="N1140" s="203"/>
      <c r="O1140" s="66"/>
      <c r="P1140" s="66"/>
      <c r="Q1140" s="66"/>
      <c r="R1140" s="66"/>
      <c r="S1140" s="66"/>
      <c r="T1140" s="67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T1140" s="19" t="s">
        <v>157</v>
      </c>
      <c r="AU1140" s="19" t="s">
        <v>86</v>
      </c>
    </row>
    <row r="1141" spans="1:65" s="2" customFormat="1" ht="16.5" customHeight="1">
      <c r="A1141" s="36"/>
      <c r="B1141" s="37"/>
      <c r="C1141" s="188" t="s">
        <v>1530</v>
      </c>
      <c r="D1141" s="188" t="s">
        <v>150</v>
      </c>
      <c r="E1141" s="189" t="s">
        <v>1531</v>
      </c>
      <c r="F1141" s="190" t="s">
        <v>1532</v>
      </c>
      <c r="G1141" s="191" t="s">
        <v>924</v>
      </c>
      <c r="H1141" s="192">
        <v>1</v>
      </c>
      <c r="I1141" s="193"/>
      <c r="J1141" s="192">
        <f>ROUND(I1141*H1141,2)</f>
        <v>0</v>
      </c>
      <c r="K1141" s="190" t="s">
        <v>19</v>
      </c>
      <c r="L1141" s="41"/>
      <c r="M1141" s="194" t="s">
        <v>19</v>
      </c>
      <c r="N1141" s="195" t="s">
        <v>48</v>
      </c>
      <c r="O1141" s="66"/>
      <c r="P1141" s="196">
        <f>O1141*H1141</f>
        <v>0</v>
      </c>
      <c r="Q1141" s="196">
        <v>0</v>
      </c>
      <c r="R1141" s="196">
        <f>Q1141*H1141</f>
        <v>0</v>
      </c>
      <c r="S1141" s="196">
        <v>0</v>
      </c>
      <c r="T1141" s="197">
        <f>S1141*H1141</f>
        <v>0</v>
      </c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R1141" s="198" t="s">
        <v>272</v>
      </c>
      <c r="AT1141" s="198" t="s">
        <v>150</v>
      </c>
      <c r="AU1141" s="198" t="s">
        <v>86</v>
      </c>
      <c r="AY1141" s="19" t="s">
        <v>148</v>
      </c>
      <c r="BE1141" s="199">
        <f>IF(N1141="základní",J1141,0)</f>
        <v>0</v>
      </c>
      <c r="BF1141" s="199">
        <f>IF(N1141="snížená",J1141,0)</f>
        <v>0</v>
      </c>
      <c r="BG1141" s="199">
        <f>IF(N1141="zákl. přenesená",J1141,0)</f>
        <v>0</v>
      </c>
      <c r="BH1141" s="199">
        <f>IF(N1141="sníž. přenesená",J1141,0)</f>
        <v>0</v>
      </c>
      <c r="BI1141" s="199">
        <f>IF(N1141="nulová",J1141,0)</f>
        <v>0</v>
      </c>
      <c r="BJ1141" s="19" t="s">
        <v>21</v>
      </c>
      <c r="BK1141" s="199">
        <f>ROUND(I1141*H1141,2)</f>
        <v>0</v>
      </c>
      <c r="BL1141" s="19" t="s">
        <v>272</v>
      </c>
      <c r="BM1141" s="198" t="s">
        <v>1533</v>
      </c>
    </row>
    <row r="1142" spans="1:47" s="2" customFormat="1" ht="10.2">
      <c r="A1142" s="36"/>
      <c r="B1142" s="37"/>
      <c r="C1142" s="38"/>
      <c r="D1142" s="200" t="s">
        <v>157</v>
      </c>
      <c r="E1142" s="38"/>
      <c r="F1142" s="201" t="s">
        <v>1532</v>
      </c>
      <c r="G1142" s="38"/>
      <c r="H1142" s="38"/>
      <c r="I1142" s="109"/>
      <c r="J1142" s="38"/>
      <c r="K1142" s="38"/>
      <c r="L1142" s="41"/>
      <c r="M1142" s="202"/>
      <c r="N1142" s="203"/>
      <c r="O1142" s="66"/>
      <c r="P1142" s="66"/>
      <c r="Q1142" s="66"/>
      <c r="R1142" s="66"/>
      <c r="S1142" s="66"/>
      <c r="T1142" s="67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T1142" s="19" t="s">
        <v>157</v>
      </c>
      <c r="AU1142" s="19" t="s">
        <v>86</v>
      </c>
    </row>
    <row r="1143" spans="1:65" s="2" customFormat="1" ht="16.5" customHeight="1">
      <c r="A1143" s="36"/>
      <c r="B1143" s="37"/>
      <c r="C1143" s="188" t="s">
        <v>1534</v>
      </c>
      <c r="D1143" s="188" t="s">
        <v>150</v>
      </c>
      <c r="E1143" s="189" t="s">
        <v>1535</v>
      </c>
      <c r="F1143" s="190" t="s">
        <v>1536</v>
      </c>
      <c r="G1143" s="191" t="s">
        <v>1037</v>
      </c>
      <c r="H1143" s="193"/>
      <c r="I1143" s="193"/>
      <c r="J1143" s="192">
        <f>ROUND(I1143*H1143,2)</f>
        <v>0</v>
      </c>
      <c r="K1143" s="190" t="s">
        <v>154</v>
      </c>
      <c r="L1143" s="41"/>
      <c r="M1143" s="194" t="s">
        <v>19</v>
      </c>
      <c r="N1143" s="195" t="s">
        <v>48</v>
      </c>
      <c r="O1143" s="66"/>
      <c r="P1143" s="196">
        <f>O1143*H1143</f>
        <v>0</v>
      </c>
      <c r="Q1143" s="196">
        <v>0</v>
      </c>
      <c r="R1143" s="196">
        <f>Q1143*H1143</f>
        <v>0</v>
      </c>
      <c r="S1143" s="196">
        <v>0</v>
      </c>
      <c r="T1143" s="197">
        <f>S1143*H1143</f>
        <v>0</v>
      </c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R1143" s="198" t="s">
        <v>272</v>
      </c>
      <c r="AT1143" s="198" t="s">
        <v>150</v>
      </c>
      <c r="AU1143" s="198" t="s">
        <v>86</v>
      </c>
      <c r="AY1143" s="19" t="s">
        <v>148</v>
      </c>
      <c r="BE1143" s="199">
        <f>IF(N1143="základní",J1143,0)</f>
        <v>0</v>
      </c>
      <c r="BF1143" s="199">
        <f>IF(N1143="snížená",J1143,0)</f>
        <v>0</v>
      </c>
      <c r="BG1143" s="199">
        <f>IF(N1143="zákl. přenesená",J1143,0)</f>
        <v>0</v>
      </c>
      <c r="BH1143" s="199">
        <f>IF(N1143="sníž. přenesená",J1143,0)</f>
        <v>0</v>
      </c>
      <c r="BI1143" s="199">
        <f>IF(N1143="nulová",J1143,0)</f>
        <v>0</v>
      </c>
      <c r="BJ1143" s="19" t="s">
        <v>21</v>
      </c>
      <c r="BK1143" s="199">
        <f>ROUND(I1143*H1143,2)</f>
        <v>0</v>
      </c>
      <c r="BL1143" s="19" t="s">
        <v>272</v>
      </c>
      <c r="BM1143" s="198" t="s">
        <v>1537</v>
      </c>
    </row>
    <row r="1144" spans="1:47" s="2" customFormat="1" ht="28.8">
      <c r="A1144" s="36"/>
      <c r="B1144" s="37"/>
      <c r="C1144" s="38"/>
      <c r="D1144" s="200" t="s">
        <v>157</v>
      </c>
      <c r="E1144" s="38"/>
      <c r="F1144" s="201" t="s">
        <v>1538</v>
      </c>
      <c r="G1144" s="38"/>
      <c r="H1144" s="38"/>
      <c r="I1144" s="109"/>
      <c r="J1144" s="38"/>
      <c r="K1144" s="38"/>
      <c r="L1144" s="41"/>
      <c r="M1144" s="202"/>
      <c r="N1144" s="203"/>
      <c r="O1144" s="66"/>
      <c r="P1144" s="66"/>
      <c r="Q1144" s="66"/>
      <c r="R1144" s="66"/>
      <c r="S1144" s="66"/>
      <c r="T1144" s="67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T1144" s="19" t="s">
        <v>157</v>
      </c>
      <c r="AU1144" s="19" t="s">
        <v>86</v>
      </c>
    </row>
    <row r="1145" spans="2:63" s="12" customFormat="1" ht="22.8" customHeight="1">
      <c r="B1145" s="172"/>
      <c r="C1145" s="173"/>
      <c r="D1145" s="174" t="s">
        <v>76</v>
      </c>
      <c r="E1145" s="186" t="s">
        <v>1539</v>
      </c>
      <c r="F1145" s="186" t="s">
        <v>1540</v>
      </c>
      <c r="G1145" s="173"/>
      <c r="H1145" s="173"/>
      <c r="I1145" s="176"/>
      <c r="J1145" s="187">
        <f>BK1145</f>
        <v>0</v>
      </c>
      <c r="K1145" s="173"/>
      <c r="L1145" s="178"/>
      <c r="M1145" s="179"/>
      <c r="N1145" s="180"/>
      <c r="O1145" s="180"/>
      <c r="P1145" s="181">
        <f>SUM(P1146:P1153)</f>
        <v>0</v>
      </c>
      <c r="Q1145" s="180"/>
      <c r="R1145" s="181">
        <f>SUM(R1146:R1153)</f>
        <v>0.052279282999999996</v>
      </c>
      <c r="S1145" s="180"/>
      <c r="T1145" s="182">
        <f>SUM(T1146:T1153)</f>
        <v>0</v>
      </c>
      <c r="AR1145" s="183" t="s">
        <v>86</v>
      </c>
      <c r="AT1145" s="184" t="s">
        <v>76</v>
      </c>
      <c r="AU1145" s="184" t="s">
        <v>21</v>
      </c>
      <c r="AY1145" s="183" t="s">
        <v>148</v>
      </c>
      <c r="BK1145" s="185">
        <f>SUM(BK1146:BK1153)</f>
        <v>0</v>
      </c>
    </row>
    <row r="1146" spans="1:65" s="2" customFormat="1" ht="21.75" customHeight="1">
      <c r="A1146" s="36"/>
      <c r="B1146" s="37"/>
      <c r="C1146" s="188" t="s">
        <v>1541</v>
      </c>
      <c r="D1146" s="188" t="s">
        <v>150</v>
      </c>
      <c r="E1146" s="189" t="s">
        <v>1542</v>
      </c>
      <c r="F1146" s="190" t="s">
        <v>1543</v>
      </c>
      <c r="G1146" s="191" t="s">
        <v>1319</v>
      </c>
      <c r="H1146" s="192">
        <v>1</v>
      </c>
      <c r="I1146" s="193"/>
      <c r="J1146" s="192">
        <f>ROUND(I1146*H1146,2)</f>
        <v>0</v>
      </c>
      <c r="K1146" s="190" t="s">
        <v>154</v>
      </c>
      <c r="L1146" s="41"/>
      <c r="M1146" s="194" t="s">
        <v>19</v>
      </c>
      <c r="N1146" s="195" t="s">
        <v>48</v>
      </c>
      <c r="O1146" s="66"/>
      <c r="P1146" s="196">
        <f>O1146*H1146</f>
        <v>0</v>
      </c>
      <c r="Q1146" s="196">
        <v>0.01087</v>
      </c>
      <c r="R1146" s="196">
        <f>Q1146*H1146</f>
        <v>0.01087</v>
      </c>
      <c r="S1146" s="196">
        <v>0</v>
      </c>
      <c r="T1146" s="197">
        <f>S1146*H1146</f>
        <v>0</v>
      </c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R1146" s="198" t="s">
        <v>272</v>
      </c>
      <c r="AT1146" s="198" t="s">
        <v>150</v>
      </c>
      <c r="AU1146" s="198" t="s">
        <v>86</v>
      </c>
      <c r="AY1146" s="19" t="s">
        <v>148</v>
      </c>
      <c r="BE1146" s="199">
        <f>IF(N1146="základní",J1146,0)</f>
        <v>0</v>
      </c>
      <c r="BF1146" s="199">
        <f>IF(N1146="snížená",J1146,0)</f>
        <v>0</v>
      </c>
      <c r="BG1146" s="199">
        <f>IF(N1146="zákl. přenesená",J1146,0)</f>
        <v>0</v>
      </c>
      <c r="BH1146" s="199">
        <f>IF(N1146="sníž. přenesená",J1146,0)</f>
        <v>0</v>
      </c>
      <c r="BI1146" s="199">
        <f>IF(N1146="nulová",J1146,0)</f>
        <v>0</v>
      </c>
      <c r="BJ1146" s="19" t="s">
        <v>21</v>
      </c>
      <c r="BK1146" s="199">
        <f>ROUND(I1146*H1146,2)</f>
        <v>0</v>
      </c>
      <c r="BL1146" s="19" t="s">
        <v>272</v>
      </c>
      <c r="BM1146" s="198" t="s">
        <v>1544</v>
      </c>
    </row>
    <row r="1147" spans="1:47" s="2" customFormat="1" ht="19.2">
      <c r="A1147" s="36"/>
      <c r="B1147" s="37"/>
      <c r="C1147" s="38"/>
      <c r="D1147" s="200" t="s">
        <v>157</v>
      </c>
      <c r="E1147" s="38"/>
      <c r="F1147" s="201" t="s">
        <v>1545</v>
      </c>
      <c r="G1147" s="38"/>
      <c r="H1147" s="38"/>
      <c r="I1147" s="109"/>
      <c r="J1147" s="38"/>
      <c r="K1147" s="38"/>
      <c r="L1147" s="41"/>
      <c r="M1147" s="202"/>
      <c r="N1147" s="203"/>
      <c r="O1147" s="66"/>
      <c r="P1147" s="66"/>
      <c r="Q1147" s="66"/>
      <c r="R1147" s="66"/>
      <c r="S1147" s="66"/>
      <c r="T1147" s="67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T1147" s="19" t="s">
        <v>157</v>
      </c>
      <c r="AU1147" s="19" t="s">
        <v>86</v>
      </c>
    </row>
    <row r="1148" spans="1:65" s="2" customFormat="1" ht="16.5" customHeight="1">
      <c r="A1148" s="36"/>
      <c r="B1148" s="37"/>
      <c r="C1148" s="188" t="s">
        <v>1546</v>
      </c>
      <c r="D1148" s="188" t="s">
        <v>150</v>
      </c>
      <c r="E1148" s="189" t="s">
        <v>1547</v>
      </c>
      <c r="F1148" s="190" t="s">
        <v>1548</v>
      </c>
      <c r="G1148" s="191" t="s">
        <v>366</v>
      </c>
      <c r="H1148" s="192">
        <v>1</v>
      </c>
      <c r="I1148" s="193"/>
      <c r="J1148" s="192">
        <f>ROUND(I1148*H1148,2)</f>
        <v>0</v>
      </c>
      <c r="K1148" s="190" t="s">
        <v>19</v>
      </c>
      <c r="L1148" s="41"/>
      <c r="M1148" s="194" t="s">
        <v>19</v>
      </c>
      <c r="N1148" s="195" t="s">
        <v>48</v>
      </c>
      <c r="O1148" s="66"/>
      <c r="P1148" s="196">
        <f>O1148*H1148</f>
        <v>0</v>
      </c>
      <c r="Q1148" s="196">
        <v>0.0039</v>
      </c>
      <c r="R1148" s="196">
        <f>Q1148*H1148</f>
        <v>0.0039</v>
      </c>
      <c r="S1148" s="196">
        <v>0</v>
      </c>
      <c r="T1148" s="197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98" t="s">
        <v>272</v>
      </c>
      <c r="AT1148" s="198" t="s">
        <v>150</v>
      </c>
      <c r="AU1148" s="198" t="s">
        <v>86</v>
      </c>
      <c r="AY1148" s="19" t="s">
        <v>148</v>
      </c>
      <c r="BE1148" s="199">
        <f>IF(N1148="základní",J1148,0)</f>
        <v>0</v>
      </c>
      <c r="BF1148" s="199">
        <f>IF(N1148="snížená",J1148,0)</f>
        <v>0</v>
      </c>
      <c r="BG1148" s="199">
        <f>IF(N1148="zákl. přenesená",J1148,0)</f>
        <v>0</v>
      </c>
      <c r="BH1148" s="199">
        <f>IF(N1148="sníž. přenesená",J1148,0)</f>
        <v>0</v>
      </c>
      <c r="BI1148" s="199">
        <f>IF(N1148="nulová",J1148,0)</f>
        <v>0</v>
      </c>
      <c r="BJ1148" s="19" t="s">
        <v>21</v>
      </c>
      <c r="BK1148" s="199">
        <f>ROUND(I1148*H1148,2)</f>
        <v>0</v>
      </c>
      <c r="BL1148" s="19" t="s">
        <v>272</v>
      </c>
      <c r="BM1148" s="198" t="s">
        <v>1549</v>
      </c>
    </row>
    <row r="1149" spans="1:47" s="2" customFormat="1" ht="10.2">
      <c r="A1149" s="36"/>
      <c r="B1149" s="37"/>
      <c r="C1149" s="38"/>
      <c r="D1149" s="200" t="s">
        <v>157</v>
      </c>
      <c r="E1149" s="38"/>
      <c r="F1149" s="201" t="s">
        <v>1550</v>
      </c>
      <c r="G1149" s="38"/>
      <c r="H1149" s="38"/>
      <c r="I1149" s="109"/>
      <c r="J1149" s="38"/>
      <c r="K1149" s="38"/>
      <c r="L1149" s="41"/>
      <c r="M1149" s="202"/>
      <c r="N1149" s="203"/>
      <c r="O1149" s="66"/>
      <c r="P1149" s="66"/>
      <c r="Q1149" s="66"/>
      <c r="R1149" s="66"/>
      <c r="S1149" s="66"/>
      <c r="T1149" s="67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T1149" s="19" t="s">
        <v>157</v>
      </c>
      <c r="AU1149" s="19" t="s">
        <v>86</v>
      </c>
    </row>
    <row r="1150" spans="1:65" s="2" customFormat="1" ht="21.75" customHeight="1">
      <c r="A1150" s="36"/>
      <c r="B1150" s="37"/>
      <c r="C1150" s="188" t="s">
        <v>1551</v>
      </c>
      <c r="D1150" s="188" t="s">
        <v>150</v>
      </c>
      <c r="E1150" s="189" t="s">
        <v>1552</v>
      </c>
      <c r="F1150" s="190" t="s">
        <v>1553</v>
      </c>
      <c r="G1150" s="191" t="s">
        <v>366</v>
      </c>
      <c r="H1150" s="192">
        <v>1</v>
      </c>
      <c r="I1150" s="193"/>
      <c r="J1150" s="192">
        <f>ROUND(I1150*H1150,2)</f>
        <v>0</v>
      </c>
      <c r="K1150" s="190" t="s">
        <v>154</v>
      </c>
      <c r="L1150" s="41"/>
      <c r="M1150" s="194" t="s">
        <v>19</v>
      </c>
      <c r="N1150" s="195" t="s">
        <v>48</v>
      </c>
      <c r="O1150" s="66"/>
      <c r="P1150" s="196">
        <f>O1150*H1150</f>
        <v>0</v>
      </c>
      <c r="Q1150" s="196">
        <v>0.037509283</v>
      </c>
      <c r="R1150" s="196">
        <f>Q1150*H1150</f>
        <v>0.037509283</v>
      </c>
      <c r="S1150" s="196">
        <v>0</v>
      </c>
      <c r="T1150" s="197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98" t="s">
        <v>272</v>
      </c>
      <c r="AT1150" s="198" t="s">
        <v>150</v>
      </c>
      <c r="AU1150" s="198" t="s">
        <v>86</v>
      </c>
      <c r="AY1150" s="19" t="s">
        <v>148</v>
      </c>
      <c r="BE1150" s="199">
        <f>IF(N1150="základní",J1150,0)</f>
        <v>0</v>
      </c>
      <c r="BF1150" s="199">
        <f>IF(N1150="snížená",J1150,0)</f>
        <v>0</v>
      </c>
      <c r="BG1150" s="199">
        <f>IF(N1150="zákl. přenesená",J1150,0)</f>
        <v>0</v>
      </c>
      <c r="BH1150" s="199">
        <f>IF(N1150="sníž. přenesená",J1150,0)</f>
        <v>0</v>
      </c>
      <c r="BI1150" s="199">
        <f>IF(N1150="nulová",J1150,0)</f>
        <v>0</v>
      </c>
      <c r="BJ1150" s="19" t="s">
        <v>21</v>
      </c>
      <c r="BK1150" s="199">
        <f>ROUND(I1150*H1150,2)</f>
        <v>0</v>
      </c>
      <c r="BL1150" s="19" t="s">
        <v>272</v>
      </c>
      <c r="BM1150" s="198" t="s">
        <v>1554</v>
      </c>
    </row>
    <row r="1151" spans="1:47" s="2" customFormat="1" ht="19.2">
      <c r="A1151" s="36"/>
      <c r="B1151" s="37"/>
      <c r="C1151" s="38"/>
      <c r="D1151" s="200" t="s">
        <v>157</v>
      </c>
      <c r="E1151" s="38"/>
      <c r="F1151" s="201" t="s">
        <v>1555</v>
      </c>
      <c r="G1151" s="38"/>
      <c r="H1151" s="38"/>
      <c r="I1151" s="109"/>
      <c r="J1151" s="38"/>
      <c r="K1151" s="38"/>
      <c r="L1151" s="41"/>
      <c r="M1151" s="202"/>
      <c r="N1151" s="203"/>
      <c r="O1151" s="66"/>
      <c r="P1151" s="66"/>
      <c r="Q1151" s="66"/>
      <c r="R1151" s="66"/>
      <c r="S1151" s="66"/>
      <c r="T1151" s="67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T1151" s="19" t="s">
        <v>157</v>
      </c>
      <c r="AU1151" s="19" t="s">
        <v>86</v>
      </c>
    </row>
    <row r="1152" spans="1:65" s="2" customFormat="1" ht="21.75" customHeight="1">
      <c r="A1152" s="36"/>
      <c r="B1152" s="37"/>
      <c r="C1152" s="188" t="s">
        <v>1556</v>
      </c>
      <c r="D1152" s="188" t="s">
        <v>150</v>
      </c>
      <c r="E1152" s="189" t="s">
        <v>1557</v>
      </c>
      <c r="F1152" s="190" t="s">
        <v>1558</v>
      </c>
      <c r="G1152" s="191" t="s">
        <v>1037</v>
      </c>
      <c r="H1152" s="193"/>
      <c r="I1152" s="193"/>
      <c r="J1152" s="192">
        <f>ROUND(I1152*H1152,2)</f>
        <v>0</v>
      </c>
      <c r="K1152" s="190" t="s">
        <v>154</v>
      </c>
      <c r="L1152" s="41"/>
      <c r="M1152" s="194" t="s">
        <v>19</v>
      </c>
      <c r="N1152" s="195" t="s">
        <v>48</v>
      </c>
      <c r="O1152" s="66"/>
      <c r="P1152" s="196">
        <f>O1152*H1152</f>
        <v>0</v>
      </c>
      <c r="Q1152" s="196">
        <v>0</v>
      </c>
      <c r="R1152" s="196">
        <f>Q1152*H1152</f>
        <v>0</v>
      </c>
      <c r="S1152" s="196">
        <v>0</v>
      </c>
      <c r="T1152" s="197">
        <f>S1152*H1152</f>
        <v>0</v>
      </c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R1152" s="198" t="s">
        <v>272</v>
      </c>
      <c r="AT1152" s="198" t="s">
        <v>150</v>
      </c>
      <c r="AU1152" s="198" t="s">
        <v>86</v>
      </c>
      <c r="AY1152" s="19" t="s">
        <v>148</v>
      </c>
      <c r="BE1152" s="199">
        <f>IF(N1152="základní",J1152,0)</f>
        <v>0</v>
      </c>
      <c r="BF1152" s="199">
        <f>IF(N1152="snížená",J1152,0)</f>
        <v>0</v>
      </c>
      <c r="BG1152" s="199">
        <f>IF(N1152="zákl. přenesená",J1152,0)</f>
        <v>0</v>
      </c>
      <c r="BH1152" s="199">
        <f>IF(N1152="sníž. přenesená",J1152,0)</f>
        <v>0</v>
      </c>
      <c r="BI1152" s="199">
        <f>IF(N1152="nulová",J1152,0)</f>
        <v>0</v>
      </c>
      <c r="BJ1152" s="19" t="s">
        <v>21</v>
      </c>
      <c r="BK1152" s="199">
        <f>ROUND(I1152*H1152,2)</f>
        <v>0</v>
      </c>
      <c r="BL1152" s="19" t="s">
        <v>272</v>
      </c>
      <c r="BM1152" s="198" t="s">
        <v>1559</v>
      </c>
    </row>
    <row r="1153" spans="1:47" s="2" customFormat="1" ht="28.8">
      <c r="A1153" s="36"/>
      <c r="B1153" s="37"/>
      <c r="C1153" s="38"/>
      <c r="D1153" s="200" t="s">
        <v>157</v>
      </c>
      <c r="E1153" s="38"/>
      <c r="F1153" s="201" t="s">
        <v>1560</v>
      </c>
      <c r="G1153" s="38"/>
      <c r="H1153" s="38"/>
      <c r="I1153" s="109"/>
      <c r="J1153" s="38"/>
      <c r="K1153" s="38"/>
      <c r="L1153" s="41"/>
      <c r="M1153" s="202"/>
      <c r="N1153" s="203"/>
      <c r="O1153" s="66"/>
      <c r="P1153" s="66"/>
      <c r="Q1153" s="66"/>
      <c r="R1153" s="66"/>
      <c r="S1153" s="66"/>
      <c r="T1153" s="67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T1153" s="19" t="s">
        <v>157</v>
      </c>
      <c r="AU1153" s="19" t="s">
        <v>86</v>
      </c>
    </row>
    <row r="1154" spans="2:63" s="12" customFormat="1" ht="22.8" customHeight="1">
      <c r="B1154" s="172"/>
      <c r="C1154" s="173"/>
      <c r="D1154" s="174" t="s">
        <v>76</v>
      </c>
      <c r="E1154" s="186" t="s">
        <v>1561</v>
      </c>
      <c r="F1154" s="186" t="s">
        <v>1562</v>
      </c>
      <c r="G1154" s="173"/>
      <c r="H1154" s="173"/>
      <c r="I1154" s="176"/>
      <c r="J1154" s="187">
        <f>BK1154</f>
        <v>0</v>
      </c>
      <c r="K1154" s="173"/>
      <c r="L1154" s="178"/>
      <c r="M1154" s="179"/>
      <c r="N1154" s="180"/>
      <c r="O1154" s="180"/>
      <c r="P1154" s="181">
        <f>SUM(P1155:P1161)</f>
        <v>0</v>
      </c>
      <c r="Q1154" s="180"/>
      <c r="R1154" s="181">
        <f>SUM(R1155:R1161)</f>
        <v>0.23075</v>
      </c>
      <c r="S1154" s="180"/>
      <c r="T1154" s="182">
        <f>SUM(T1155:T1161)</f>
        <v>0</v>
      </c>
      <c r="AR1154" s="183" t="s">
        <v>86</v>
      </c>
      <c r="AT1154" s="184" t="s">
        <v>76</v>
      </c>
      <c r="AU1154" s="184" t="s">
        <v>21</v>
      </c>
      <c r="AY1154" s="183" t="s">
        <v>148</v>
      </c>
      <c r="BK1154" s="185">
        <f>SUM(BK1155:BK1161)</f>
        <v>0</v>
      </c>
    </row>
    <row r="1155" spans="1:65" s="2" customFormat="1" ht="33" customHeight="1">
      <c r="A1155" s="36"/>
      <c r="B1155" s="37"/>
      <c r="C1155" s="188" t="s">
        <v>1563</v>
      </c>
      <c r="D1155" s="188" t="s">
        <v>150</v>
      </c>
      <c r="E1155" s="189" t="s">
        <v>1564</v>
      </c>
      <c r="F1155" s="190" t="s">
        <v>1565</v>
      </c>
      <c r="G1155" s="191" t="s">
        <v>359</v>
      </c>
      <c r="H1155" s="192">
        <v>325</v>
      </c>
      <c r="I1155" s="193"/>
      <c r="J1155" s="192">
        <f>ROUND(I1155*H1155,2)</f>
        <v>0</v>
      </c>
      <c r="K1155" s="190" t="s">
        <v>154</v>
      </c>
      <c r="L1155" s="41"/>
      <c r="M1155" s="194" t="s">
        <v>19</v>
      </c>
      <c r="N1155" s="195" t="s">
        <v>48</v>
      </c>
      <c r="O1155" s="66"/>
      <c r="P1155" s="196">
        <f>O1155*H1155</f>
        <v>0</v>
      </c>
      <c r="Q1155" s="196">
        <v>0.00071</v>
      </c>
      <c r="R1155" s="196">
        <f>Q1155*H1155</f>
        <v>0.23075</v>
      </c>
      <c r="S1155" s="196">
        <v>0</v>
      </c>
      <c r="T1155" s="197">
        <f>S1155*H1155</f>
        <v>0</v>
      </c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R1155" s="198" t="s">
        <v>272</v>
      </c>
      <c r="AT1155" s="198" t="s">
        <v>150</v>
      </c>
      <c r="AU1155" s="198" t="s">
        <v>86</v>
      </c>
      <c r="AY1155" s="19" t="s">
        <v>148</v>
      </c>
      <c r="BE1155" s="199">
        <f>IF(N1155="základní",J1155,0)</f>
        <v>0</v>
      </c>
      <c r="BF1155" s="199">
        <f>IF(N1155="snížená",J1155,0)</f>
        <v>0</v>
      </c>
      <c r="BG1155" s="199">
        <f>IF(N1155="zákl. přenesená",J1155,0)</f>
        <v>0</v>
      </c>
      <c r="BH1155" s="199">
        <f>IF(N1155="sníž. přenesená",J1155,0)</f>
        <v>0</v>
      </c>
      <c r="BI1155" s="199">
        <f>IF(N1155="nulová",J1155,0)</f>
        <v>0</v>
      </c>
      <c r="BJ1155" s="19" t="s">
        <v>21</v>
      </c>
      <c r="BK1155" s="199">
        <f>ROUND(I1155*H1155,2)</f>
        <v>0</v>
      </c>
      <c r="BL1155" s="19" t="s">
        <v>272</v>
      </c>
      <c r="BM1155" s="198" t="s">
        <v>1566</v>
      </c>
    </row>
    <row r="1156" spans="1:47" s="2" customFormat="1" ht="28.8">
      <c r="A1156" s="36"/>
      <c r="B1156" s="37"/>
      <c r="C1156" s="38"/>
      <c r="D1156" s="200" t="s">
        <v>157</v>
      </c>
      <c r="E1156" s="38"/>
      <c r="F1156" s="201" t="s">
        <v>1567</v>
      </c>
      <c r="G1156" s="38"/>
      <c r="H1156" s="38"/>
      <c r="I1156" s="109"/>
      <c r="J1156" s="38"/>
      <c r="K1156" s="38"/>
      <c r="L1156" s="41"/>
      <c r="M1156" s="202"/>
      <c r="N1156" s="203"/>
      <c r="O1156" s="66"/>
      <c r="P1156" s="66"/>
      <c r="Q1156" s="66"/>
      <c r="R1156" s="66"/>
      <c r="S1156" s="66"/>
      <c r="T1156" s="67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T1156" s="19" t="s">
        <v>157</v>
      </c>
      <c r="AU1156" s="19" t="s">
        <v>86</v>
      </c>
    </row>
    <row r="1157" spans="2:51" s="14" customFormat="1" ht="10.2">
      <c r="B1157" s="214"/>
      <c r="C1157" s="215"/>
      <c r="D1157" s="200" t="s">
        <v>159</v>
      </c>
      <c r="E1157" s="216" t="s">
        <v>19</v>
      </c>
      <c r="F1157" s="217" t="s">
        <v>1568</v>
      </c>
      <c r="G1157" s="215"/>
      <c r="H1157" s="218">
        <v>325</v>
      </c>
      <c r="I1157" s="219"/>
      <c r="J1157" s="215"/>
      <c r="K1157" s="215"/>
      <c r="L1157" s="220"/>
      <c r="M1157" s="221"/>
      <c r="N1157" s="222"/>
      <c r="O1157" s="222"/>
      <c r="P1157" s="222"/>
      <c r="Q1157" s="222"/>
      <c r="R1157" s="222"/>
      <c r="S1157" s="222"/>
      <c r="T1157" s="223"/>
      <c r="AT1157" s="224" t="s">
        <v>159</v>
      </c>
      <c r="AU1157" s="224" t="s">
        <v>86</v>
      </c>
      <c r="AV1157" s="14" t="s">
        <v>86</v>
      </c>
      <c r="AW1157" s="14" t="s">
        <v>35</v>
      </c>
      <c r="AX1157" s="14" t="s">
        <v>21</v>
      </c>
      <c r="AY1157" s="224" t="s">
        <v>148</v>
      </c>
    </row>
    <row r="1158" spans="1:65" s="2" customFormat="1" ht="16.5" customHeight="1">
      <c r="A1158" s="36"/>
      <c r="B1158" s="37"/>
      <c r="C1158" s="188" t="s">
        <v>1569</v>
      </c>
      <c r="D1158" s="188" t="s">
        <v>150</v>
      </c>
      <c r="E1158" s="189" t="s">
        <v>1570</v>
      </c>
      <c r="F1158" s="190" t="s">
        <v>1571</v>
      </c>
      <c r="G1158" s="191" t="s">
        <v>359</v>
      </c>
      <c r="H1158" s="192">
        <v>325</v>
      </c>
      <c r="I1158" s="193"/>
      <c r="J1158" s="192">
        <f>ROUND(I1158*H1158,2)</f>
        <v>0</v>
      </c>
      <c r="K1158" s="190" t="s">
        <v>154</v>
      </c>
      <c r="L1158" s="41"/>
      <c r="M1158" s="194" t="s">
        <v>19</v>
      </c>
      <c r="N1158" s="195" t="s">
        <v>48</v>
      </c>
      <c r="O1158" s="66"/>
      <c r="P1158" s="196">
        <f>O1158*H1158</f>
        <v>0</v>
      </c>
      <c r="Q1158" s="196">
        <v>0</v>
      </c>
      <c r="R1158" s="196">
        <f>Q1158*H1158</f>
        <v>0</v>
      </c>
      <c r="S1158" s="196">
        <v>0</v>
      </c>
      <c r="T1158" s="197">
        <f>S1158*H1158</f>
        <v>0</v>
      </c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R1158" s="198" t="s">
        <v>272</v>
      </c>
      <c r="AT1158" s="198" t="s">
        <v>150</v>
      </c>
      <c r="AU1158" s="198" t="s">
        <v>86</v>
      </c>
      <c r="AY1158" s="19" t="s">
        <v>148</v>
      </c>
      <c r="BE1158" s="199">
        <f>IF(N1158="základní",J1158,0)</f>
        <v>0</v>
      </c>
      <c r="BF1158" s="199">
        <f>IF(N1158="snížená",J1158,0)</f>
        <v>0</v>
      </c>
      <c r="BG1158" s="199">
        <f>IF(N1158="zákl. přenesená",J1158,0)</f>
        <v>0</v>
      </c>
      <c r="BH1158" s="199">
        <f>IF(N1158="sníž. přenesená",J1158,0)</f>
        <v>0</v>
      </c>
      <c r="BI1158" s="199">
        <f>IF(N1158="nulová",J1158,0)</f>
        <v>0</v>
      </c>
      <c r="BJ1158" s="19" t="s">
        <v>21</v>
      </c>
      <c r="BK1158" s="199">
        <f>ROUND(I1158*H1158,2)</f>
        <v>0</v>
      </c>
      <c r="BL1158" s="19" t="s">
        <v>272</v>
      </c>
      <c r="BM1158" s="198" t="s">
        <v>1572</v>
      </c>
    </row>
    <row r="1159" spans="1:47" s="2" customFormat="1" ht="10.2">
      <c r="A1159" s="36"/>
      <c r="B1159" s="37"/>
      <c r="C1159" s="38"/>
      <c r="D1159" s="200" t="s">
        <v>157</v>
      </c>
      <c r="E1159" s="38"/>
      <c r="F1159" s="201" t="s">
        <v>1573</v>
      </c>
      <c r="G1159" s="38"/>
      <c r="H1159" s="38"/>
      <c r="I1159" s="109"/>
      <c r="J1159" s="38"/>
      <c r="K1159" s="38"/>
      <c r="L1159" s="41"/>
      <c r="M1159" s="202"/>
      <c r="N1159" s="203"/>
      <c r="O1159" s="66"/>
      <c r="P1159" s="66"/>
      <c r="Q1159" s="66"/>
      <c r="R1159" s="66"/>
      <c r="S1159" s="66"/>
      <c r="T1159" s="67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T1159" s="19" t="s">
        <v>157</v>
      </c>
      <c r="AU1159" s="19" t="s">
        <v>86</v>
      </c>
    </row>
    <row r="1160" spans="1:65" s="2" customFormat="1" ht="21.75" customHeight="1">
      <c r="A1160" s="36"/>
      <c r="B1160" s="37"/>
      <c r="C1160" s="188" t="s">
        <v>1574</v>
      </c>
      <c r="D1160" s="188" t="s">
        <v>150</v>
      </c>
      <c r="E1160" s="189" t="s">
        <v>1575</v>
      </c>
      <c r="F1160" s="190" t="s">
        <v>1576</v>
      </c>
      <c r="G1160" s="191" t="s">
        <v>1037</v>
      </c>
      <c r="H1160" s="193"/>
      <c r="I1160" s="193"/>
      <c r="J1160" s="192">
        <f>ROUND(I1160*H1160,2)</f>
        <v>0</v>
      </c>
      <c r="K1160" s="190" t="s">
        <v>154</v>
      </c>
      <c r="L1160" s="41"/>
      <c r="M1160" s="194" t="s">
        <v>19</v>
      </c>
      <c r="N1160" s="195" t="s">
        <v>48</v>
      </c>
      <c r="O1160" s="66"/>
      <c r="P1160" s="196">
        <f>O1160*H1160</f>
        <v>0</v>
      </c>
      <c r="Q1160" s="196">
        <v>0</v>
      </c>
      <c r="R1160" s="196">
        <f>Q1160*H1160</f>
        <v>0</v>
      </c>
      <c r="S1160" s="196">
        <v>0</v>
      </c>
      <c r="T1160" s="197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98" t="s">
        <v>272</v>
      </c>
      <c r="AT1160" s="198" t="s">
        <v>150</v>
      </c>
      <c r="AU1160" s="198" t="s">
        <v>86</v>
      </c>
      <c r="AY1160" s="19" t="s">
        <v>148</v>
      </c>
      <c r="BE1160" s="199">
        <f>IF(N1160="základní",J1160,0)</f>
        <v>0</v>
      </c>
      <c r="BF1160" s="199">
        <f>IF(N1160="snížená",J1160,0)</f>
        <v>0</v>
      </c>
      <c r="BG1160" s="199">
        <f>IF(N1160="zákl. přenesená",J1160,0)</f>
        <v>0</v>
      </c>
      <c r="BH1160" s="199">
        <f>IF(N1160="sníž. přenesená",J1160,0)</f>
        <v>0</v>
      </c>
      <c r="BI1160" s="199">
        <f>IF(N1160="nulová",J1160,0)</f>
        <v>0</v>
      </c>
      <c r="BJ1160" s="19" t="s">
        <v>21</v>
      </c>
      <c r="BK1160" s="199">
        <f>ROUND(I1160*H1160,2)</f>
        <v>0</v>
      </c>
      <c r="BL1160" s="19" t="s">
        <v>272</v>
      </c>
      <c r="BM1160" s="198" t="s">
        <v>1577</v>
      </c>
    </row>
    <row r="1161" spans="1:47" s="2" customFormat="1" ht="28.8">
      <c r="A1161" s="36"/>
      <c r="B1161" s="37"/>
      <c r="C1161" s="38"/>
      <c r="D1161" s="200" t="s">
        <v>157</v>
      </c>
      <c r="E1161" s="38"/>
      <c r="F1161" s="201" t="s">
        <v>1578</v>
      </c>
      <c r="G1161" s="38"/>
      <c r="H1161" s="38"/>
      <c r="I1161" s="109"/>
      <c r="J1161" s="38"/>
      <c r="K1161" s="38"/>
      <c r="L1161" s="41"/>
      <c r="M1161" s="202"/>
      <c r="N1161" s="203"/>
      <c r="O1161" s="66"/>
      <c r="P1161" s="66"/>
      <c r="Q1161" s="66"/>
      <c r="R1161" s="66"/>
      <c r="S1161" s="66"/>
      <c r="T1161" s="67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T1161" s="19" t="s">
        <v>157</v>
      </c>
      <c r="AU1161" s="19" t="s">
        <v>86</v>
      </c>
    </row>
    <row r="1162" spans="2:63" s="12" customFormat="1" ht="22.8" customHeight="1">
      <c r="B1162" s="172"/>
      <c r="C1162" s="173"/>
      <c r="D1162" s="174" t="s">
        <v>76</v>
      </c>
      <c r="E1162" s="186" t="s">
        <v>1579</v>
      </c>
      <c r="F1162" s="186" t="s">
        <v>1580</v>
      </c>
      <c r="G1162" s="173"/>
      <c r="H1162" s="173"/>
      <c r="I1162" s="176"/>
      <c r="J1162" s="187">
        <f>BK1162</f>
        <v>0</v>
      </c>
      <c r="K1162" s="173"/>
      <c r="L1162" s="178"/>
      <c r="M1162" s="179"/>
      <c r="N1162" s="180"/>
      <c r="O1162" s="180"/>
      <c r="P1162" s="181">
        <f>SUM(P1163:P1188)</f>
        <v>0</v>
      </c>
      <c r="Q1162" s="180"/>
      <c r="R1162" s="181">
        <f>SUM(R1163:R1188)</f>
        <v>0.03923</v>
      </c>
      <c r="S1162" s="180"/>
      <c r="T1162" s="182">
        <f>SUM(T1163:T1188)</f>
        <v>0</v>
      </c>
      <c r="AR1162" s="183" t="s">
        <v>86</v>
      </c>
      <c r="AT1162" s="184" t="s">
        <v>76</v>
      </c>
      <c r="AU1162" s="184" t="s">
        <v>21</v>
      </c>
      <c r="AY1162" s="183" t="s">
        <v>148</v>
      </c>
      <c r="BK1162" s="185">
        <f>SUM(BK1163:BK1188)</f>
        <v>0</v>
      </c>
    </row>
    <row r="1163" spans="1:65" s="2" customFormat="1" ht="21.75" customHeight="1">
      <c r="A1163" s="36"/>
      <c r="B1163" s="37"/>
      <c r="C1163" s="188" t="s">
        <v>1581</v>
      </c>
      <c r="D1163" s="188" t="s">
        <v>150</v>
      </c>
      <c r="E1163" s="189" t="s">
        <v>1582</v>
      </c>
      <c r="F1163" s="190" t="s">
        <v>1583</v>
      </c>
      <c r="G1163" s="191" t="s">
        <v>366</v>
      </c>
      <c r="H1163" s="192">
        <v>17</v>
      </c>
      <c r="I1163" s="193"/>
      <c r="J1163" s="192">
        <f>ROUND(I1163*H1163,2)</f>
        <v>0</v>
      </c>
      <c r="K1163" s="190" t="s">
        <v>154</v>
      </c>
      <c r="L1163" s="41"/>
      <c r="M1163" s="194" t="s">
        <v>19</v>
      </c>
      <c r="N1163" s="195" t="s">
        <v>48</v>
      </c>
      <c r="O1163" s="66"/>
      <c r="P1163" s="196">
        <f>O1163*H1163</f>
        <v>0</v>
      </c>
      <c r="Q1163" s="196">
        <v>0.00026</v>
      </c>
      <c r="R1163" s="196">
        <f>Q1163*H1163</f>
        <v>0.0044199999999999995</v>
      </c>
      <c r="S1163" s="196">
        <v>0</v>
      </c>
      <c r="T1163" s="197">
        <f>S1163*H1163</f>
        <v>0</v>
      </c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R1163" s="198" t="s">
        <v>272</v>
      </c>
      <c r="AT1163" s="198" t="s">
        <v>150</v>
      </c>
      <c r="AU1163" s="198" t="s">
        <v>86</v>
      </c>
      <c r="AY1163" s="19" t="s">
        <v>148</v>
      </c>
      <c r="BE1163" s="199">
        <f>IF(N1163="základní",J1163,0)</f>
        <v>0</v>
      </c>
      <c r="BF1163" s="199">
        <f>IF(N1163="snížená",J1163,0)</f>
        <v>0</v>
      </c>
      <c r="BG1163" s="199">
        <f>IF(N1163="zákl. přenesená",J1163,0)</f>
        <v>0</v>
      </c>
      <c r="BH1163" s="199">
        <f>IF(N1163="sníž. přenesená",J1163,0)</f>
        <v>0</v>
      </c>
      <c r="BI1163" s="199">
        <f>IF(N1163="nulová",J1163,0)</f>
        <v>0</v>
      </c>
      <c r="BJ1163" s="19" t="s">
        <v>21</v>
      </c>
      <c r="BK1163" s="199">
        <f>ROUND(I1163*H1163,2)</f>
        <v>0</v>
      </c>
      <c r="BL1163" s="19" t="s">
        <v>272</v>
      </c>
      <c r="BM1163" s="198" t="s">
        <v>1584</v>
      </c>
    </row>
    <row r="1164" spans="1:47" s="2" customFormat="1" ht="10.2">
      <c r="A1164" s="36"/>
      <c r="B1164" s="37"/>
      <c r="C1164" s="38"/>
      <c r="D1164" s="200" t="s">
        <v>157</v>
      </c>
      <c r="E1164" s="38"/>
      <c r="F1164" s="201" t="s">
        <v>1585</v>
      </c>
      <c r="G1164" s="38"/>
      <c r="H1164" s="38"/>
      <c r="I1164" s="109"/>
      <c r="J1164" s="38"/>
      <c r="K1164" s="38"/>
      <c r="L1164" s="41"/>
      <c r="M1164" s="202"/>
      <c r="N1164" s="203"/>
      <c r="O1164" s="66"/>
      <c r="P1164" s="66"/>
      <c r="Q1164" s="66"/>
      <c r="R1164" s="66"/>
      <c r="S1164" s="66"/>
      <c r="T1164" s="67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T1164" s="19" t="s">
        <v>157</v>
      </c>
      <c r="AU1164" s="19" t="s">
        <v>86</v>
      </c>
    </row>
    <row r="1165" spans="1:65" s="2" customFormat="1" ht="21.75" customHeight="1">
      <c r="A1165" s="36"/>
      <c r="B1165" s="37"/>
      <c r="C1165" s="188" t="s">
        <v>1586</v>
      </c>
      <c r="D1165" s="188" t="s">
        <v>150</v>
      </c>
      <c r="E1165" s="189" t="s">
        <v>1587</v>
      </c>
      <c r="F1165" s="190" t="s">
        <v>1588</v>
      </c>
      <c r="G1165" s="191" t="s">
        <v>366</v>
      </c>
      <c r="H1165" s="192">
        <v>10</v>
      </c>
      <c r="I1165" s="193"/>
      <c r="J1165" s="192">
        <f>ROUND(I1165*H1165,2)</f>
        <v>0</v>
      </c>
      <c r="K1165" s="190" t="s">
        <v>154</v>
      </c>
      <c r="L1165" s="41"/>
      <c r="M1165" s="194" t="s">
        <v>19</v>
      </c>
      <c r="N1165" s="195" t="s">
        <v>48</v>
      </c>
      <c r="O1165" s="66"/>
      <c r="P1165" s="196">
        <f>O1165*H1165</f>
        <v>0</v>
      </c>
      <c r="Q1165" s="196">
        <v>0.00022</v>
      </c>
      <c r="R1165" s="196">
        <f>Q1165*H1165</f>
        <v>0.0022</v>
      </c>
      <c r="S1165" s="196">
        <v>0</v>
      </c>
      <c r="T1165" s="197">
        <f>S1165*H1165</f>
        <v>0</v>
      </c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R1165" s="198" t="s">
        <v>272</v>
      </c>
      <c r="AT1165" s="198" t="s">
        <v>150</v>
      </c>
      <c r="AU1165" s="198" t="s">
        <v>86</v>
      </c>
      <c r="AY1165" s="19" t="s">
        <v>148</v>
      </c>
      <c r="BE1165" s="199">
        <f>IF(N1165="základní",J1165,0)</f>
        <v>0</v>
      </c>
      <c r="BF1165" s="199">
        <f>IF(N1165="snížená",J1165,0)</f>
        <v>0</v>
      </c>
      <c r="BG1165" s="199">
        <f>IF(N1165="zákl. přenesená",J1165,0)</f>
        <v>0</v>
      </c>
      <c r="BH1165" s="199">
        <f>IF(N1165="sníž. přenesená",J1165,0)</f>
        <v>0</v>
      </c>
      <c r="BI1165" s="199">
        <f>IF(N1165="nulová",J1165,0)</f>
        <v>0</v>
      </c>
      <c r="BJ1165" s="19" t="s">
        <v>21</v>
      </c>
      <c r="BK1165" s="199">
        <f>ROUND(I1165*H1165,2)</f>
        <v>0</v>
      </c>
      <c r="BL1165" s="19" t="s">
        <v>272</v>
      </c>
      <c r="BM1165" s="198" t="s">
        <v>1589</v>
      </c>
    </row>
    <row r="1166" spans="1:47" s="2" customFormat="1" ht="19.2">
      <c r="A1166" s="36"/>
      <c r="B1166" s="37"/>
      <c r="C1166" s="38"/>
      <c r="D1166" s="200" t="s">
        <v>157</v>
      </c>
      <c r="E1166" s="38"/>
      <c r="F1166" s="201" t="s">
        <v>1590</v>
      </c>
      <c r="G1166" s="38"/>
      <c r="H1166" s="38"/>
      <c r="I1166" s="109"/>
      <c r="J1166" s="38"/>
      <c r="K1166" s="38"/>
      <c r="L1166" s="41"/>
      <c r="M1166" s="202"/>
      <c r="N1166" s="203"/>
      <c r="O1166" s="66"/>
      <c r="P1166" s="66"/>
      <c r="Q1166" s="66"/>
      <c r="R1166" s="66"/>
      <c r="S1166" s="66"/>
      <c r="T1166" s="67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T1166" s="19" t="s">
        <v>157</v>
      </c>
      <c r="AU1166" s="19" t="s">
        <v>86</v>
      </c>
    </row>
    <row r="1167" spans="1:65" s="2" customFormat="1" ht="16.5" customHeight="1">
      <c r="A1167" s="36"/>
      <c r="B1167" s="37"/>
      <c r="C1167" s="188" t="s">
        <v>1591</v>
      </c>
      <c r="D1167" s="188" t="s">
        <v>150</v>
      </c>
      <c r="E1167" s="189" t="s">
        <v>1592</v>
      </c>
      <c r="F1167" s="190" t="s">
        <v>1593</v>
      </c>
      <c r="G1167" s="191" t="s">
        <v>366</v>
      </c>
      <c r="H1167" s="192">
        <v>10</v>
      </c>
      <c r="I1167" s="193"/>
      <c r="J1167" s="192">
        <f>ROUND(I1167*H1167,2)</f>
        <v>0</v>
      </c>
      <c r="K1167" s="190" t="s">
        <v>154</v>
      </c>
      <c r="L1167" s="41"/>
      <c r="M1167" s="194" t="s">
        <v>19</v>
      </c>
      <c r="N1167" s="195" t="s">
        <v>48</v>
      </c>
      <c r="O1167" s="66"/>
      <c r="P1167" s="196">
        <f>O1167*H1167</f>
        <v>0</v>
      </c>
      <c r="Q1167" s="196">
        <v>0.0005</v>
      </c>
      <c r="R1167" s="196">
        <f>Q1167*H1167</f>
        <v>0.005</v>
      </c>
      <c r="S1167" s="196">
        <v>0</v>
      </c>
      <c r="T1167" s="197">
        <f>S1167*H1167</f>
        <v>0</v>
      </c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R1167" s="198" t="s">
        <v>272</v>
      </c>
      <c r="AT1167" s="198" t="s">
        <v>150</v>
      </c>
      <c r="AU1167" s="198" t="s">
        <v>86</v>
      </c>
      <c r="AY1167" s="19" t="s">
        <v>148</v>
      </c>
      <c r="BE1167" s="199">
        <f>IF(N1167="základní",J1167,0)</f>
        <v>0</v>
      </c>
      <c r="BF1167" s="199">
        <f>IF(N1167="snížená",J1167,0)</f>
        <v>0</v>
      </c>
      <c r="BG1167" s="199">
        <f>IF(N1167="zákl. přenesená",J1167,0)</f>
        <v>0</v>
      </c>
      <c r="BH1167" s="199">
        <f>IF(N1167="sníž. přenesená",J1167,0)</f>
        <v>0</v>
      </c>
      <c r="BI1167" s="199">
        <f>IF(N1167="nulová",J1167,0)</f>
        <v>0</v>
      </c>
      <c r="BJ1167" s="19" t="s">
        <v>21</v>
      </c>
      <c r="BK1167" s="199">
        <f>ROUND(I1167*H1167,2)</f>
        <v>0</v>
      </c>
      <c r="BL1167" s="19" t="s">
        <v>272</v>
      </c>
      <c r="BM1167" s="198" t="s">
        <v>1594</v>
      </c>
    </row>
    <row r="1168" spans="1:47" s="2" customFormat="1" ht="19.2">
      <c r="A1168" s="36"/>
      <c r="B1168" s="37"/>
      <c r="C1168" s="38"/>
      <c r="D1168" s="200" t="s">
        <v>157</v>
      </c>
      <c r="E1168" s="38"/>
      <c r="F1168" s="201" t="s">
        <v>1595</v>
      </c>
      <c r="G1168" s="38"/>
      <c r="H1168" s="38"/>
      <c r="I1168" s="109"/>
      <c r="J1168" s="38"/>
      <c r="K1168" s="38"/>
      <c r="L1168" s="41"/>
      <c r="M1168" s="202"/>
      <c r="N1168" s="203"/>
      <c r="O1168" s="66"/>
      <c r="P1168" s="66"/>
      <c r="Q1168" s="66"/>
      <c r="R1168" s="66"/>
      <c r="S1168" s="66"/>
      <c r="T1168" s="67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T1168" s="19" t="s">
        <v>157</v>
      </c>
      <c r="AU1168" s="19" t="s">
        <v>86</v>
      </c>
    </row>
    <row r="1169" spans="1:65" s="2" customFormat="1" ht="21.75" customHeight="1">
      <c r="A1169" s="36"/>
      <c r="B1169" s="37"/>
      <c r="C1169" s="188" t="s">
        <v>1596</v>
      </c>
      <c r="D1169" s="188" t="s">
        <v>150</v>
      </c>
      <c r="E1169" s="189" t="s">
        <v>1597</v>
      </c>
      <c r="F1169" s="190" t="s">
        <v>1598</v>
      </c>
      <c r="G1169" s="191" t="s">
        <v>366</v>
      </c>
      <c r="H1169" s="192">
        <v>10</v>
      </c>
      <c r="I1169" s="193"/>
      <c r="J1169" s="192">
        <f>ROUND(I1169*H1169,2)</f>
        <v>0</v>
      </c>
      <c r="K1169" s="190" t="s">
        <v>154</v>
      </c>
      <c r="L1169" s="41"/>
      <c r="M1169" s="194" t="s">
        <v>19</v>
      </c>
      <c r="N1169" s="195" t="s">
        <v>48</v>
      </c>
      <c r="O1169" s="66"/>
      <c r="P1169" s="196">
        <f>O1169*H1169</f>
        <v>0</v>
      </c>
      <c r="Q1169" s="196">
        <v>0.0007</v>
      </c>
      <c r="R1169" s="196">
        <f>Q1169*H1169</f>
        <v>0.007</v>
      </c>
      <c r="S1169" s="196">
        <v>0</v>
      </c>
      <c r="T1169" s="197">
        <f>S1169*H1169</f>
        <v>0</v>
      </c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R1169" s="198" t="s">
        <v>272</v>
      </c>
      <c r="AT1169" s="198" t="s">
        <v>150</v>
      </c>
      <c r="AU1169" s="198" t="s">
        <v>86</v>
      </c>
      <c r="AY1169" s="19" t="s">
        <v>148</v>
      </c>
      <c r="BE1169" s="199">
        <f>IF(N1169="základní",J1169,0)</f>
        <v>0</v>
      </c>
      <c r="BF1169" s="199">
        <f>IF(N1169="snížená",J1169,0)</f>
        <v>0</v>
      </c>
      <c r="BG1169" s="199">
        <f>IF(N1169="zákl. přenesená",J1169,0)</f>
        <v>0</v>
      </c>
      <c r="BH1169" s="199">
        <f>IF(N1169="sníž. přenesená",J1169,0)</f>
        <v>0</v>
      </c>
      <c r="BI1169" s="199">
        <f>IF(N1169="nulová",J1169,0)</f>
        <v>0</v>
      </c>
      <c r="BJ1169" s="19" t="s">
        <v>21</v>
      </c>
      <c r="BK1169" s="199">
        <f>ROUND(I1169*H1169,2)</f>
        <v>0</v>
      </c>
      <c r="BL1169" s="19" t="s">
        <v>272</v>
      </c>
      <c r="BM1169" s="198" t="s">
        <v>1599</v>
      </c>
    </row>
    <row r="1170" spans="1:47" s="2" customFormat="1" ht="19.2">
      <c r="A1170" s="36"/>
      <c r="B1170" s="37"/>
      <c r="C1170" s="38"/>
      <c r="D1170" s="200" t="s">
        <v>157</v>
      </c>
      <c r="E1170" s="38"/>
      <c r="F1170" s="201" t="s">
        <v>1600</v>
      </c>
      <c r="G1170" s="38"/>
      <c r="H1170" s="38"/>
      <c r="I1170" s="109"/>
      <c r="J1170" s="38"/>
      <c r="K1170" s="38"/>
      <c r="L1170" s="41"/>
      <c r="M1170" s="202"/>
      <c r="N1170" s="203"/>
      <c r="O1170" s="66"/>
      <c r="P1170" s="66"/>
      <c r="Q1170" s="66"/>
      <c r="R1170" s="66"/>
      <c r="S1170" s="66"/>
      <c r="T1170" s="67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T1170" s="19" t="s">
        <v>157</v>
      </c>
      <c r="AU1170" s="19" t="s">
        <v>86</v>
      </c>
    </row>
    <row r="1171" spans="1:65" s="2" customFormat="1" ht="21.75" customHeight="1">
      <c r="A1171" s="36"/>
      <c r="B1171" s="37"/>
      <c r="C1171" s="188" t="s">
        <v>1601</v>
      </c>
      <c r="D1171" s="188" t="s">
        <v>150</v>
      </c>
      <c r="E1171" s="189" t="s">
        <v>1602</v>
      </c>
      <c r="F1171" s="190" t="s">
        <v>1603</v>
      </c>
      <c r="G1171" s="191" t="s">
        <v>366</v>
      </c>
      <c r="H1171" s="192">
        <v>1</v>
      </c>
      <c r="I1171" s="193"/>
      <c r="J1171" s="192">
        <f>ROUND(I1171*H1171,2)</f>
        <v>0</v>
      </c>
      <c r="K1171" s="190" t="s">
        <v>154</v>
      </c>
      <c r="L1171" s="41"/>
      <c r="M1171" s="194" t="s">
        <v>19</v>
      </c>
      <c r="N1171" s="195" t="s">
        <v>48</v>
      </c>
      <c r="O1171" s="66"/>
      <c r="P1171" s="196">
        <f>O1171*H1171</f>
        <v>0</v>
      </c>
      <c r="Q1171" s="196">
        <v>0.00315</v>
      </c>
      <c r="R1171" s="196">
        <f>Q1171*H1171</f>
        <v>0.00315</v>
      </c>
      <c r="S1171" s="196">
        <v>0</v>
      </c>
      <c r="T1171" s="197">
        <f>S1171*H1171</f>
        <v>0</v>
      </c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R1171" s="198" t="s">
        <v>272</v>
      </c>
      <c r="AT1171" s="198" t="s">
        <v>150</v>
      </c>
      <c r="AU1171" s="198" t="s">
        <v>86</v>
      </c>
      <c r="AY1171" s="19" t="s">
        <v>148</v>
      </c>
      <c r="BE1171" s="199">
        <f>IF(N1171="základní",J1171,0)</f>
        <v>0</v>
      </c>
      <c r="BF1171" s="199">
        <f>IF(N1171="snížená",J1171,0)</f>
        <v>0</v>
      </c>
      <c r="BG1171" s="199">
        <f>IF(N1171="zákl. přenesená",J1171,0)</f>
        <v>0</v>
      </c>
      <c r="BH1171" s="199">
        <f>IF(N1171="sníž. přenesená",J1171,0)</f>
        <v>0</v>
      </c>
      <c r="BI1171" s="199">
        <f>IF(N1171="nulová",J1171,0)</f>
        <v>0</v>
      </c>
      <c r="BJ1171" s="19" t="s">
        <v>21</v>
      </c>
      <c r="BK1171" s="199">
        <f>ROUND(I1171*H1171,2)</f>
        <v>0</v>
      </c>
      <c r="BL1171" s="19" t="s">
        <v>272</v>
      </c>
      <c r="BM1171" s="198" t="s">
        <v>1604</v>
      </c>
    </row>
    <row r="1172" spans="1:47" s="2" customFormat="1" ht="19.2">
      <c r="A1172" s="36"/>
      <c r="B1172" s="37"/>
      <c r="C1172" s="38"/>
      <c r="D1172" s="200" t="s">
        <v>157</v>
      </c>
      <c r="E1172" s="38"/>
      <c r="F1172" s="201" t="s">
        <v>1605</v>
      </c>
      <c r="G1172" s="38"/>
      <c r="H1172" s="38"/>
      <c r="I1172" s="109"/>
      <c r="J1172" s="38"/>
      <c r="K1172" s="38"/>
      <c r="L1172" s="41"/>
      <c r="M1172" s="202"/>
      <c r="N1172" s="203"/>
      <c r="O1172" s="66"/>
      <c r="P1172" s="66"/>
      <c r="Q1172" s="66"/>
      <c r="R1172" s="66"/>
      <c r="S1172" s="66"/>
      <c r="T1172" s="67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T1172" s="19" t="s">
        <v>157</v>
      </c>
      <c r="AU1172" s="19" t="s">
        <v>86</v>
      </c>
    </row>
    <row r="1173" spans="1:65" s="2" customFormat="1" ht="21.75" customHeight="1">
      <c r="A1173" s="36"/>
      <c r="B1173" s="37"/>
      <c r="C1173" s="188" t="s">
        <v>1606</v>
      </c>
      <c r="D1173" s="188" t="s">
        <v>150</v>
      </c>
      <c r="E1173" s="189" t="s">
        <v>1607</v>
      </c>
      <c r="F1173" s="190" t="s">
        <v>1608</v>
      </c>
      <c r="G1173" s="191" t="s">
        <v>366</v>
      </c>
      <c r="H1173" s="192">
        <v>1</v>
      </c>
      <c r="I1173" s="193"/>
      <c r="J1173" s="192">
        <f>ROUND(I1173*H1173,2)</f>
        <v>0</v>
      </c>
      <c r="K1173" s="190" t="s">
        <v>154</v>
      </c>
      <c r="L1173" s="41"/>
      <c r="M1173" s="194" t="s">
        <v>19</v>
      </c>
      <c r="N1173" s="195" t="s">
        <v>48</v>
      </c>
      <c r="O1173" s="66"/>
      <c r="P1173" s="196">
        <f>O1173*H1173</f>
        <v>0</v>
      </c>
      <c r="Q1173" s="196">
        <v>0.0004</v>
      </c>
      <c r="R1173" s="196">
        <f>Q1173*H1173</f>
        <v>0.0004</v>
      </c>
      <c r="S1173" s="196">
        <v>0</v>
      </c>
      <c r="T1173" s="197">
        <f>S1173*H1173</f>
        <v>0</v>
      </c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R1173" s="198" t="s">
        <v>272</v>
      </c>
      <c r="AT1173" s="198" t="s">
        <v>150</v>
      </c>
      <c r="AU1173" s="198" t="s">
        <v>86</v>
      </c>
      <c r="AY1173" s="19" t="s">
        <v>148</v>
      </c>
      <c r="BE1173" s="199">
        <f>IF(N1173="základní",J1173,0)</f>
        <v>0</v>
      </c>
      <c r="BF1173" s="199">
        <f>IF(N1173="snížená",J1173,0)</f>
        <v>0</v>
      </c>
      <c r="BG1173" s="199">
        <f>IF(N1173="zákl. přenesená",J1173,0)</f>
        <v>0</v>
      </c>
      <c r="BH1173" s="199">
        <f>IF(N1173="sníž. přenesená",J1173,0)</f>
        <v>0</v>
      </c>
      <c r="BI1173" s="199">
        <f>IF(N1173="nulová",J1173,0)</f>
        <v>0</v>
      </c>
      <c r="BJ1173" s="19" t="s">
        <v>21</v>
      </c>
      <c r="BK1173" s="199">
        <f>ROUND(I1173*H1173,2)</f>
        <v>0</v>
      </c>
      <c r="BL1173" s="19" t="s">
        <v>272</v>
      </c>
      <c r="BM1173" s="198" t="s">
        <v>1609</v>
      </c>
    </row>
    <row r="1174" spans="1:47" s="2" customFormat="1" ht="19.2">
      <c r="A1174" s="36"/>
      <c r="B1174" s="37"/>
      <c r="C1174" s="38"/>
      <c r="D1174" s="200" t="s">
        <v>157</v>
      </c>
      <c r="E1174" s="38"/>
      <c r="F1174" s="201" t="s">
        <v>1610</v>
      </c>
      <c r="G1174" s="38"/>
      <c r="H1174" s="38"/>
      <c r="I1174" s="109"/>
      <c r="J1174" s="38"/>
      <c r="K1174" s="38"/>
      <c r="L1174" s="41"/>
      <c r="M1174" s="202"/>
      <c r="N1174" s="203"/>
      <c r="O1174" s="66"/>
      <c r="P1174" s="66"/>
      <c r="Q1174" s="66"/>
      <c r="R1174" s="66"/>
      <c r="S1174" s="66"/>
      <c r="T1174" s="67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T1174" s="19" t="s">
        <v>157</v>
      </c>
      <c r="AU1174" s="19" t="s">
        <v>86</v>
      </c>
    </row>
    <row r="1175" spans="1:65" s="2" customFormat="1" ht="21.75" customHeight="1">
      <c r="A1175" s="36"/>
      <c r="B1175" s="37"/>
      <c r="C1175" s="188" t="s">
        <v>1611</v>
      </c>
      <c r="D1175" s="188" t="s">
        <v>150</v>
      </c>
      <c r="E1175" s="189" t="s">
        <v>1612</v>
      </c>
      <c r="F1175" s="190" t="s">
        <v>1613</v>
      </c>
      <c r="G1175" s="191" t="s">
        <v>366</v>
      </c>
      <c r="H1175" s="192">
        <v>17</v>
      </c>
      <c r="I1175" s="193"/>
      <c r="J1175" s="192">
        <f>ROUND(I1175*H1175,2)</f>
        <v>0</v>
      </c>
      <c r="K1175" s="190" t="s">
        <v>154</v>
      </c>
      <c r="L1175" s="41"/>
      <c r="M1175" s="194" t="s">
        <v>19</v>
      </c>
      <c r="N1175" s="195" t="s">
        <v>48</v>
      </c>
      <c r="O1175" s="66"/>
      <c r="P1175" s="196">
        <f>O1175*H1175</f>
        <v>0</v>
      </c>
      <c r="Q1175" s="196">
        <v>0.00024</v>
      </c>
      <c r="R1175" s="196">
        <f>Q1175*H1175</f>
        <v>0.00408</v>
      </c>
      <c r="S1175" s="196">
        <v>0</v>
      </c>
      <c r="T1175" s="197">
        <f>S1175*H1175</f>
        <v>0</v>
      </c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R1175" s="198" t="s">
        <v>272</v>
      </c>
      <c r="AT1175" s="198" t="s">
        <v>150</v>
      </c>
      <c r="AU1175" s="198" t="s">
        <v>86</v>
      </c>
      <c r="AY1175" s="19" t="s">
        <v>148</v>
      </c>
      <c r="BE1175" s="199">
        <f>IF(N1175="základní",J1175,0)</f>
        <v>0</v>
      </c>
      <c r="BF1175" s="199">
        <f>IF(N1175="snížená",J1175,0)</f>
        <v>0</v>
      </c>
      <c r="BG1175" s="199">
        <f>IF(N1175="zákl. přenesená",J1175,0)</f>
        <v>0</v>
      </c>
      <c r="BH1175" s="199">
        <f>IF(N1175="sníž. přenesená",J1175,0)</f>
        <v>0</v>
      </c>
      <c r="BI1175" s="199">
        <f>IF(N1175="nulová",J1175,0)</f>
        <v>0</v>
      </c>
      <c r="BJ1175" s="19" t="s">
        <v>21</v>
      </c>
      <c r="BK1175" s="199">
        <f>ROUND(I1175*H1175,2)</f>
        <v>0</v>
      </c>
      <c r="BL1175" s="19" t="s">
        <v>272</v>
      </c>
      <c r="BM1175" s="198" t="s">
        <v>1614</v>
      </c>
    </row>
    <row r="1176" spans="1:47" s="2" customFormat="1" ht="19.2">
      <c r="A1176" s="36"/>
      <c r="B1176" s="37"/>
      <c r="C1176" s="38"/>
      <c r="D1176" s="200" t="s">
        <v>157</v>
      </c>
      <c r="E1176" s="38"/>
      <c r="F1176" s="201" t="s">
        <v>1615</v>
      </c>
      <c r="G1176" s="38"/>
      <c r="H1176" s="38"/>
      <c r="I1176" s="109"/>
      <c r="J1176" s="38"/>
      <c r="K1176" s="38"/>
      <c r="L1176" s="41"/>
      <c r="M1176" s="202"/>
      <c r="N1176" s="203"/>
      <c r="O1176" s="66"/>
      <c r="P1176" s="66"/>
      <c r="Q1176" s="66"/>
      <c r="R1176" s="66"/>
      <c r="S1176" s="66"/>
      <c r="T1176" s="67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T1176" s="19" t="s">
        <v>157</v>
      </c>
      <c r="AU1176" s="19" t="s">
        <v>86</v>
      </c>
    </row>
    <row r="1177" spans="1:65" s="2" customFormat="1" ht="21.75" customHeight="1">
      <c r="A1177" s="36"/>
      <c r="B1177" s="37"/>
      <c r="C1177" s="188" t="s">
        <v>1616</v>
      </c>
      <c r="D1177" s="188" t="s">
        <v>150</v>
      </c>
      <c r="E1177" s="189" t="s">
        <v>1617</v>
      </c>
      <c r="F1177" s="190" t="s">
        <v>1618</v>
      </c>
      <c r="G1177" s="191" t="s">
        <v>366</v>
      </c>
      <c r="H1177" s="192">
        <v>17</v>
      </c>
      <c r="I1177" s="193"/>
      <c r="J1177" s="192">
        <f>ROUND(I1177*H1177,2)</f>
        <v>0</v>
      </c>
      <c r="K1177" s="190" t="s">
        <v>154</v>
      </c>
      <c r="L1177" s="41"/>
      <c r="M1177" s="194" t="s">
        <v>19</v>
      </c>
      <c r="N1177" s="195" t="s">
        <v>48</v>
      </c>
      <c r="O1177" s="66"/>
      <c r="P1177" s="196">
        <f>O1177*H1177</f>
        <v>0</v>
      </c>
      <c r="Q1177" s="196">
        <v>0.00014</v>
      </c>
      <c r="R1177" s="196">
        <f>Q1177*H1177</f>
        <v>0.0023799999999999997</v>
      </c>
      <c r="S1177" s="196">
        <v>0</v>
      </c>
      <c r="T1177" s="197">
        <f>S1177*H1177</f>
        <v>0</v>
      </c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R1177" s="198" t="s">
        <v>272</v>
      </c>
      <c r="AT1177" s="198" t="s">
        <v>150</v>
      </c>
      <c r="AU1177" s="198" t="s">
        <v>86</v>
      </c>
      <c r="AY1177" s="19" t="s">
        <v>148</v>
      </c>
      <c r="BE1177" s="199">
        <f>IF(N1177="základní",J1177,0)</f>
        <v>0</v>
      </c>
      <c r="BF1177" s="199">
        <f>IF(N1177="snížená",J1177,0)</f>
        <v>0</v>
      </c>
      <c r="BG1177" s="199">
        <f>IF(N1177="zákl. přenesená",J1177,0)</f>
        <v>0</v>
      </c>
      <c r="BH1177" s="199">
        <f>IF(N1177="sníž. přenesená",J1177,0)</f>
        <v>0</v>
      </c>
      <c r="BI1177" s="199">
        <f>IF(N1177="nulová",J1177,0)</f>
        <v>0</v>
      </c>
      <c r="BJ1177" s="19" t="s">
        <v>21</v>
      </c>
      <c r="BK1177" s="199">
        <f>ROUND(I1177*H1177,2)</f>
        <v>0</v>
      </c>
      <c r="BL1177" s="19" t="s">
        <v>272</v>
      </c>
      <c r="BM1177" s="198" t="s">
        <v>1619</v>
      </c>
    </row>
    <row r="1178" spans="1:47" s="2" customFormat="1" ht="19.2">
      <c r="A1178" s="36"/>
      <c r="B1178" s="37"/>
      <c r="C1178" s="38"/>
      <c r="D1178" s="200" t="s">
        <v>157</v>
      </c>
      <c r="E1178" s="38"/>
      <c r="F1178" s="201" t="s">
        <v>1620</v>
      </c>
      <c r="G1178" s="38"/>
      <c r="H1178" s="38"/>
      <c r="I1178" s="109"/>
      <c r="J1178" s="38"/>
      <c r="K1178" s="38"/>
      <c r="L1178" s="41"/>
      <c r="M1178" s="202"/>
      <c r="N1178" s="203"/>
      <c r="O1178" s="66"/>
      <c r="P1178" s="66"/>
      <c r="Q1178" s="66"/>
      <c r="R1178" s="66"/>
      <c r="S1178" s="66"/>
      <c r="T1178" s="67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T1178" s="19" t="s">
        <v>157</v>
      </c>
      <c r="AU1178" s="19" t="s">
        <v>86</v>
      </c>
    </row>
    <row r="1179" spans="1:65" s="2" customFormat="1" ht="21.75" customHeight="1">
      <c r="A1179" s="36"/>
      <c r="B1179" s="37"/>
      <c r="C1179" s="188" t="s">
        <v>1621</v>
      </c>
      <c r="D1179" s="188" t="s">
        <v>150</v>
      </c>
      <c r="E1179" s="189" t="s">
        <v>1622</v>
      </c>
      <c r="F1179" s="190" t="s">
        <v>1623</v>
      </c>
      <c r="G1179" s="191" t="s">
        <v>366</v>
      </c>
      <c r="H1179" s="192">
        <v>17</v>
      </c>
      <c r="I1179" s="193"/>
      <c r="J1179" s="192">
        <f>ROUND(I1179*H1179,2)</f>
        <v>0</v>
      </c>
      <c r="K1179" s="190" t="s">
        <v>154</v>
      </c>
      <c r="L1179" s="41"/>
      <c r="M1179" s="194" t="s">
        <v>19</v>
      </c>
      <c r="N1179" s="195" t="s">
        <v>48</v>
      </c>
      <c r="O1179" s="66"/>
      <c r="P1179" s="196">
        <f>O1179*H1179</f>
        <v>0</v>
      </c>
      <c r="Q1179" s="196">
        <v>0.00029</v>
      </c>
      <c r="R1179" s="196">
        <f>Q1179*H1179</f>
        <v>0.00493</v>
      </c>
      <c r="S1179" s="196">
        <v>0</v>
      </c>
      <c r="T1179" s="197">
        <f>S1179*H1179</f>
        <v>0</v>
      </c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R1179" s="198" t="s">
        <v>272</v>
      </c>
      <c r="AT1179" s="198" t="s">
        <v>150</v>
      </c>
      <c r="AU1179" s="198" t="s">
        <v>86</v>
      </c>
      <c r="AY1179" s="19" t="s">
        <v>148</v>
      </c>
      <c r="BE1179" s="199">
        <f>IF(N1179="základní",J1179,0)</f>
        <v>0</v>
      </c>
      <c r="BF1179" s="199">
        <f>IF(N1179="snížená",J1179,0)</f>
        <v>0</v>
      </c>
      <c r="BG1179" s="199">
        <f>IF(N1179="zákl. přenesená",J1179,0)</f>
        <v>0</v>
      </c>
      <c r="BH1179" s="199">
        <f>IF(N1179="sníž. přenesená",J1179,0)</f>
        <v>0</v>
      </c>
      <c r="BI1179" s="199">
        <f>IF(N1179="nulová",J1179,0)</f>
        <v>0</v>
      </c>
      <c r="BJ1179" s="19" t="s">
        <v>21</v>
      </c>
      <c r="BK1179" s="199">
        <f>ROUND(I1179*H1179,2)</f>
        <v>0</v>
      </c>
      <c r="BL1179" s="19" t="s">
        <v>272</v>
      </c>
      <c r="BM1179" s="198" t="s">
        <v>1624</v>
      </c>
    </row>
    <row r="1180" spans="1:47" s="2" customFormat="1" ht="19.2">
      <c r="A1180" s="36"/>
      <c r="B1180" s="37"/>
      <c r="C1180" s="38"/>
      <c r="D1180" s="200" t="s">
        <v>157</v>
      </c>
      <c r="E1180" s="38"/>
      <c r="F1180" s="201" t="s">
        <v>1625</v>
      </c>
      <c r="G1180" s="38"/>
      <c r="H1180" s="38"/>
      <c r="I1180" s="109"/>
      <c r="J1180" s="38"/>
      <c r="K1180" s="38"/>
      <c r="L1180" s="41"/>
      <c r="M1180" s="202"/>
      <c r="N1180" s="203"/>
      <c r="O1180" s="66"/>
      <c r="P1180" s="66"/>
      <c r="Q1180" s="66"/>
      <c r="R1180" s="66"/>
      <c r="S1180" s="66"/>
      <c r="T1180" s="67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T1180" s="19" t="s">
        <v>157</v>
      </c>
      <c r="AU1180" s="19" t="s">
        <v>86</v>
      </c>
    </row>
    <row r="1181" spans="1:65" s="2" customFormat="1" ht="16.5" customHeight="1">
      <c r="A1181" s="36"/>
      <c r="B1181" s="37"/>
      <c r="C1181" s="188" t="s">
        <v>1626</v>
      </c>
      <c r="D1181" s="188" t="s">
        <v>150</v>
      </c>
      <c r="E1181" s="189" t="s">
        <v>1627</v>
      </c>
      <c r="F1181" s="190" t="s">
        <v>1628</v>
      </c>
      <c r="G1181" s="191" t="s">
        <v>366</v>
      </c>
      <c r="H1181" s="192">
        <v>1</v>
      </c>
      <c r="I1181" s="193"/>
      <c r="J1181" s="192">
        <f>ROUND(I1181*H1181,2)</f>
        <v>0</v>
      </c>
      <c r="K1181" s="190" t="s">
        <v>19</v>
      </c>
      <c r="L1181" s="41"/>
      <c r="M1181" s="194" t="s">
        <v>19</v>
      </c>
      <c r="N1181" s="195" t="s">
        <v>48</v>
      </c>
      <c r="O1181" s="66"/>
      <c r="P1181" s="196">
        <f>O1181*H1181</f>
        <v>0</v>
      </c>
      <c r="Q1181" s="196">
        <v>0.00504</v>
      </c>
      <c r="R1181" s="196">
        <f>Q1181*H1181</f>
        <v>0.00504</v>
      </c>
      <c r="S1181" s="196">
        <v>0</v>
      </c>
      <c r="T1181" s="197">
        <f>S1181*H1181</f>
        <v>0</v>
      </c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R1181" s="198" t="s">
        <v>272</v>
      </c>
      <c r="AT1181" s="198" t="s">
        <v>150</v>
      </c>
      <c r="AU1181" s="198" t="s">
        <v>86</v>
      </c>
      <c r="AY1181" s="19" t="s">
        <v>148</v>
      </c>
      <c r="BE1181" s="199">
        <f>IF(N1181="základní",J1181,0)</f>
        <v>0</v>
      </c>
      <c r="BF1181" s="199">
        <f>IF(N1181="snížená",J1181,0)</f>
        <v>0</v>
      </c>
      <c r="BG1181" s="199">
        <f>IF(N1181="zákl. přenesená",J1181,0)</f>
        <v>0</v>
      </c>
      <c r="BH1181" s="199">
        <f>IF(N1181="sníž. přenesená",J1181,0)</f>
        <v>0</v>
      </c>
      <c r="BI1181" s="199">
        <f>IF(N1181="nulová",J1181,0)</f>
        <v>0</v>
      </c>
      <c r="BJ1181" s="19" t="s">
        <v>21</v>
      </c>
      <c r="BK1181" s="199">
        <f>ROUND(I1181*H1181,2)</f>
        <v>0</v>
      </c>
      <c r="BL1181" s="19" t="s">
        <v>272</v>
      </c>
      <c r="BM1181" s="198" t="s">
        <v>1629</v>
      </c>
    </row>
    <row r="1182" spans="1:47" s="2" customFormat="1" ht="10.2">
      <c r="A1182" s="36"/>
      <c r="B1182" s="37"/>
      <c r="C1182" s="38"/>
      <c r="D1182" s="200" t="s">
        <v>157</v>
      </c>
      <c r="E1182" s="38"/>
      <c r="F1182" s="201" t="s">
        <v>1628</v>
      </c>
      <c r="G1182" s="38"/>
      <c r="H1182" s="38"/>
      <c r="I1182" s="109"/>
      <c r="J1182" s="38"/>
      <c r="K1182" s="38"/>
      <c r="L1182" s="41"/>
      <c r="M1182" s="202"/>
      <c r="N1182" s="203"/>
      <c r="O1182" s="66"/>
      <c r="P1182" s="66"/>
      <c r="Q1182" s="66"/>
      <c r="R1182" s="66"/>
      <c r="S1182" s="66"/>
      <c r="T1182" s="67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T1182" s="19" t="s">
        <v>157</v>
      </c>
      <c r="AU1182" s="19" t="s">
        <v>86</v>
      </c>
    </row>
    <row r="1183" spans="1:65" s="2" customFormat="1" ht="16.5" customHeight="1">
      <c r="A1183" s="36"/>
      <c r="B1183" s="37"/>
      <c r="C1183" s="188" t="s">
        <v>1630</v>
      </c>
      <c r="D1183" s="188" t="s">
        <v>150</v>
      </c>
      <c r="E1183" s="189" t="s">
        <v>1631</v>
      </c>
      <c r="F1183" s="190" t="s">
        <v>1632</v>
      </c>
      <c r="G1183" s="191" t="s">
        <v>366</v>
      </c>
      <c r="H1183" s="192">
        <v>1</v>
      </c>
      <c r="I1183" s="193"/>
      <c r="J1183" s="192">
        <f>ROUND(I1183*H1183,2)</f>
        <v>0</v>
      </c>
      <c r="K1183" s="190" t="s">
        <v>154</v>
      </c>
      <c r="L1183" s="41"/>
      <c r="M1183" s="194" t="s">
        <v>19</v>
      </c>
      <c r="N1183" s="195" t="s">
        <v>48</v>
      </c>
      <c r="O1183" s="66"/>
      <c r="P1183" s="196">
        <f>O1183*H1183</f>
        <v>0</v>
      </c>
      <c r="Q1183" s="196">
        <v>0.00025</v>
      </c>
      <c r="R1183" s="196">
        <f>Q1183*H1183</f>
        <v>0.00025</v>
      </c>
      <c r="S1183" s="196">
        <v>0</v>
      </c>
      <c r="T1183" s="197">
        <f>S1183*H1183</f>
        <v>0</v>
      </c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R1183" s="198" t="s">
        <v>272</v>
      </c>
      <c r="AT1183" s="198" t="s">
        <v>150</v>
      </c>
      <c r="AU1183" s="198" t="s">
        <v>86</v>
      </c>
      <c r="AY1183" s="19" t="s">
        <v>148</v>
      </c>
      <c r="BE1183" s="199">
        <f>IF(N1183="základní",J1183,0)</f>
        <v>0</v>
      </c>
      <c r="BF1183" s="199">
        <f>IF(N1183="snížená",J1183,0)</f>
        <v>0</v>
      </c>
      <c r="BG1183" s="199">
        <f>IF(N1183="zákl. přenesená",J1183,0)</f>
        <v>0</v>
      </c>
      <c r="BH1183" s="199">
        <f>IF(N1183="sníž. přenesená",J1183,0)</f>
        <v>0</v>
      </c>
      <c r="BI1183" s="199">
        <f>IF(N1183="nulová",J1183,0)</f>
        <v>0</v>
      </c>
      <c r="BJ1183" s="19" t="s">
        <v>21</v>
      </c>
      <c r="BK1183" s="199">
        <f>ROUND(I1183*H1183,2)</f>
        <v>0</v>
      </c>
      <c r="BL1183" s="19" t="s">
        <v>272</v>
      </c>
      <c r="BM1183" s="198" t="s">
        <v>1633</v>
      </c>
    </row>
    <row r="1184" spans="1:47" s="2" customFormat="1" ht="10.2">
      <c r="A1184" s="36"/>
      <c r="B1184" s="37"/>
      <c r="C1184" s="38"/>
      <c r="D1184" s="200" t="s">
        <v>157</v>
      </c>
      <c r="E1184" s="38"/>
      <c r="F1184" s="201" t="s">
        <v>1634</v>
      </c>
      <c r="G1184" s="38"/>
      <c r="H1184" s="38"/>
      <c r="I1184" s="109"/>
      <c r="J1184" s="38"/>
      <c r="K1184" s="38"/>
      <c r="L1184" s="41"/>
      <c r="M1184" s="202"/>
      <c r="N1184" s="203"/>
      <c r="O1184" s="66"/>
      <c r="P1184" s="66"/>
      <c r="Q1184" s="66"/>
      <c r="R1184" s="66"/>
      <c r="S1184" s="66"/>
      <c r="T1184" s="67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T1184" s="19" t="s">
        <v>157</v>
      </c>
      <c r="AU1184" s="19" t="s">
        <v>86</v>
      </c>
    </row>
    <row r="1185" spans="1:65" s="2" customFormat="1" ht="16.5" customHeight="1">
      <c r="A1185" s="36"/>
      <c r="B1185" s="37"/>
      <c r="C1185" s="188" t="s">
        <v>1635</v>
      </c>
      <c r="D1185" s="188" t="s">
        <v>150</v>
      </c>
      <c r="E1185" s="189" t="s">
        <v>1636</v>
      </c>
      <c r="F1185" s="190" t="s">
        <v>1637</v>
      </c>
      <c r="G1185" s="191" t="s">
        <v>366</v>
      </c>
      <c r="H1185" s="192">
        <v>1</v>
      </c>
      <c r="I1185" s="193"/>
      <c r="J1185" s="192">
        <f>ROUND(I1185*H1185,2)</f>
        <v>0</v>
      </c>
      <c r="K1185" s="190" t="s">
        <v>154</v>
      </c>
      <c r="L1185" s="41"/>
      <c r="M1185" s="194" t="s">
        <v>19</v>
      </c>
      <c r="N1185" s="195" t="s">
        <v>48</v>
      </c>
      <c r="O1185" s="66"/>
      <c r="P1185" s="196">
        <f>O1185*H1185</f>
        <v>0</v>
      </c>
      <c r="Q1185" s="196">
        <v>0.00038</v>
      </c>
      <c r="R1185" s="196">
        <f>Q1185*H1185</f>
        <v>0.00038</v>
      </c>
      <c r="S1185" s="196">
        <v>0</v>
      </c>
      <c r="T1185" s="197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98" t="s">
        <v>272</v>
      </c>
      <c r="AT1185" s="198" t="s">
        <v>150</v>
      </c>
      <c r="AU1185" s="198" t="s">
        <v>86</v>
      </c>
      <c r="AY1185" s="19" t="s">
        <v>148</v>
      </c>
      <c r="BE1185" s="199">
        <f>IF(N1185="základní",J1185,0)</f>
        <v>0</v>
      </c>
      <c r="BF1185" s="199">
        <f>IF(N1185="snížená",J1185,0)</f>
        <v>0</v>
      </c>
      <c r="BG1185" s="199">
        <f>IF(N1185="zákl. přenesená",J1185,0)</f>
        <v>0</v>
      </c>
      <c r="BH1185" s="199">
        <f>IF(N1185="sníž. přenesená",J1185,0)</f>
        <v>0</v>
      </c>
      <c r="BI1185" s="199">
        <f>IF(N1185="nulová",J1185,0)</f>
        <v>0</v>
      </c>
      <c r="BJ1185" s="19" t="s">
        <v>21</v>
      </c>
      <c r="BK1185" s="199">
        <f>ROUND(I1185*H1185,2)</f>
        <v>0</v>
      </c>
      <c r="BL1185" s="19" t="s">
        <v>272</v>
      </c>
      <c r="BM1185" s="198" t="s">
        <v>1638</v>
      </c>
    </row>
    <row r="1186" spans="1:47" s="2" customFormat="1" ht="10.2">
      <c r="A1186" s="36"/>
      <c r="B1186" s="37"/>
      <c r="C1186" s="38"/>
      <c r="D1186" s="200" t="s">
        <v>157</v>
      </c>
      <c r="E1186" s="38"/>
      <c r="F1186" s="201" t="s">
        <v>1639</v>
      </c>
      <c r="G1186" s="38"/>
      <c r="H1186" s="38"/>
      <c r="I1186" s="109"/>
      <c r="J1186" s="38"/>
      <c r="K1186" s="38"/>
      <c r="L1186" s="41"/>
      <c r="M1186" s="202"/>
      <c r="N1186" s="203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157</v>
      </c>
      <c r="AU1186" s="19" t="s">
        <v>86</v>
      </c>
    </row>
    <row r="1187" spans="1:65" s="2" customFormat="1" ht="21.75" customHeight="1">
      <c r="A1187" s="36"/>
      <c r="B1187" s="37"/>
      <c r="C1187" s="188" t="s">
        <v>1640</v>
      </c>
      <c r="D1187" s="188" t="s">
        <v>150</v>
      </c>
      <c r="E1187" s="189" t="s">
        <v>1641</v>
      </c>
      <c r="F1187" s="190" t="s">
        <v>1642</v>
      </c>
      <c r="G1187" s="191" t="s">
        <v>1037</v>
      </c>
      <c r="H1187" s="193"/>
      <c r="I1187" s="193"/>
      <c r="J1187" s="192">
        <f>ROUND(I1187*H1187,2)</f>
        <v>0</v>
      </c>
      <c r="K1187" s="190" t="s">
        <v>154</v>
      </c>
      <c r="L1187" s="41"/>
      <c r="M1187" s="194" t="s">
        <v>19</v>
      </c>
      <c r="N1187" s="195" t="s">
        <v>48</v>
      </c>
      <c r="O1187" s="66"/>
      <c r="P1187" s="196">
        <f>O1187*H1187</f>
        <v>0</v>
      </c>
      <c r="Q1187" s="196">
        <v>0</v>
      </c>
      <c r="R1187" s="196">
        <f>Q1187*H1187</f>
        <v>0</v>
      </c>
      <c r="S1187" s="196">
        <v>0</v>
      </c>
      <c r="T1187" s="197">
        <f>S1187*H1187</f>
        <v>0</v>
      </c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R1187" s="198" t="s">
        <v>272</v>
      </c>
      <c r="AT1187" s="198" t="s">
        <v>150</v>
      </c>
      <c r="AU1187" s="198" t="s">
        <v>86</v>
      </c>
      <c r="AY1187" s="19" t="s">
        <v>148</v>
      </c>
      <c r="BE1187" s="199">
        <f>IF(N1187="základní",J1187,0)</f>
        <v>0</v>
      </c>
      <c r="BF1187" s="199">
        <f>IF(N1187="snížená",J1187,0)</f>
        <v>0</v>
      </c>
      <c r="BG1187" s="199">
        <f>IF(N1187="zákl. přenesená",J1187,0)</f>
        <v>0</v>
      </c>
      <c r="BH1187" s="199">
        <f>IF(N1187="sníž. přenesená",J1187,0)</f>
        <v>0</v>
      </c>
      <c r="BI1187" s="199">
        <f>IF(N1187="nulová",J1187,0)</f>
        <v>0</v>
      </c>
      <c r="BJ1187" s="19" t="s">
        <v>21</v>
      </c>
      <c r="BK1187" s="199">
        <f>ROUND(I1187*H1187,2)</f>
        <v>0</v>
      </c>
      <c r="BL1187" s="19" t="s">
        <v>272</v>
      </c>
      <c r="BM1187" s="198" t="s">
        <v>1643</v>
      </c>
    </row>
    <row r="1188" spans="1:47" s="2" customFormat="1" ht="28.8">
      <c r="A1188" s="36"/>
      <c r="B1188" s="37"/>
      <c r="C1188" s="38"/>
      <c r="D1188" s="200" t="s">
        <v>157</v>
      </c>
      <c r="E1188" s="38"/>
      <c r="F1188" s="201" t="s">
        <v>1644</v>
      </c>
      <c r="G1188" s="38"/>
      <c r="H1188" s="38"/>
      <c r="I1188" s="109"/>
      <c r="J1188" s="38"/>
      <c r="K1188" s="38"/>
      <c r="L1188" s="41"/>
      <c r="M1188" s="202"/>
      <c r="N1188" s="203"/>
      <c r="O1188" s="66"/>
      <c r="P1188" s="66"/>
      <c r="Q1188" s="66"/>
      <c r="R1188" s="66"/>
      <c r="S1188" s="66"/>
      <c r="T1188" s="67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T1188" s="19" t="s">
        <v>157</v>
      </c>
      <c r="AU1188" s="19" t="s">
        <v>86</v>
      </c>
    </row>
    <row r="1189" spans="2:63" s="12" customFormat="1" ht="22.8" customHeight="1">
      <c r="B1189" s="172"/>
      <c r="C1189" s="173"/>
      <c r="D1189" s="174" t="s">
        <v>76</v>
      </c>
      <c r="E1189" s="186" t="s">
        <v>1645</v>
      </c>
      <c r="F1189" s="186" t="s">
        <v>1646</v>
      </c>
      <c r="G1189" s="173"/>
      <c r="H1189" s="173"/>
      <c r="I1189" s="176"/>
      <c r="J1189" s="187">
        <f>BK1189</f>
        <v>0</v>
      </c>
      <c r="K1189" s="173"/>
      <c r="L1189" s="178"/>
      <c r="M1189" s="179"/>
      <c r="N1189" s="180"/>
      <c r="O1189" s="180"/>
      <c r="P1189" s="181">
        <f>SUM(P1190:P1220)</f>
        <v>0</v>
      </c>
      <c r="Q1189" s="180"/>
      <c r="R1189" s="181">
        <f>SUM(R1190:R1220)</f>
        <v>0.6187600000000001</v>
      </c>
      <c r="S1189" s="180"/>
      <c r="T1189" s="182">
        <f>SUM(T1190:T1220)</f>
        <v>0</v>
      </c>
      <c r="AR1189" s="183" t="s">
        <v>86</v>
      </c>
      <c r="AT1189" s="184" t="s">
        <v>76</v>
      </c>
      <c r="AU1189" s="184" t="s">
        <v>21</v>
      </c>
      <c r="AY1189" s="183" t="s">
        <v>148</v>
      </c>
      <c r="BK1189" s="185">
        <f>SUM(BK1190:BK1220)</f>
        <v>0</v>
      </c>
    </row>
    <row r="1190" spans="1:65" s="2" customFormat="1" ht="21.75" customHeight="1">
      <c r="A1190" s="36"/>
      <c r="B1190" s="37"/>
      <c r="C1190" s="188" t="s">
        <v>1647</v>
      </c>
      <c r="D1190" s="188" t="s">
        <v>150</v>
      </c>
      <c r="E1190" s="189" t="s">
        <v>1648</v>
      </c>
      <c r="F1190" s="190" t="s">
        <v>1649</v>
      </c>
      <c r="G1190" s="191" t="s">
        <v>924</v>
      </c>
      <c r="H1190" s="192">
        <v>1</v>
      </c>
      <c r="I1190" s="193"/>
      <c r="J1190" s="192">
        <f>ROUND(I1190*H1190,2)</f>
        <v>0</v>
      </c>
      <c r="K1190" s="190" t="s">
        <v>19</v>
      </c>
      <c r="L1190" s="41"/>
      <c r="M1190" s="194" t="s">
        <v>19</v>
      </c>
      <c r="N1190" s="195" t="s">
        <v>48</v>
      </c>
      <c r="O1190" s="66"/>
      <c r="P1190" s="196">
        <f>O1190*H1190</f>
        <v>0</v>
      </c>
      <c r="Q1190" s="196">
        <v>0</v>
      </c>
      <c r="R1190" s="196">
        <f>Q1190*H1190</f>
        <v>0</v>
      </c>
      <c r="S1190" s="196">
        <v>0</v>
      </c>
      <c r="T1190" s="197">
        <f>S1190*H1190</f>
        <v>0</v>
      </c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R1190" s="198" t="s">
        <v>272</v>
      </c>
      <c r="AT1190" s="198" t="s">
        <v>150</v>
      </c>
      <c r="AU1190" s="198" t="s">
        <v>86</v>
      </c>
      <c r="AY1190" s="19" t="s">
        <v>148</v>
      </c>
      <c r="BE1190" s="199">
        <f>IF(N1190="základní",J1190,0)</f>
        <v>0</v>
      </c>
      <c r="BF1190" s="199">
        <f>IF(N1190="snížená",J1190,0)</f>
        <v>0</v>
      </c>
      <c r="BG1190" s="199">
        <f>IF(N1190="zákl. přenesená",J1190,0)</f>
        <v>0</v>
      </c>
      <c r="BH1190" s="199">
        <f>IF(N1190="sníž. přenesená",J1190,0)</f>
        <v>0</v>
      </c>
      <c r="BI1190" s="199">
        <f>IF(N1190="nulová",J1190,0)</f>
        <v>0</v>
      </c>
      <c r="BJ1190" s="19" t="s">
        <v>21</v>
      </c>
      <c r="BK1190" s="199">
        <f>ROUND(I1190*H1190,2)</f>
        <v>0</v>
      </c>
      <c r="BL1190" s="19" t="s">
        <v>272</v>
      </c>
      <c r="BM1190" s="198" t="s">
        <v>1650</v>
      </c>
    </row>
    <row r="1191" spans="1:47" s="2" customFormat="1" ht="10.2">
      <c r="A1191" s="36"/>
      <c r="B1191" s="37"/>
      <c r="C1191" s="38"/>
      <c r="D1191" s="200" t="s">
        <v>157</v>
      </c>
      <c r="E1191" s="38"/>
      <c r="F1191" s="201" t="s">
        <v>1651</v>
      </c>
      <c r="G1191" s="38"/>
      <c r="H1191" s="38"/>
      <c r="I1191" s="109"/>
      <c r="J1191" s="38"/>
      <c r="K1191" s="38"/>
      <c r="L1191" s="41"/>
      <c r="M1191" s="202"/>
      <c r="N1191" s="203"/>
      <c r="O1191" s="66"/>
      <c r="P1191" s="66"/>
      <c r="Q1191" s="66"/>
      <c r="R1191" s="66"/>
      <c r="S1191" s="66"/>
      <c r="T1191" s="67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T1191" s="19" t="s">
        <v>157</v>
      </c>
      <c r="AU1191" s="19" t="s">
        <v>86</v>
      </c>
    </row>
    <row r="1192" spans="1:65" s="2" customFormat="1" ht="21.75" customHeight="1">
      <c r="A1192" s="36"/>
      <c r="B1192" s="37"/>
      <c r="C1192" s="188" t="s">
        <v>1652</v>
      </c>
      <c r="D1192" s="188" t="s">
        <v>150</v>
      </c>
      <c r="E1192" s="189" t="s">
        <v>1653</v>
      </c>
      <c r="F1192" s="190" t="s">
        <v>1654</v>
      </c>
      <c r="G1192" s="191" t="s">
        <v>366</v>
      </c>
      <c r="H1192" s="192">
        <v>2</v>
      </c>
      <c r="I1192" s="193"/>
      <c r="J1192" s="192">
        <f>ROUND(I1192*H1192,2)</f>
        <v>0</v>
      </c>
      <c r="K1192" s="190" t="s">
        <v>154</v>
      </c>
      <c r="L1192" s="41"/>
      <c r="M1192" s="194" t="s">
        <v>19</v>
      </c>
      <c r="N1192" s="195" t="s">
        <v>48</v>
      </c>
      <c r="O1192" s="66"/>
      <c r="P1192" s="196">
        <f>O1192*H1192</f>
        <v>0</v>
      </c>
      <c r="Q1192" s="196">
        <v>0.01075</v>
      </c>
      <c r="R1192" s="196">
        <f>Q1192*H1192</f>
        <v>0.0215</v>
      </c>
      <c r="S1192" s="196">
        <v>0</v>
      </c>
      <c r="T1192" s="197">
        <f>S1192*H1192</f>
        <v>0</v>
      </c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R1192" s="198" t="s">
        <v>272</v>
      </c>
      <c r="AT1192" s="198" t="s">
        <v>150</v>
      </c>
      <c r="AU1192" s="198" t="s">
        <v>86</v>
      </c>
      <c r="AY1192" s="19" t="s">
        <v>148</v>
      </c>
      <c r="BE1192" s="199">
        <f>IF(N1192="základní",J1192,0)</f>
        <v>0</v>
      </c>
      <c r="BF1192" s="199">
        <f>IF(N1192="snížená",J1192,0)</f>
        <v>0</v>
      </c>
      <c r="BG1192" s="199">
        <f>IF(N1192="zákl. přenesená",J1192,0)</f>
        <v>0</v>
      </c>
      <c r="BH1192" s="199">
        <f>IF(N1192="sníž. přenesená",J1192,0)</f>
        <v>0</v>
      </c>
      <c r="BI1192" s="199">
        <f>IF(N1192="nulová",J1192,0)</f>
        <v>0</v>
      </c>
      <c r="BJ1192" s="19" t="s">
        <v>21</v>
      </c>
      <c r="BK1192" s="199">
        <f>ROUND(I1192*H1192,2)</f>
        <v>0</v>
      </c>
      <c r="BL1192" s="19" t="s">
        <v>272</v>
      </c>
      <c r="BM1192" s="198" t="s">
        <v>1655</v>
      </c>
    </row>
    <row r="1193" spans="1:47" s="2" customFormat="1" ht="28.8">
      <c r="A1193" s="36"/>
      <c r="B1193" s="37"/>
      <c r="C1193" s="38"/>
      <c r="D1193" s="200" t="s">
        <v>157</v>
      </c>
      <c r="E1193" s="38"/>
      <c r="F1193" s="201" t="s">
        <v>1656</v>
      </c>
      <c r="G1193" s="38"/>
      <c r="H1193" s="38"/>
      <c r="I1193" s="109"/>
      <c r="J1193" s="38"/>
      <c r="K1193" s="38"/>
      <c r="L1193" s="41"/>
      <c r="M1193" s="202"/>
      <c r="N1193" s="203"/>
      <c r="O1193" s="66"/>
      <c r="P1193" s="66"/>
      <c r="Q1193" s="66"/>
      <c r="R1193" s="66"/>
      <c r="S1193" s="66"/>
      <c r="T1193" s="67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T1193" s="19" t="s">
        <v>157</v>
      </c>
      <c r="AU1193" s="19" t="s">
        <v>86</v>
      </c>
    </row>
    <row r="1194" spans="2:51" s="13" customFormat="1" ht="20.4">
      <c r="B1194" s="204"/>
      <c r="C1194" s="205"/>
      <c r="D1194" s="200" t="s">
        <v>159</v>
      </c>
      <c r="E1194" s="206" t="s">
        <v>19</v>
      </c>
      <c r="F1194" s="207" t="s">
        <v>1657</v>
      </c>
      <c r="G1194" s="205"/>
      <c r="H1194" s="206" t="s">
        <v>19</v>
      </c>
      <c r="I1194" s="208"/>
      <c r="J1194" s="205"/>
      <c r="K1194" s="205"/>
      <c r="L1194" s="209"/>
      <c r="M1194" s="210"/>
      <c r="N1194" s="211"/>
      <c r="O1194" s="211"/>
      <c r="P1194" s="211"/>
      <c r="Q1194" s="211"/>
      <c r="R1194" s="211"/>
      <c r="S1194" s="211"/>
      <c r="T1194" s="212"/>
      <c r="AT1194" s="213" t="s">
        <v>159</v>
      </c>
      <c r="AU1194" s="213" t="s">
        <v>86</v>
      </c>
      <c r="AV1194" s="13" t="s">
        <v>21</v>
      </c>
      <c r="AW1194" s="13" t="s">
        <v>35</v>
      </c>
      <c r="AX1194" s="13" t="s">
        <v>77</v>
      </c>
      <c r="AY1194" s="213" t="s">
        <v>148</v>
      </c>
    </row>
    <row r="1195" spans="2:51" s="14" customFormat="1" ht="10.2">
      <c r="B1195" s="214"/>
      <c r="C1195" s="215"/>
      <c r="D1195" s="200" t="s">
        <v>159</v>
      </c>
      <c r="E1195" s="216" t="s">
        <v>19</v>
      </c>
      <c r="F1195" s="217" t="s">
        <v>86</v>
      </c>
      <c r="G1195" s="215"/>
      <c r="H1195" s="218">
        <v>2</v>
      </c>
      <c r="I1195" s="219"/>
      <c r="J1195" s="215"/>
      <c r="K1195" s="215"/>
      <c r="L1195" s="220"/>
      <c r="M1195" s="221"/>
      <c r="N1195" s="222"/>
      <c r="O1195" s="222"/>
      <c r="P1195" s="222"/>
      <c r="Q1195" s="222"/>
      <c r="R1195" s="222"/>
      <c r="S1195" s="222"/>
      <c r="T1195" s="223"/>
      <c r="AT1195" s="224" t="s">
        <v>159</v>
      </c>
      <c r="AU1195" s="224" t="s">
        <v>86</v>
      </c>
      <c r="AV1195" s="14" t="s">
        <v>86</v>
      </c>
      <c r="AW1195" s="14" t="s">
        <v>35</v>
      </c>
      <c r="AX1195" s="14" t="s">
        <v>21</v>
      </c>
      <c r="AY1195" s="224" t="s">
        <v>148</v>
      </c>
    </row>
    <row r="1196" spans="1:65" s="2" customFormat="1" ht="33" customHeight="1">
      <c r="A1196" s="36"/>
      <c r="B1196" s="37"/>
      <c r="C1196" s="188" t="s">
        <v>1658</v>
      </c>
      <c r="D1196" s="188" t="s">
        <v>150</v>
      </c>
      <c r="E1196" s="189" t="s">
        <v>1659</v>
      </c>
      <c r="F1196" s="190" t="s">
        <v>1660</v>
      </c>
      <c r="G1196" s="191" t="s">
        <v>366</v>
      </c>
      <c r="H1196" s="192">
        <v>2</v>
      </c>
      <c r="I1196" s="193"/>
      <c r="J1196" s="192">
        <f>ROUND(I1196*H1196,2)</f>
        <v>0</v>
      </c>
      <c r="K1196" s="190" t="s">
        <v>154</v>
      </c>
      <c r="L1196" s="41"/>
      <c r="M1196" s="194" t="s">
        <v>19</v>
      </c>
      <c r="N1196" s="195" t="s">
        <v>48</v>
      </c>
      <c r="O1196" s="66"/>
      <c r="P1196" s="196">
        <f>O1196*H1196</f>
        <v>0</v>
      </c>
      <c r="Q1196" s="196">
        <v>0.01655</v>
      </c>
      <c r="R1196" s="196">
        <f>Q1196*H1196</f>
        <v>0.0331</v>
      </c>
      <c r="S1196" s="196">
        <v>0</v>
      </c>
      <c r="T1196" s="197">
        <f>S1196*H1196</f>
        <v>0</v>
      </c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R1196" s="198" t="s">
        <v>272</v>
      </c>
      <c r="AT1196" s="198" t="s">
        <v>150</v>
      </c>
      <c r="AU1196" s="198" t="s">
        <v>86</v>
      </c>
      <c r="AY1196" s="19" t="s">
        <v>148</v>
      </c>
      <c r="BE1196" s="199">
        <f>IF(N1196="základní",J1196,0)</f>
        <v>0</v>
      </c>
      <c r="BF1196" s="199">
        <f>IF(N1196="snížená",J1196,0)</f>
        <v>0</v>
      </c>
      <c r="BG1196" s="199">
        <f>IF(N1196="zákl. přenesená",J1196,0)</f>
        <v>0</v>
      </c>
      <c r="BH1196" s="199">
        <f>IF(N1196="sníž. přenesená",J1196,0)</f>
        <v>0</v>
      </c>
      <c r="BI1196" s="199">
        <f>IF(N1196="nulová",J1196,0)</f>
        <v>0</v>
      </c>
      <c r="BJ1196" s="19" t="s">
        <v>21</v>
      </c>
      <c r="BK1196" s="199">
        <f>ROUND(I1196*H1196,2)</f>
        <v>0</v>
      </c>
      <c r="BL1196" s="19" t="s">
        <v>272</v>
      </c>
      <c r="BM1196" s="198" t="s">
        <v>1661</v>
      </c>
    </row>
    <row r="1197" spans="1:47" s="2" customFormat="1" ht="28.8">
      <c r="A1197" s="36"/>
      <c r="B1197" s="37"/>
      <c r="C1197" s="38"/>
      <c r="D1197" s="200" t="s">
        <v>157</v>
      </c>
      <c r="E1197" s="38"/>
      <c r="F1197" s="201" t="s">
        <v>1662</v>
      </c>
      <c r="G1197" s="38"/>
      <c r="H1197" s="38"/>
      <c r="I1197" s="109"/>
      <c r="J1197" s="38"/>
      <c r="K1197" s="38"/>
      <c r="L1197" s="41"/>
      <c r="M1197" s="202"/>
      <c r="N1197" s="203"/>
      <c r="O1197" s="66"/>
      <c r="P1197" s="66"/>
      <c r="Q1197" s="66"/>
      <c r="R1197" s="66"/>
      <c r="S1197" s="66"/>
      <c r="T1197" s="67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T1197" s="19" t="s">
        <v>157</v>
      </c>
      <c r="AU1197" s="19" t="s">
        <v>86</v>
      </c>
    </row>
    <row r="1198" spans="1:65" s="2" customFormat="1" ht="33" customHeight="1">
      <c r="A1198" s="36"/>
      <c r="B1198" s="37"/>
      <c r="C1198" s="188" t="s">
        <v>1663</v>
      </c>
      <c r="D1198" s="188" t="s">
        <v>150</v>
      </c>
      <c r="E1198" s="189" t="s">
        <v>1664</v>
      </c>
      <c r="F1198" s="190" t="s">
        <v>1665</v>
      </c>
      <c r="G1198" s="191" t="s">
        <v>366</v>
      </c>
      <c r="H1198" s="192">
        <v>1</v>
      </c>
      <c r="I1198" s="193"/>
      <c r="J1198" s="192">
        <f>ROUND(I1198*H1198,2)</f>
        <v>0</v>
      </c>
      <c r="K1198" s="190" t="s">
        <v>154</v>
      </c>
      <c r="L1198" s="41"/>
      <c r="M1198" s="194" t="s">
        <v>19</v>
      </c>
      <c r="N1198" s="195" t="s">
        <v>48</v>
      </c>
      <c r="O1198" s="66"/>
      <c r="P1198" s="196">
        <f>O1198*H1198</f>
        <v>0</v>
      </c>
      <c r="Q1198" s="196">
        <v>0.02229</v>
      </c>
      <c r="R1198" s="196">
        <f>Q1198*H1198</f>
        <v>0.02229</v>
      </c>
      <c r="S1198" s="196">
        <v>0</v>
      </c>
      <c r="T1198" s="197">
        <f>S1198*H1198</f>
        <v>0</v>
      </c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R1198" s="198" t="s">
        <v>272</v>
      </c>
      <c r="AT1198" s="198" t="s">
        <v>150</v>
      </c>
      <c r="AU1198" s="198" t="s">
        <v>86</v>
      </c>
      <c r="AY1198" s="19" t="s">
        <v>148</v>
      </c>
      <c r="BE1198" s="199">
        <f>IF(N1198="základní",J1198,0)</f>
        <v>0</v>
      </c>
      <c r="BF1198" s="199">
        <f>IF(N1198="snížená",J1198,0)</f>
        <v>0</v>
      </c>
      <c r="BG1198" s="199">
        <f>IF(N1198="zákl. přenesená",J1198,0)</f>
        <v>0</v>
      </c>
      <c r="BH1198" s="199">
        <f>IF(N1198="sníž. přenesená",J1198,0)</f>
        <v>0</v>
      </c>
      <c r="BI1198" s="199">
        <f>IF(N1198="nulová",J1198,0)</f>
        <v>0</v>
      </c>
      <c r="BJ1198" s="19" t="s">
        <v>21</v>
      </c>
      <c r="BK1198" s="199">
        <f>ROUND(I1198*H1198,2)</f>
        <v>0</v>
      </c>
      <c r="BL1198" s="19" t="s">
        <v>272</v>
      </c>
      <c r="BM1198" s="198" t="s">
        <v>1666</v>
      </c>
    </row>
    <row r="1199" spans="1:47" s="2" customFormat="1" ht="28.8">
      <c r="A1199" s="36"/>
      <c r="B1199" s="37"/>
      <c r="C1199" s="38"/>
      <c r="D1199" s="200" t="s">
        <v>157</v>
      </c>
      <c r="E1199" s="38"/>
      <c r="F1199" s="201" t="s">
        <v>1667</v>
      </c>
      <c r="G1199" s="38"/>
      <c r="H1199" s="38"/>
      <c r="I1199" s="109"/>
      <c r="J1199" s="38"/>
      <c r="K1199" s="38"/>
      <c r="L1199" s="41"/>
      <c r="M1199" s="202"/>
      <c r="N1199" s="203"/>
      <c r="O1199" s="66"/>
      <c r="P1199" s="66"/>
      <c r="Q1199" s="66"/>
      <c r="R1199" s="66"/>
      <c r="S1199" s="66"/>
      <c r="T1199" s="67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T1199" s="19" t="s">
        <v>157</v>
      </c>
      <c r="AU1199" s="19" t="s">
        <v>86</v>
      </c>
    </row>
    <row r="1200" spans="1:65" s="2" customFormat="1" ht="33" customHeight="1">
      <c r="A1200" s="36"/>
      <c r="B1200" s="37"/>
      <c r="C1200" s="188" t="s">
        <v>1668</v>
      </c>
      <c r="D1200" s="188" t="s">
        <v>150</v>
      </c>
      <c r="E1200" s="189" t="s">
        <v>1669</v>
      </c>
      <c r="F1200" s="190" t="s">
        <v>1670</v>
      </c>
      <c r="G1200" s="191" t="s">
        <v>366</v>
      </c>
      <c r="H1200" s="192">
        <v>1</v>
      </c>
      <c r="I1200" s="193"/>
      <c r="J1200" s="192">
        <f>ROUND(I1200*H1200,2)</f>
        <v>0</v>
      </c>
      <c r="K1200" s="190" t="s">
        <v>154</v>
      </c>
      <c r="L1200" s="41"/>
      <c r="M1200" s="194" t="s">
        <v>19</v>
      </c>
      <c r="N1200" s="195" t="s">
        <v>48</v>
      </c>
      <c r="O1200" s="66"/>
      <c r="P1200" s="196">
        <f>O1200*H1200</f>
        <v>0</v>
      </c>
      <c r="Q1200" s="196">
        <v>0.0332</v>
      </c>
      <c r="R1200" s="196">
        <f>Q1200*H1200</f>
        <v>0.0332</v>
      </c>
      <c r="S1200" s="196">
        <v>0</v>
      </c>
      <c r="T1200" s="197">
        <f>S1200*H1200</f>
        <v>0</v>
      </c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R1200" s="198" t="s">
        <v>272</v>
      </c>
      <c r="AT1200" s="198" t="s">
        <v>150</v>
      </c>
      <c r="AU1200" s="198" t="s">
        <v>86</v>
      </c>
      <c r="AY1200" s="19" t="s">
        <v>148</v>
      </c>
      <c r="BE1200" s="199">
        <f>IF(N1200="základní",J1200,0)</f>
        <v>0</v>
      </c>
      <c r="BF1200" s="199">
        <f>IF(N1200="snížená",J1200,0)</f>
        <v>0</v>
      </c>
      <c r="BG1200" s="199">
        <f>IF(N1200="zákl. přenesená",J1200,0)</f>
        <v>0</v>
      </c>
      <c r="BH1200" s="199">
        <f>IF(N1200="sníž. přenesená",J1200,0)</f>
        <v>0</v>
      </c>
      <c r="BI1200" s="199">
        <f>IF(N1200="nulová",J1200,0)</f>
        <v>0</v>
      </c>
      <c r="BJ1200" s="19" t="s">
        <v>21</v>
      </c>
      <c r="BK1200" s="199">
        <f>ROUND(I1200*H1200,2)</f>
        <v>0</v>
      </c>
      <c r="BL1200" s="19" t="s">
        <v>272</v>
      </c>
      <c r="BM1200" s="198" t="s">
        <v>1671</v>
      </c>
    </row>
    <row r="1201" spans="1:47" s="2" customFormat="1" ht="28.8">
      <c r="A1201" s="36"/>
      <c r="B1201" s="37"/>
      <c r="C1201" s="38"/>
      <c r="D1201" s="200" t="s">
        <v>157</v>
      </c>
      <c r="E1201" s="38"/>
      <c r="F1201" s="201" t="s">
        <v>1672</v>
      </c>
      <c r="G1201" s="38"/>
      <c r="H1201" s="38"/>
      <c r="I1201" s="109"/>
      <c r="J1201" s="38"/>
      <c r="K1201" s="38"/>
      <c r="L1201" s="41"/>
      <c r="M1201" s="202"/>
      <c r="N1201" s="203"/>
      <c r="O1201" s="66"/>
      <c r="P1201" s="66"/>
      <c r="Q1201" s="66"/>
      <c r="R1201" s="66"/>
      <c r="S1201" s="66"/>
      <c r="T1201" s="67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T1201" s="19" t="s">
        <v>157</v>
      </c>
      <c r="AU1201" s="19" t="s">
        <v>86</v>
      </c>
    </row>
    <row r="1202" spans="1:65" s="2" customFormat="1" ht="33" customHeight="1">
      <c r="A1202" s="36"/>
      <c r="B1202" s="37"/>
      <c r="C1202" s="188" t="s">
        <v>1673</v>
      </c>
      <c r="D1202" s="188" t="s">
        <v>150</v>
      </c>
      <c r="E1202" s="189" t="s">
        <v>1674</v>
      </c>
      <c r="F1202" s="190" t="s">
        <v>1675</v>
      </c>
      <c r="G1202" s="191" t="s">
        <v>366</v>
      </c>
      <c r="H1202" s="192">
        <v>1</v>
      </c>
      <c r="I1202" s="193"/>
      <c r="J1202" s="192">
        <f>ROUND(I1202*H1202,2)</f>
        <v>0</v>
      </c>
      <c r="K1202" s="190" t="s">
        <v>154</v>
      </c>
      <c r="L1202" s="41"/>
      <c r="M1202" s="194" t="s">
        <v>19</v>
      </c>
      <c r="N1202" s="195" t="s">
        <v>48</v>
      </c>
      <c r="O1202" s="66"/>
      <c r="P1202" s="196">
        <f>O1202*H1202</f>
        <v>0</v>
      </c>
      <c r="Q1202" s="196">
        <v>0.0607</v>
      </c>
      <c r="R1202" s="196">
        <f>Q1202*H1202</f>
        <v>0.0607</v>
      </c>
      <c r="S1202" s="196">
        <v>0</v>
      </c>
      <c r="T1202" s="197">
        <f>S1202*H1202</f>
        <v>0</v>
      </c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R1202" s="198" t="s">
        <v>272</v>
      </c>
      <c r="AT1202" s="198" t="s">
        <v>150</v>
      </c>
      <c r="AU1202" s="198" t="s">
        <v>86</v>
      </c>
      <c r="AY1202" s="19" t="s">
        <v>148</v>
      </c>
      <c r="BE1202" s="199">
        <f>IF(N1202="základní",J1202,0)</f>
        <v>0</v>
      </c>
      <c r="BF1202" s="199">
        <f>IF(N1202="snížená",J1202,0)</f>
        <v>0</v>
      </c>
      <c r="BG1202" s="199">
        <f>IF(N1202="zákl. přenesená",J1202,0)</f>
        <v>0</v>
      </c>
      <c r="BH1202" s="199">
        <f>IF(N1202="sníž. přenesená",J1202,0)</f>
        <v>0</v>
      </c>
      <c r="BI1202" s="199">
        <f>IF(N1202="nulová",J1202,0)</f>
        <v>0</v>
      </c>
      <c r="BJ1202" s="19" t="s">
        <v>21</v>
      </c>
      <c r="BK1202" s="199">
        <f>ROUND(I1202*H1202,2)</f>
        <v>0</v>
      </c>
      <c r="BL1202" s="19" t="s">
        <v>272</v>
      </c>
      <c r="BM1202" s="198" t="s">
        <v>1676</v>
      </c>
    </row>
    <row r="1203" spans="1:47" s="2" customFormat="1" ht="28.8">
      <c r="A1203" s="36"/>
      <c r="B1203" s="37"/>
      <c r="C1203" s="38"/>
      <c r="D1203" s="200" t="s">
        <v>157</v>
      </c>
      <c r="E1203" s="38"/>
      <c r="F1203" s="201" t="s">
        <v>1677</v>
      </c>
      <c r="G1203" s="38"/>
      <c r="H1203" s="38"/>
      <c r="I1203" s="109"/>
      <c r="J1203" s="38"/>
      <c r="K1203" s="38"/>
      <c r="L1203" s="41"/>
      <c r="M1203" s="202"/>
      <c r="N1203" s="203"/>
      <c r="O1203" s="66"/>
      <c r="P1203" s="66"/>
      <c r="Q1203" s="66"/>
      <c r="R1203" s="66"/>
      <c r="S1203" s="66"/>
      <c r="T1203" s="67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T1203" s="19" t="s">
        <v>157</v>
      </c>
      <c r="AU1203" s="19" t="s">
        <v>86</v>
      </c>
    </row>
    <row r="1204" spans="1:65" s="2" customFormat="1" ht="33" customHeight="1">
      <c r="A1204" s="36"/>
      <c r="B1204" s="37"/>
      <c r="C1204" s="188" t="s">
        <v>1678</v>
      </c>
      <c r="D1204" s="188" t="s">
        <v>150</v>
      </c>
      <c r="E1204" s="189" t="s">
        <v>1679</v>
      </c>
      <c r="F1204" s="190" t="s">
        <v>1680</v>
      </c>
      <c r="G1204" s="191" t="s">
        <v>366</v>
      </c>
      <c r="H1204" s="192">
        <v>1</v>
      </c>
      <c r="I1204" s="193"/>
      <c r="J1204" s="192">
        <f>ROUND(I1204*H1204,2)</f>
        <v>0</v>
      </c>
      <c r="K1204" s="190" t="s">
        <v>154</v>
      </c>
      <c r="L1204" s="41"/>
      <c r="M1204" s="194" t="s">
        <v>19</v>
      </c>
      <c r="N1204" s="195" t="s">
        <v>48</v>
      </c>
      <c r="O1204" s="66"/>
      <c r="P1204" s="196">
        <f>O1204*H1204</f>
        <v>0</v>
      </c>
      <c r="Q1204" s="196">
        <v>0.0492</v>
      </c>
      <c r="R1204" s="196">
        <f>Q1204*H1204</f>
        <v>0.0492</v>
      </c>
      <c r="S1204" s="196">
        <v>0</v>
      </c>
      <c r="T1204" s="197">
        <f>S1204*H1204</f>
        <v>0</v>
      </c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R1204" s="198" t="s">
        <v>272</v>
      </c>
      <c r="AT1204" s="198" t="s">
        <v>150</v>
      </c>
      <c r="AU1204" s="198" t="s">
        <v>86</v>
      </c>
      <c r="AY1204" s="19" t="s">
        <v>148</v>
      </c>
      <c r="BE1204" s="199">
        <f>IF(N1204="základní",J1204,0)</f>
        <v>0</v>
      </c>
      <c r="BF1204" s="199">
        <f>IF(N1204="snížená",J1204,0)</f>
        <v>0</v>
      </c>
      <c r="BG1204" s="199">
        <f>IF(N1204="zákl. přenesená",J1204,0)</f>
        <v>0</v>
      </c>
      <c r="BH1204" s="199">
        <f>IF(N1204="sníž. přenesená",J1204,0)</f>
        <v>0</v>
      </c>
      <c r="BI1204" s="199">
        <f>IF(N1204="nulová",J1204,0)</f>
        <v>0</v>
      </c>
      <c r="BJ1204" s="19" t="s">
        <v>21</v>
      </c>
      <c r="BK1204" s="199">
        <f>ROUND(I1204*H1204,2)</f>
        <v>0</v>
      </c>
      <c r="BL1204" s="19" t="s">
        <v>272</v>
      </c>
      <c r="BM1204" s="198" t="s">
        <v>1681</v>
      </c>
    </row>
    <row r="1205" spans="1:47" s="2" customFormat="1" ht="28.8">
      <c r="A1205" s="36"/>
      <c r="B1205" s="37"/>
      <c r="C1205" s="38"/>
      <c r="D1205" s="200" t="s">
        <v>157</v>
      </c>
      <c r="E1205" s="38"/>
      <c r="F1205" s="201" t="s">
        <v>1682</v>
      </c>
      <c r="G1205" s="38"/>
      <c r="H1205" s="38"/>
      <c r="I1205" s="109"/>
      <c r="J1205" s="38"/>
      <c r="K1205" s="38"/>
      <c r="L1205" s="41"/>
      <c r="M1205" s="202"/>
      <c r="N1205" s="203"/>
      <c r="O1205" s="66"/>
      <c r="P1205" s="66"/>
      <c r="Q1205" s="66"/>
      <c r="R1205" s="66"/>
      <c r="S1205" s="66"/>
      <c r="T1205" s="67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T1205" s="19" t="s">
        <v>157</v>
      </c>
      <c r="AU1205" s="19" t="s">
        <v>86</v>
      </c>
    </row>
    <row r="1206" spans="1:65" s="2" customFormat="1" ht="33" customHeight="1">
      <c r="A1206" s="36"/>
      <c r="B1206" s="37"/>
      <c r="C1206" s="188" t="s">
        <v>1683</v>
      </c>
      <c r="D1206" s="188" t="s">
        <v>150</v>
      </c>
      <c r="E1206" s="189" t="s">
        <v>1684</v>
      </c>
      <c r="F1206" s="190" t="s">
        <v>1685</v>
      </c>
      <c r="G1206" s="191" t="s">
        <v>366</v>
      </c>
      <c r="H1206" s="192">
        <v>3</v>
      </c>
      <c r="I1206" s="193"/>
      <c r="J1206" s="192">
        <f>ROUND(I1206*H1206,2)</f>
        <v>0</v>
      </c>
      <c r="K1206" s="190" t="s">
        <v>154</v>
      </c>
      <c r="L1206" s="41"/>
      <c r="M1206" s="194" t="s">
        <v>19</v>
      </c>
      <c r="N1206" s="195" t="s">
        <v>48</v>
      </c>
      <c r="O1206" s="66"/>
      <c r="P1206" s="196">
        <f>O1206*H1206</f>
        <v>0</v>
      </c>
      <c r="Q1206" s="196">
        <v>0.0212</v>
      </c>
      <c r="R1206" s="196">
        <f>Q1206*H1206</f>
        <v>0.0636</v>
      </c>
      <c r="S1206" s="196">
        <v>0</v>
      </c>
      <c r="T1206" s="197">
        <f>S1206*H1206</f>
        <v>0</v>
      </c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R1206" s="198" t="s">
        <v>272</v>
      </c>
      <c r="AT1206" s="198" t="s">
        <v>150</v>
      </c>
      <c r="AU1206" s="198" t="s">
        <v>86</v>
      </c>
      <c r="AY1206" s="19" t="s">
        <v>148</v>
      </c>
      <c r="BE1206" s="199">
        <f>IF(N1206="základní",J1206,0)</f>
        <v>0</v>
      </c>
      <c r="BF1206" s="199">
        <f>IF(N1206="snížená",J1206,0)</f>
        <v>0</v>
      </c>
      <c r="BG1206" s="199">
        <f>IF(N1206="zákl. přenesená",J1206,0)</f>
        <v>0</v>
      </c>
      <c r="BH1206" s="199">
        <f>IF(N1206="sníž. přenesená",J1206,0)</f>
        <v>0</v>
      </c>
      <c r="BI1206" s="199">
        <f>IF(N1206="nulová",J1206,0)</f>
        <v>0</v>
      </c>
      <c r="BJ1206" s="19" t="s">
        <v>21</v>
      </c>
      <c r="BK1206" s="199">
        <f>ROUND(I1206*H1206,2)</f>
        <v>0</v>
      </c>
      <c r="BL1206" s="19" t="s">
        <v>272</v>
      </c>
      <c r="BM1206" s="198" t="s">
        <v>1686</v>
      </c>
    </row>
    <row r="1207" spans="1:47" s="2" customFormat="1" ht="28.8">
      <c r="A1207" s="36"/>
      <c r="B1207" s="37"/>
      <c r="C1207" s="38"/>
      <c r="D1207" s="200" t="s">
        <v>157</v>
      </c>
      <c r="E1207" s="38"/>
      <c r="F1207" s="201" t="s">
        <v>1687</v>
      </c>
      <c r="G1207" s="38"/>
      <c r="H1207" s="38"/>
      <c r="I1207" s="109"/>
      <c r="J1207" s="38"/>
      <c r="K1207" s="38"/>
      <c r="L1207" s="41"/>
      <c r="M1207" s="202"/>
      <c r="N1207" s="203"/>
      <c r="O1207" s="66"/>
      <c r="P1207" s="66"/>
      <c r="Q1207" s="66"/>
      <c r="R1207" s="66"/>
      <c r="S1207" s="66"/>
      <c r="T1207" s="67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T1207" s="19" t="s">
        <v>157</v>
      </c>
      <c r="AU1207" s="19" t="s">
        <v>86</v>
      </c>
    </row>
    <row r="1208" spans="1:65" s="2" customFormat="1" ht="33" customHeight="1">
      <c r="A1208" s="36"/>
      <c r="B1208" s="37"/>
      <c r="C1208" s="188" t="s">
        <v>1688</v>
      </c>
      <c r="D1208" s="188" t="s">
        <v>150</v>
      </c>
      <c r="E1208" s="189" t="s">
        <v>1689</v>
      </c>
      <c r="F1208" s="190" t="s">
        <v>1690</v>
      </c>
      <c r="G1208" s="191" t="s">
        <v>366</v>
      </c>
      <c r="H1208" s="192">
        <v>3</v>
      </c>
      <c r="I1208" s="193"/>
      <c r="J1208" s="192">
        <f>ROUND(I1208*H1208,2)</f>
        <v>0</v>
      </c>
      <c r="K1208" s="190" t="s">
        <v>154</v>
      </c>
      <c r="L1208" s="41"/>
      <c r="M1208" s="194" t="s">
        <v>19</v>
      </c>
      <c r="N1208" s="195" t="s">
        <v>48</v>
      </c>
      <c r="O1208" s="66"/>
      <c r="P1208" s="196">
        <f>O1208*H1208</f>
        <v>0</v>
      </c>
      <c r="Q1208" s="196">
        <v>0.02368</v>
      </c>
      <c r="R1208" s="196">
        <f>Q1208*H1208</f>
        <v>0.07103999999999999</v>
      </c>
      <c r="S1208" s="196">
        <v>0</v>
      </c>
      <c r="T1208" s="197">
        <f>S1208*H1208</f>
        <v>0</v>
      </c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R1208" s="198" t="s">
        <v>272</v>
      </c>
      <c r="AT1208" s="198" t="s">
        <v>150</v>
      </c>
      <c r="AU1208" s="198" t="s">
        <v>86</v>
      </c>
      <c r="AY1208" s="19" t="s">
        <v>148</v>
      </c>
      <c r="BE1208" s="199">
        <f>IF(N1208="základní",J1208,0)</f>
        <v>0</v>
      </c>
      <c r="BF1208" s="199">
        <f>IF(N1208="snížená",J1208,0)</f>
        <v>0</v>
      </c>
      <c r="BG1208" s="199">
        <f>IF(N1208="zákl. přenesená",J1208,0)</f>
        <v>0</v>
      </c>
      <c r="BH1208" s="199">
        <f>IF(N1208="sníž. přenesená",J1208,0)</f>
        <v>0</v>
      </c>
      <c r="BI1208" s="199">
        <f>IF(N1208="nulová",J1208,0)</f>
        <v>0</v>
      </c>
      <c r="BJ1208" s="19" t="s">
        <v>21</v>
      </c>
      <c r="BK1208" s="199">
        <f>ROUND(I1208*H1208,2)</f>
        <v>0</v>
      </c>
      <c r="BL1208" s="19" t="s">
        <v>272</v>
      </c>
      <c r="BM1208" s="198" t="s">
        <v>1691</v>
      </c>
    </row>
    <row r="1209" spans="1:47" s="2" customFormat="1" ht="28.8">
      <c r="A1209" s="36"/>
      <c r="B1209" s="37"/>
      <c r="C1209" s="38"/>
      <c r="D1209" s="200" t="s">
        <v>157</v>
      </c>
      <c r="E1209" s="38"/>
      <c r="F1209" s="201" t="s">
        <v>1692</v>
      </c>
      <c r="G1209" s="38"/>
      <c r="H1209" s="38"/>
      <c r="I1209" s="109"/>
      <c r="J1209" s="38"/>
      <c r="K1209" s="38"/>
      <c r="L1209" s="41"/>
      <c r="M1209" s="202"/>
      <c r="N1209" s="203"/>
      <c r="O1209" s="66"/>
      <c r="P1209" s="66"/>
      <c r="Q1209" s="66"/>
      <c r="R1209" s="66"/>
      <c r="S1209" s="66"/>
      <c r="T1209" s="67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T1209" s="19" t="s">
        <v>157</v>
      </c>
      <c r="AU1209" s="19" t="s">
        <v>86</v>
      </c>
    </row>
    <row r="1210" spans="1:65" s="2" customFormat="1" ht="33" customHeight="1">
      <c r="A1210" s="36"/>
      <c r="B1210" s="37"/>
      <c r="C1210" s="188" t="s">
        <v>1693</v>
      </c>
      <c r="D1210" s="188" t="s">
        <v>150</v>
      </c>
      <c r="E1210" s="189" t="s">
        <v>1694</v>
      </c>
      <c r="F1210" s="190" t="s">
        <v>1695</v>
      </c>
      <c r="G1210" s="191" t="s">
        <v>366</v>
      </c>
      <c r="H1210" s="192">
        <v>1</v>
      </c>
      <c r="I1210" s="193"/>
      <c r="J1210" s="192">
        <f>ROUND(I1210*H1210,2)</f>
        <v>0</v>
      </c>
      <c r="K1210" s="190" t="s">
        <v>154</v>
      </c>
      <c r="L1210" s="41"/>
      <c r="M1210" s="194" t="s">
        <v>19</v>
      </c>
      <c r="N1210" s="195" t="s">
        <v>48</v>
      </c>
      <c r="O1210" s="66"/>
      <c r="P1210" s="196">
        <f>O1210*H1210</f>
        <v>0</v>
      </c>
      <c r="Q1210" s="196">
        <v>0.06688</v>
      </c>
      <c r="R1210" s="196">
        <f>Q1210*H1210</f>
        <v>0.06688</v>
      </c>
      <c r="S1210" s="196">
        <v>0</v>
      </c>
      <c r="T1210" s="197">
        <f>S1210*H1210</f>
        <v>0</v>
      </c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R1210" s="198" t="s">
        <v>272</v>
      </c>
      <c r="AT1210" s="198" t="s">
        <v>150</v>
      </c>
      <c r="AU1210" s="198" t="s">
        <v>86</v>
      </c>
      <c r="AY1210" s="19" t="s">
        <v>148</v>
      </c>
      <c r="BE1210" s="199">
        <f>IF(N1210="základní",J1210,0)</f>
        <v>0</v>
      </c>
      <c r="BF1210" s="199">
        <f>IF(N1210="snížená",J1210,0)</f>
        <v>0</v>
      </c>
      <c r="BG1210" s="199">
        <f>IF(N1210="zákl. přenesená",J1210,0)</f>
        <v>0</v>
      </c>
      <c r="BH1210" s="199">
        <f>IF(N1210="sníž. přenesená",J1210,0)</f>
        <v>0</v>
      </c>
      <c r="BI1210" s="199">
        <f>IF(N1210="nulová",J1210,0)</f>
        <v>0</v>
      </c>
      <c r="BJ1210" s="19" t="s">
        <v>21</v>
      </c>
      <c r="BK1210" s="199">
        <f>ROUND(I1210*H1210,2)</f>
        <v>0</v>
      </c>
      <c r="BL1210" s="19" t="s">
        <v>272</v>
      </c>
      <c r="BM1210" s="198" t="s">
        <v>1696</v>
      </c>
    </row>
    <row r="1211" spans="1:47" s="2" customFormat="1" ht="28.8">
      <c r="A1211" s="36"/>
      <c r="B1211" s="37"/>
      <c r="C1211" s="38"/>
      <c r="D1211" s="200" t="s">
        <v>157</v>
      </c>
      <c r="E1211" s="38"/>
      <c r="F1211" s="201" t="s">
        <v>1697</v>
      </c>
      <c r="G1211" s="38"/>
      <c r="H1211" s="38"/>
      <c r="I1211" s="109"/>
      <c r="J1211" s="38"/>
      <c r="K1211" s="38"/>
      <c r="L1211" s="41"/>
      <c r="M1211" s="202"/>
      <c r="N1211" s="203"/>
      <c r="O1211" s="66"/>
      <c r="P1211" s="66"/>
      <c r="Q1211" s="66"/>
      <c r="R1211" s="66"/>
      <c r="S1211" s="66"/>
      <c r="T1211" s="67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T1211" s="19" t="s">
        <v>157</v>
      </c>
      <c r="AU1211" s="19" t="s">
        <v>86</v>
      </c>
    </row>
    <row r="1212" spans="1:65" s="2" customFormat="1" ht="33" customHeight="1">
      <c r="A1212" s="36"/>
      <c r="B1212" s="37"/>
      <c r="C1212" s="188" t="s">
        <v>1698</v>
      </c>
      <c r="D1212" s="188" t="s">
        <v>150</v>
      </c>
      <c r="E1212" s="189" t="s">
        <v>1699</v>
      </c>
      <c r="F1212" s="190" t="s">
        <v>1700</v>
      </c>
      <c r="G1212" s="191" t="s">
        <v>366</v>
      </c>
      <c r="H1212" s="192">
        <v>1</v>
      </c>
      <c r="I1212" s="193"/>
      <c r="J1212" s="192">
        <f>ROUND(I1212*H1212,2)</f>
        <v>0</v>
      </c>
      <c r="K1212" s="190" t="s">
        <v>154</v>
      </c>
      <c r="L1212" s="41"/>
      <c r="M1212" s="194" t="s">
        <v>19</v>
      </c>
      <c r="N1212" s="195" t="s">
        <v>48</v>
      </c>
      <c r="O1212" s="66"/>
      <c r="P1212" s="196">
        <f>O1212*H1212</f>
        <v>0</v>
      </c>
      <c r="Q1212" s="196">
        <v>0.05785</v>
      </c>
      <c r="R1212" s="196">
        <f>Q1212*H1212</f>
        <v>0.05785</v>
      </c>
      <c r="S1212" s="196">
        <v>0</v>
      </c>
      <c r="T1212" s="197">
        <f>S1212*H1212</f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98" t="s">
        <v>272</v>
      </c>
      <c r="AT1212" s="198" t="s">
        <v>150</v>
      </c>
      <c r="AU1212" s="198" t="s">
        <v>86</v>
      </c>
      <c r="AY1212" s="19" t="s">
        <v>148</v>
      </c>
      <c r="BE1212" s="199">
        <f>IF(N1212="základní",J1212,0)</f>
        <v>0</v>
      </c>
      <c r="BF1212" s="199">
        <f>IF(N1212="snížená",J1212,0)</f>
        <v>0</v>
      </c>
      <c r="BG1212" s="199">
        <f>IF(N1212="zákl. přenesená",J1212,0)</f>
        <v>0</v>
      </c>
      <c r="BH1212" s="199">
        <f>IF(N1212="sníž. přenesená",J1212,0)</f>
        <v>0</v>
      </c>
      <c r="BI1212" s="199">
        <f>IF(N1212="nulová",J1212,0)</f>
        <v>0</v>
      </c>
      <c r="BJ1212" s="19" t="s">
        <v>21</v>
      </c>
      <c r="BK1212" s="199">
        <f>ROUND(I1212*H1212,2)</f>
        <v>0</v>
      </c>
      <c r="BL1212" s="19" t="s">
        <v>272</v>
      </c>
      <c r="BM1212" s="198" t="s">
        <v>1701</v>
      </c>
    </row>
    <row r="1213" spans="1:47" s="2" customFormat="1" ht="28.8">
      <c r="A1213" s="36"/>
      <c r="B1213" s="37"/>
      <c r="C1213" s="38"/>
      <c r="D1213" s="200" t="s">
        <v>157</v>
      </c>
      <c r="E1213" s="38"/>
      <c r="F1213" s="201" t="s">
        <v>1702</v>
      </c>
      <c r="G1213" s="38"/>
      <c r="H1213" s="38"/>
      <c r="I1213" s="109"/>
      <c r="J1213" s="38"/>
      <c r="K1213" s="38"/>
      <c r="L1213" s="41"/>
      <c r="M1213" s="202"/>
      <c r="N1213" s="203"/>
      <c r="O1213" s="66"/>
      <c r="P1213" s="66"/>
      <c r="Q1213" s="66"/>
      <c r="R1213" s="66"/>
      <c r="S1213" s="66"/>
      <c r="T1213" s="67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T1213" s="19" t="s">
        <v>157</v>
      </c>
      <c r="AU1213" s="19" t="s">
        <v>86</v>
      </c>
    </row>
    <row r="1214" spans="1:65" s="2" customFormat="1" ht="33" customHeight="1">
      <c r="A1214" s="36"/>
      <c r="B1214" s="37"/>
      <c r="C1214" s="188" t="s">
        <v>1703</v>
      </c>
      <c r="D1214" s="188" t="s">
        <v>150</v>
      </c>
      <c r="E1214" s="189" t="s">
        <v>1704</v>
      </c>
      <c r="F1214" s="190" t="s">
        <v>1705</v>
      </c>
      <c r="G1214" s="191" t="s">
        <v>366</v>
      </c>
      <c r="H1214" s="192">
        <v>1</v>
      </c>
      <c r="I1214" s="193"/>
      <c r="J1214" s="192">
        <f>ROUND(I1214*H1214,2)</f>
        <v>0</v>
      </c>
      <c r="K1214" s="190" t="s">
        <v>154</v>
      </c>
      <c r="L1214" s="41"/>
      <c r="M1214" s="194" t="s">
        <v>19</v>
      </c>
      <c r="N1214" s="195" t="s">
        <v>48</v>
      </c>
      <c r="O1214" s="66"/>
      <c r="P1214" s="196">
        <f>O1214*H1214</f>
        <v>0</v>
      </c>
      <c r="Q1214" s="196">
        <v>0.0882</v>
      </c>
      <c r="R1214" s="196">
        <f>Q1214*H1214</f>
        <v>0.0882</v>
      </c>
      <c r="S1214" s="196">
        <v>0</v>
      </c>
      <c r="T1214" s="197">
        <f>S1214*H1214</f>
        <v>0</v>
      </c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R1214" s="198" t="s">
        <v>272</v>
      </c>
      <c r="AT1214" s="198" t="s">
        <v>150</v>
      </c>
      <c r="AU1214" s="198" t="s">
        <v>86</v>
      </c>
      <c r="AY1214" s="19" t="s">
        <v>148</v>
      </c>
      <c r="BE1214" s="199">
        <f>IF(N1214="základní",J1214,0)</f>
        <v>0</v>
      </c>
      <c r="BF1214" s="199">
        <f>IF(N1214="snížená",J1214,0)</f>
        <v>0</v>
      </c>
      <c r="BG1214" s="199">
        <f>IF(N1214="zákl. přenesená",J1214,0)</f>
        <v>0</v>
      </c>
      <c r="BH1214" s="199">
        <f>IF(N1214="sníž. přenesená",J1214,0)</f>
        <v>0</v>
      </c>
      <c r="BI1214" s="199">
        <f>IF(N1214="nulová",J1214,0)</f>
        <v>0</v>
      </c>
      <c r="BJ1214" s="19" t="s">
        <v>21</v>
      </c>
      <c r="BK1214" s="199">
        <f>ROUND(I1214*H1214,2)</f>
        <v>0</v>
      </c>
      <c r="BL1214" s="19" t="s">
        <v>272</v>
      </c>
      <c r="BM1214" s="198" t="s">
        <v>1706</v>
      </c>
    </row>
    <row r="1215" spans="1:47" s="2" customFormat="1" ht="28.8">
      <c r="A1215" s="36"/>
      <c r="B1215" s="37"/>
      <c r="C1215" s="38"/>
      <c r="D1215" s="200" t="s">
        <v>157</v>
      </c>
      <c r="E1215" s="38"/>
      <c r="F1215" s="201" t="s">
        <v>1707</v>
      </c>
      <c r="G1215" s="38"/>
      <c r="H1215" s="38"/>
      <c r="I1215" s="109"/>
      <c r="J1215" s="38"/>
      <c r="K1215" s="38"/>
      <c r="L1215" s="41"/>
      <c r="M1215" s="202"/>
      <c r="N1215" s="203"/>
      <c r="O1215" s="66"/>
      <c r="P1215" s="66"/>
      <c r="Q1215" s="66"/>
      <c r="R1215" s="66"/>
      <c r="S1215" s="66"/>
      <c r="T1215" s="67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T1215" s="19" t="s">
        <v>157</v>
      </c>
      <c r="AU1215" s="19" t="s">
        <v>86</v>
      </c>
    </row>
    <row r="1216" spans="1:65" s="2" customFormat="1" ht="33" customHeight="1">
      <c r="A1216" s="36"/>
      <c r="B1216" s="37"/>
      <c r="C1216" s="188" t="s">
        <v>1708</v>
      </c>
      <c r="D1216" s="188" t="s">
        <v>150</v>
      </c>
      <c r="E1216" s="189" t="s">
        <v>1709</v>
      </c>
      <c r="F1216" s="190" t="s">
        <v>1710</v>
      </c>
      <c r="G1216" s="191" t="s">
        <v>1319</v>
      </c>
      <c r="H1216" s="192">
        <v>2</v>
      </c>
      <c r="I1216" s="193"/>
      <c r="J1216" s="192">
        <f>ROUND(I1216*H1216,2)</f>
        <v>0</v>
      </c>
      <c r="K1216" s="190" t="s">
        <v>19</v>
      </c>
      <c r="L1216" s="41"/>
      <c r="M1216" s="194" t="s">
        <v>19</v>
      </c>
      <c r="N1216" s="195" t="s">
        <v>48</v>
      </c>
      <c r="O1216" s="66"/>
      <c r="P1216" s="196">
        <f>O1216*H1216</f>
        <v>0</v>
      </c>
      <c r="Q1216" s="196">
        <v>0.0256</v>
      </c>
      <c r="R1216" s="196">
        <f>Q1216*H1216</f>
        <v>0.0512</v>
      </c>
      <c r="S1216" s="196">
        <v>0</v>
      </c>
      <c r="T1216" s="197">
        <f>S1216*H1216</f>
        <v>0</v>
      </c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R1216" s="198" t="s">
        <v>272</v>
      </c>
      <c r="AT1216" s="198" t="s">
        <v>150</v>
      </c>
      <c r="AU1216" s="198" t="s">
        <v>86</v>
      </c>
      <c r="AY1216" s="19" t="s">
        <v>148</v>
      </c>
      <c r="BE1216" s="199">
        <f>IF(N1216="základní",J1216,0)</f>
        <v>0</v>
      </c>
      <c r="BF1216" s="199">
        <f>IF(N1216="snížená",J1216,0)</f>
        <v>0</v>
      </c>
      <c r="BG1216" s="199">
        <f>IF(N1216="zákl. přenesená",J1216,0)</f>
        <v>0</v>
      </c>
      <c r="BH1216" s="199">
        <f>IF(N1216="sníž. přenesená",J1216,0)</f>
        <v>0</v>
      </c>
      <c r="BI1216" s="199">
        <f>IF(N1216="nulová",J1216,0)</f>
        <v>0</v>
      </c>
      <c r="BJ1216" s="19" t="s">
        <v>21</v>
      </c>
      <c r="BK1216" s="199">
        <f>ROUND(I1216*H1216,2)</f>
        <v>0</v>
      </c>
      <c r="BL1216" s="19" t="s">
        <v>272</v>
      </c>
      <c r="BM1216" s="198" t="s">
        <v>1711</v>
      </c>
    </row>
    <row r="1217" spans="1:47" s="2" customFormat="1" ht="28.8">
      <c r="A1217" s="36"/>
      <c r="B1217" s="37"/>
      <c r="C1217" s="38"/>
      <c r="D1217" s="200" t="s">
        <v>157</v>
      </c>
      <c r="E1217" s="38"/>
      <c r="F1217" s="201" t="s">
        <v>1710</v>
      </c>
      <c r="G1217" s="38"/>
      <c r="H1217" s="38"/>
      <c r="I1217" s="109"/>
      <c r="J1217" s="38"/>
      <c r="K1217" s="38"/>
      <c r="L1217" s="41"/>
      <c r="M1217" s="202"/>
      <c r="N1217" s="203"/>
      <c r="O1217" s="66"/>
      <c r="P1217" s="66"/>
      <c r="Q1217" s="66"/>
      <c r="R1217" s="66"/>
      <c r="S1217" s="66"/>
      <c r="T1217" s="67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T1217" s="19" t="s">
        <v>157</v>
      </c>
      <c r="AU1217" s="19" t="s">
        <v>86</v>
      </c>
    </row>
    <row r="1218" spans="2:51" s="14" customFormat="1" ht="10.2">
      <c r="B1218" s="214"/>
      <c r="C1218" s="215"/>
      <c r="D1218" s="200" t="s">
        <v>159</v>
      </c>
      <c r="E1218" s="216" t="s">
        <v>19</v>
      </c>
      <c r="F1218" s="217" t="s">
        <v>1403</v>
      </c>
      <c r="G1218" s="215"/>
      <c r="H1218" s="218">
        <v>2</v>
      </c>
      <c r="I1218" s="219"/>
      <c r="J1218" s="215"/>
      <c r="K1218" s="215"/>
      <c r="L1218" s="220"/>
      <c r="M1218" s="221"/>
      <c r="N1218" s="222"/>
      <c r="O1218" s="222"/>
      <c r="P1218" s="222"/>
      <c r="Q1218" s="222"/>
      <c r="R1218" s="222"/>
      <c r="S1218" s="222"/>
      <c r="T1218" s="223"/>
      <c r="AT1218" s="224" t="s">
        <v>159</v>
      </c>
      <c r="AU1218" s="224" t="s">
        <v>86</v>
      </c>
      <c r="AV1218" s="14" t="s">
        <v>86</v>
      </c>
      <c r="AW1218" s="14" t="s">
        <v>35</v>
      </c>
      <c r="AX1218" s="14" t="s">
        <v>21</v>
      </c>
      <c r="AY1218" s="224" t="s">
        <v>148</v>
      </c>
    </row>
    <row r="1219" spans="1:65" s="2" customFormat="1" ht="21.75" customHeight="1">
      <c r="A1219" s="36"/>
      <c r="B1219" s="37"/>
      <c r="C1219" s="188" t="s">
        <v>1712</v>
      </c>
      <c r="D1219" s="188" t="s">
        <v>150</v>
      </c>
      <c r="E1219" s="189" t="s">
        <v>1713</v>
      </c>
      <c r="F1219" s="190" t="s">
        <v>1714</v>
      </c>
      <c r="G1219" s="191" t="s">
        <v>1037</v>
      </c>
      <c r="H1219" s="193"/>
      <c r="I1219" s="193"/>
      <c r="J1219" s="192">
        <f>ROUND(I1219*H1219,2)</f>
        <v>0</v>
      </c>
      <c r="K1219" s="190" t="s">
        <v>154</v>
      </c>
      <c r="L1219" s="41"/>
      <c r="M1219" s="194" t="s">
        <v>19</v>
      </c>
      <c r="N1219" s="195" t="s">
        <v>48</v>
      </c>
      <c r="O1219" s="66"/>
      <c r="P1219" s="196">
        <f>O1219*H1219</f>
        <v>0</v>
      </c>
      <c r="Q1219" s="196">
        <v>0</v>
      </c>
      <c r="R1219" s="196">
        <f>Q1219*H1219</f>
        <v>0</v>
      </c>
      <c r="S1219" s="196">
        <v>0</v>
      </c>
      <c r="T1219" s="197">
        <f>S1219*H1219</f>
        <v>0</v>
      </c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R1219" s="198" t="s">
        <v>272</v>
      </c>
      <c r="AT1219" s="198" t="s">
        <v>150</v>
      </c>
      <c r="AU1219" s="198" t="s">
        <v>86</v>
      </c>
      <c r="AY1219" s="19" t="s">
        <v>148</v>
      </c>
      <c r="BE1219" s="199">
        <f>IF(N1219="základní",J1219,0)</f>
        <v>0</v>
      </c>
      <c r="BF1219" s="199">
        <f>IF(N1219="snížená",J1219,0)</f>
        <v>0</v>
      </c>
      <c r="BG1219" s="199">
        <f>IF(N1219="zákl. přenesená",J1219,0)</f>
        <v>0</v>
      </c>
      <c r="BH1219" s="199">
        <f>IF(N1219="sníž. přenesená",J1219,0)</f>
        <v>0</v>
      </c>
      <c r="BI1219" s="199">
        <f>IF(N1219="nulová",J1219,0)</f>
        <v>0</v>
      </c>
      <c r="BJ1219" s="19" t="s">
        <v>21</v>
      </c>
      <c r="BK1219" s="199">
        <f>ROUND(I1219*H1219,2)</f>
        <v>0</v>
      </c>
      <c r="BL1219" s="19" t="s">
        <v>272</v>
      </c>
      <c r="BM1219" s="198" t="s">
        <v>1715</v>
      </c>
    </row>
    <row r="1220" spans="1:47" s="2" customFormat="1" ht="28.8">
      <c r="A1220" s="36"/>
      <c r="B1220" s="37"/>
      <c r="C1220" s="38"/>
      <c r="D1220" s="200" t="s">
        <v>157</v>
      </c>
      <c r="E1220" s="38"/>
      <c r="F1220" s="201" t="s">
        <v>1716</v>
      </c>
      <c r="G1220" s="38"/>
      <c r="H1220" s="38"/>
      <c r="I1220" s="109"/>
      <c r="J1220" s="38"/>
      <c r="K1220" s="38"/>
      <c r="L1220" s="41"/>
      <c r="M1220" s="202"/>
      <c r="N1220" s="203"/>
      <c r="O1220" s="66"/>
      <c r="P1220" s="66"/>
      <c r="Q1220" s="66"/>
      <c r="R1220" s="66"/>
      <c r="S1220" s="66"/>
      <c r="T1220" s="67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T1220" s="19" t="s">
        <v>157</v>
      </c>
      <c r="AU1220" s="19" t="s">
        <v>86</v>
      </c>
    </row>
    <row r="1221" spans="2:63" s="12" customFormat="1" ht="22.8" customHeight="1">
      <c r="B1221" s="172"/>
      <c r="C1221" s="173"/>
      <c r="D1221" s="174" t="s">
        <v>76</v>
      </c>
      <c r="E1221" s="186" t="s">
        <v>1717</v>
      </c>
      <c r="F1221" s="186" t="s">
        <v>1718</v>
      </c>
      <c r="G1221" s="173"/>
      <c r="H1221" s="173"/>
      <c r="I1221" s="176"/>
      <c r="J1221" s="187">
        <f>BK1221</f>
        <v>0</v>
      </c>
      <c r="K1221" s="173"/>
      <c r="L1221" s="178"/>
      <c r="M1221" s="179"/>
      <c r="N1221" s="180"/>
      <c r="O1221" s="180"/>
      <c r="P1221" s="181">
        <f>SUM(P1222:P1237)</f>
        <v>0</v>
      </c>
      <c r="Q1221" s="180"/>
      <c r="R1221" s="181">
        <f>SUM(R1222:R1237)</f>
        <v>0</v>
      </c>
      <c r="S1221" s="180"/>
      <c r="T1221" s="182">
        <f>SUM(T1222:T1237)</f>
        <v>3.42328</v>
      </c>
      <c r="AR1221" s="183" t="s">
        <v>86</v>
      </c>
      <c r="AT1221" s="184" t="s">
        <v>76</v>
      </c>
      <c r="AU1221" s="184" t="s">
        <v>21</v>
      </c>
      <c r="AY1221" s="183" t="s">
        <v>148</v>
      </c>
      <c r="BK1221" s="185">
        <f>SUM(BK1222:BK1237)</f>
        <v>0</v>
      </c>
    </row>
    <row r="1222" spans="1:65" s="2" customFormat="1" ht="21.75" customHeight="1">
      <c r="A1222" s="36"/>
      <c r="B1222" s="37"/>
      <c r="C1222" s="188" t="s">
        <v>1719</v>
      </c>
      <c r="D1222" s="188" t="s">
        <v>150</v>
      </c>
      <c r="E1222" s="189" t="s">
        <v>1720</v>
      </c>
      <c r="F1222" s="190" t="s">
        <v>1721</v>
      </c>
      <c r="G1222" s="191" t="s">
        <v>153</v>
      </c>
      <c r="H1222" s="192">
        <v>244.52</v>
      </c>
      <c r="I1222" s="193"/>
      <c r="J1222" s="192">
        <f>ROUND(I1222*H1222,2)</f>
        <v>0</v>
      </c>
      <c r="K1222" s="190" t="s">
        <v>407</v>
      </c>
      <c r="L1222" s="41"/>
      <c r="M1222" s="194" t="s">
        <v>19</v>
      </c>
      <c r="N1222" s="195" t="s">
        <v>48</v>
      </c>
      <c r="O1222" s="66"/>
      <c r="P1222" s="196">
        <f>O1222*H1222</f>
        <v>0</v>
      </c>
      <c r="Q1222" s="196">
        <v>0</v>
      </c>
      <c r="R1222" s="196">
        <f>Q1222*H1222</f>
        <v>0</v>
      </c>
      <c r="S1222" s="196">
        <v>0.014</v>
      </c>
      <c r="T1222" s="197">
        <f>S1222*H1222</f>
        <v>3.42328</v>
      </c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R1222" s="198" t="s">
        <v>272</v>
      </c>
      <c r="AT1222" s="198" t="s">
        <v>150</v>
      </c>
      <c r="AU1222" s="198" t="s">
        <v>86</v>
      </c>
      <c r="AY1222" s="19" t="s">
        <v>148</v>
      </c>
      <c r="BE1222" s="199">
        <f>IF(N1222="základní",J1222,0)</f>
        <v>0</v>
      </c>
      <c r="BF1222" s="199">
        <f>IF(N1222="snížená",J1222,0)</f>
        <v>0</v>
      </c>
      <c r="BG1222" s="199">
        <f>IF(N1222="zákl. přenesená",J1222,0)</f>
        <v>0</v>
      </c>
      <c r="BH1222" s="199">
        <f>IF(N1222="sníž. přenesená",J1222,0)</f>
        <v>0</v>
      </c>
      <c r="BI1222" s="199">
        <f>IF(N1222="nulová",J1222,0)</f>
        <v>0</v>
      </c>
      <c r="BJ1222" s="19" t="s">
        <v>21</v>
      </c>
      <c r="BK1222" s="199">
        <f>ROUND(I1222*H1222,2)</f>
        <v>0</v>
      </c>
      <c r="BL1222" s="19" t="s">
        <v>272</v>
      </c>
      <c r="BM1222" s="198" t="s">
        <v>1722</v>
      </c>
    </row>
    <row r="1223" spans="1:47" s="2" customFormat="1" ht="19.2">
      <c r="A1223" s="36"/>
      <c r="B1223" s="37"/>
      <c r="C1223" s="38"/>
      <c r="D1223" s="200" t="s">
        <v>157</v>
      </c>
      <c r="E1223" s="38"/>
      <c r="F1223" s="201" t="s">
        <v>1723</v>
      </c>
      <c r="G1223" s="38"/>
      <c r="H1223" s="38"/>
      <c r="I1223" s="109"/>
      <c r="J1223" s="38"/>
      <c r="K1223" s="38"/>
      <c r="L1223" s="41"/>
      <c r="M1223" s="202"/>
      <c r="N1223" s="203"/>
      <c r="O1223" s="66"/>
      <c r="P1223" s="66"/>
      <c r="Q1223" s="66"/>
      <c r="R1223" s="66"/>
      <c r="S1223" s="66"/>
      <c r="T1223" s="67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T1223" s="19" t="s">
        <v>157</v>
      </c>
      <c r="AU1223" s="19" t="s">
        <v>86</v>
      </c>
    </row>
    <row r="1224" spans="2:51" s="13" customFormat="1" ht="10.2">
      <c r="B1224" s="204"/>
      <c r="C1224" s="205"/>
      <c r="D1224" s="200" t="s">
        <v>159</v>
      </c>
      <c r="E1224" s="206" t="s">
        <v>19</v>
      </c>
      <c r="F1224" s="207" t="s">
        <v>345</v>
      </c>
      <c r="G1224" s="205"/>
      <c r="H1224" s="206" t="s">
        <v>19</v>
      </c>
      <c r="I1224" s="208"/>
      <c r="J1224" s="205"/>
      <c r="K1224" s="205"/>
      <c r="L1224" s="209"/>
      <c r="M1224" s="210"/>
      <c r="N1224" s="211"/>
      <c r="O1224" s="211"/>
      <c r="P1224" s="211"/>
      <c r="Q1224" s="211"/>
      <c r="R1224" s="211"/>
      <c r="S1224" s="211"/>
      <c r="T1224" s="212"/>
      <c r="AT1224" s="213" t="s">
        <v>159</v>
      </c>
      <c r="AU1224" s="213" t="s">
        <v>86</v>
      </c>
      <c r="AV1224" s="13" t="s">
        <v>21</v>
      </c>
      <c r="AW1224" s="13" t="s">
        <v>35</v>
      </c>
      <c r="AX1224" s="13" t="s">
        <v>77</v>
      </c>
      <c r="AY1224" s="213" t="s">
        <v>148</v>
      </c>
    </row>
    <row r="1225" spans="2:51" s="13" customFormat="1" ht="10.2">
      <c r="B1225" s="204"/>
      <c r="C1225" s="205"/>
      <c r="D1225" s="200" t="s">
        <v>159</v>
      </c>
      <c r="E1225" s="206" t="s">
        <v>19</v>
      </c>
      <c r="F1225" s="207" t="s">
        <v>346</v>
      </c>
      <c r="G1225" s="205"/>
      <c r="H1225" s="206" t="s">
        <v>19</v>
      </c>
      <c r="I1225" s="208"/>
      <c r="J1225" s="205"/>
      <c r="K1225" s="205"/>
      <c r="L1225" s="209"/>
      <c r="M1225" s="210"/>
      <c r="N1225" s="211"/>
      <c r="O1225" s="211"/>
      <c r="P1225" s="211"/>
      <c r="Q1225" s="211"/>
      <c r="R1225" s="211"/>
      <c r="S1225" s="211"/>
      <c r="T1225" s="212"/>
      <c r="AT1225" s="213" t="s">
        <v>159</v>
      </c>
      <c r="AU1225" s="213" t="s">
        <v>86</v>
      </c>
      <c r="AV1225" s="13" t="s">
        <v>21</v>
      </c>
      <c r="AW1225" s="13" t="s">
        <v>35</v>
      </c>
      <c r="AX1225" s="13" t="s">
        <v>77</v>
      </c>
      <c r="AY1225" s="213" t="s">
        <v>148</v>
      </c>
    </row>
    <row r="1226" spans="2:51" s="14" customFormat="1" ht="30.6">
      <c r="B1226" s="214"/>
      <c r="C1226" s="215"/>
      <c r="D1226" s="200" t="s">
        <v>159</v>
      </c>
      <c r="E1226" s="216" t="s">
        <v>19</v>
      </c>
      <c r="F1226" s="217" t="s">
        <v>1724</v>
      </c>
      <c r="G1226" s="215"/>
      <c r="H1226" s="218">
        <v>65.5323</v>
      </c>
      <c r="I1226" s="219"/>
      <c r="J1226" s="215"/>
      <c r="K1226" s="215"/>
      <c r="L1226" s="220"/>
      <c r="M1226" s="221"/>
      <c r="N1226" s="222"/>
      <c r="O1226" s="222"/>
      <c r="P1226" s="222"/>
      <c r="Q1226" s="222"/>
      <c r="R1226" s="222"/>
      <c r="S1226" s="222"/>
      <c r="T1226" s="223"/>
      <c r="AT1226" s="224" t="s">
        <v>159</v>
      </c>
      <c r="AU1226" s="224" t="s">
        <v>86</v>
      </c>
      <c r="AV1226" s="14" t="s">
        <v>86</v>
      </c>
      <c r="AW1226" s="14" t="s">
        <v>35</v>
      </c>
      <c r="AX1226" s="14" t="s">
        <v>77</v>
      </c>
      <c r="AY1226" s="224" t="s">
        <v>148</v>
      </c>
    </row>
    <row r="1227" spans="2:51" s="14" customFormat="1" ht="10.2">
      <c r="B1227" s="214"/>
      <c r="C1227" s="215"/>
      <c r="D1227" s="200" t="s">
        <v>159</v>
      </c>
      <c r="E1227" s="216" t="s">
        <v>19</v>
      </c>
      <c r="F1227" s="217" t="s">
        <v>712</v>
      </c>
      <c r="G1227" s="215"/>
      <c r="H1227" s="218">
        <v>61.34</v>
      </c>
      <c r="I1227" s="219"/>
      <c r="J1227" s="215"/>
      <c r="K1227" s="215"/>
      <c r="L1227" s="220"/>
      <c r="M1227" s="221"/>
      <c r="N1227" s="222"/>
      <c r="O1227" s="222"/>
      <c r="P1227" s="222"/>
      <c r="Q1227" s="222"/>
      <c r="R1227" s="222"/>
      <c r="S1227" s="222"/>
      <c r="T1227" s="223"/>
      <c r="AT1227" s="224" t="s">
        <v>159</v>
      </c>
      <c r="AU1227" s="224" t="s">
        <v>86</v>
      </c>
      <c r="AV1227" s="14" t="s">
        <v>86</v>
      </c>
      <c r="AW1227" s="14" t="s">
        <v>35</v>
      </c>
      <c r="AX1227" s="14" t="s">
        <v>77</v>
      </c>
      <c r="AY1227" s="224" t="s">
        <v>148</v>
      </c>
    </row>
    <row r="1228" spans="2:51" s="14" customFormat="1" ht="10.2">
      <c r="B1228" s="214"/>
      <c r="C1228" s="215"/>
      <c r="D1228" s="200" t="s">
        <v>159</v>
      </c>
      <c r="E1228" s="216" t="s">
        <v>19</v>
      </c>
      <c r="F1228" s="217" t="s">
        <v>713</v>
      </c>
      <c r="G1228" s="215"/>
      <c r="H1228" s="218">
        <v>49.056599999999996</v>
      </c>
      <c r="I1228" s="219"/>
      <c r="J1228" s="215"/>
      <c r="K1228" s="215"/>
      <c r="L1228" s="220"/>
      <c r="M1228" s="221"/>
      <c r="N1228" s="222"/>
      <c r="O1228" s="222"/>
      <c r="P1228" s="222"/>
      <c r="Q1228" s="222"/>
      <c r="R1228" s="222"/>
      <c r="S1228" s="222"/>
      <c r="T1228" s="223"/>
      <c r="AT1228" s="224" t="s">
        <v>159</v>
      </c>
      <c r="AU1228" s="224" t="s">
        <v>86</v>
      </c>
      <c r="AV1228" s="14" t="s">
        <v>86</v>
      </c>
      <c r="AW1228" s="14" t="s">
        <v>35</v>
      </c>
      <c r="AX1228" s="14" t="s">
        <v>77</v>
      </c>
      <c r="AY1228" s="224" t="s">
        <v>148</v>
      </c>
    </row>
    <row r="1229" spans="2:51" s="14" customFormat="1" ht="10.2">
      <c r="B1229" s="214"/>
      <c r="C1229" s="215"/>
      <c r="D1229" s="200" t="s">
        <v>159</v>
      </c>
      <c r="E1229" s="216" t="s">
        <v>19</v>
      </c>
      <c r="F1229" s="217" t="s">
        <v>714</v>
      </c>
      <c r="G1229" s="215"/>
      <c r="H1229" s="218">
        <v>54.808</v>
      </c>
      <c r="I1229" s="219"/>
      <c r="J1229" s="215"/>
      <c r="K1229" s="215"/>
      <c r="L1229" s="220"/>
      <c r="M1229" s="221"/>
      <c r="N1229" s="222"/>
      <c r="O1229" s="222"/>
      <c r="P1229" s="222"/>
      <c r="Q1229" s="222"/>
      <c r="R1229" s="222"/>
      <c r="S1229" s="222"/>
      <c r="T1229" s="223"/>
      <c r="AT1229" s="224" t="s">
        <v>159</v>
      </c>
      <c r="AU1229" s="224" t="s">
        <v>86</v>
      </c>
      <c r="AV1229" s="14" t="s">
        <v>86</v>
      </c>
      <c r="AW1229" s="14" t="s">
        <v>35</v>
      </c>
      <c r="AX1229" s="14" t="s">
        <v>77</v>
      </c>
      <c r="AY1229" s="224" t="s">
        <v>148</v>
      </c>
    </row>
    <row r="1230" spans="2:51" s="14" customFormat="1" ht="10.2">
      <c r="B1230" s="214"/>
      <c r="C1230" s="215"/>
      <c r="D1230" s="200" t="s">
        <v>159</v>
      </c>
      <c r="E1230" s="216" t="s">
        <v>19</v>
      </c>
      <c r="F1230" s="217" t="s">
        <v>715</v>
      </c>
      <c r="G1230" s="215"/>
      <c r="H1230" s="218">
        <v>13.344</v>
      </c>
      <c r="I1230" s="219"/>
      <c r="J1230" s="215"/>
      <c r="K1230" s="215"/>
      <c r="L1230" s="220"/>
      <c r="M1230" s="221"/>
      <c r="N1230" s="222"/>
      <c r="O1230" s="222"/>
      <c r="P1230" s="222"/>
      <c r="Q1230" s="222"/>
      <c r="R1230" s="222"/>
      <c r="S1230" s="222"/>
      <c r="T1230" s="223"/>
      <c r="AT1230" s="224" t="s">
        <v>159</v>
      </c>
      <c r="AU1230" s="224" t="s">
        <v>86</v>
      </c>
      <c r="AV1230" s="14" t="s">
        <v>86</v>
      </c>
      <c r="AW1230" s="14" t="s">
        <v>35</v>
      </c>
      <c r="AX1230" s="14" t="s">
        <v>77</v>
      </c>
      <c r="AY1230" s="224" t="s">
        <v>148</v>
      </c>
    </row>
    <row r="1231" spans="2:51" s="14" customFormat="1" ht="10.2">
      <c r="B1231" s="214"/>
      <c r="C1231" s="215"/>
      <c r="D1231" s="200" t="s">
        <v>159</v>
      </c>
      <c r="E1231" s="216" t="s">
        <v>19</v>
      </c>
      <c r="F1231" s="217" t="s">
        <v>716</v>
      </c>
      <c r="G1231" s="215"/>
      <c r="H1231" s="218">
        <v>2.057</v>
      </c>
      <c r="I1231" s="219"/>
      <c r="J1231" s="215"/>
      <c r="K1231" s="215"/>
      <c r="L1231" s="220"/>
      <c r="M1231" s="221"/>
      <c r="N1231" s="222"/>
      <c r="O1231" s="222"/>
      <c r="P1231" s="222"/>
      <c r="Q1231" s="222"/>
      <c r="R1231" s="222"/>
      <c r="S1231" s="222"/>
      <c r="T1231" s="223"/>
      <c r="AT1231" s="224" t="s">
        <v>159</v>
      </c>
      <c r="AU1231" s="224" t="s">
        <v>86</v>
      </c>
      <c r="AV1231" s="14" t="s">
        <v>86</v>
      </c>
      <c r="AW1231" s="14" t="s">
        <v>35</v>
      </c>
      <c r="AX1231" s="14" t="s">
        <v>77</v>
      </c>
      <c r="AY1231" s="224" t="s">
        <v>148</v>
      </c>
    </row>
    <row r="1232" spans="2:51" s="14" customFormat="1" ht="10.2">
      <c r="B1232" s="214"/>
      <c r="C1232" s="215"/>
      <c r="D1232" s="200" t="s">
        <v>159</v>
      </c>
      <c r="E1232" s="216" t="s">
        <v>19</v>
      </c>
      <c r="F1232" s="217" t="s">
        <v>717</v>
      </c>
      <c r="G1232" s="215"/>
      <c r="H1232" s="218">
        <v>6.59</v>
      </c>
      <c r="I1232" s="219"/>
      <c r="J1232" s="215"/>
      <c r="K1232" s="215"/>
      <c r="L1232" s="220"/>
      <c r="M1232" s="221"/>
      <c r="N1232" s="222"/>
      <c r="O1232" s="222"/>
      <c r="P1232" s="222"/>
      <c r="Q1232" s="222"/>
      <c r="R1232" s="222"/>
      <c r="S1232" s="222"/>
      <c r="T1232" s="223"/>
      <c r="AT1232" s="224" t="s">
        <v>159</v>
      </c>
      <c r="AU1232" s="224" t="s">
        <v>86</v>
      </c>
      <c r="AV1232" s="14" t="s">
        <v>86</v>
      </c>
      <c r="AW1232" s="14" t="s">
        <v>35</v>
      </c>
      <c r="AX1232" s="14" t="s">
        <v>77</v>
      </c>
      <c r="AY1232" s="224" t="s">
        <v>148</v>
      </c>
    </row>
    <row r="1233" spans="2:51" s="14" customFormat="1" ht="10.2">
      <c r="B1233" s="214"/>
      <c r="C1233" s="215"/>
      <c r="D1233" s="200" t="s">
        <v>159</v>
      </c>
      <c r="E1233" s="216" t="s">
        <v>19</v>
      </c>
      <c r="F1233" s="217" t="s">
        <v>718</v>
      </c>
      <c r="G1233" s="215"/>
      <c r="H1233" s="218">
        <v>6.796000000000001</v>
      </c>
      <c r="I1233" s="219"/>
      <c r="J1233" s="215"/>
      <c r="K1233" s="215"/>
      <c r="L1233" s="220"/>
      <c r="M1233" s="221"/>
      <c r="N1233" s="222"/>
      <c r="O1233" s="222"/>
      <c r="P1233" s="222"/>
      <c r="Q1233" s="222"/>
      <c r="R1233" s="222"/>
      <c r="S1233" s="222"/>
      <c r="T1233" s="223"/>
      <c r="AT1233" s="224" t="s">
        <v>159</v>
      </c>
      <c r="AU1233" s="224" t="s">
        <v>86</v>
      </c>
      <c r="AV1233" s="14" t="s">
        <v>86</v>
      </c>
      <c r="AW1233" s="14" t="s">
        <v>35</v>
      </c>
      <c r="AX1233" s="14" t="s">
        <v>77</v>
      </c>
      <c r="AY1233" s="224" t="s">
        <v>148</v>
      </c>
    </row>
    <row r="1234" spans="2:51" s="14" customFormat="1" ht="10.2">
      <c r="B1234" s="214"/>
      <c r="C1234" s="215"/>
      <c r="D1234" s="200" t="s">
        <v>159</v>
      </c>
      <c r="E1234" s="216" t="s">
        <v>19</v>
      </c>
      <c r="F1234" s="217" t="s">
        <v>719</v>
      </c>
      <c r="G1234" s="215"/>
      <c r="H1234" s="218">
        <v>15.0945</v>
      </c>
      <c r="I1234" s="219"/>
      <c r="J1234" s="215"/>
      <c r="K1234" s="215"/>
      <c r="L1234" s="220"/>
      <c r="M1234" s="221"/>
      <c r="N1234" s="222"/>
      <c r="O1234" s="222"/>
      <c r="P1234" s="222"/>
      <c r="Q1234" s="222"/>
      <c r="R1234" s="222"/>
      <c r="S1234" s="222"/>
      <c r="T1234" s="223"/>
      <c r="AT1234" s="224" t="s">
        <v>159</v>
      </c>
      <c r="AU1234" s="224" t="s">
        <v>86</v>
      </c>
      <c r="AV1234" s="14" t="s">
        <v>86</v>
      </c>
      <c r="AW1234" s="14" t="s">
        <v>35</v>
      </c>
      <c r="AX1234" s="14" t="s">
        <v>77</v>
      </c>
      <c r="AY1234" s="224" t="s">
        <v>148</v>
      </c>
    </row>
    <row r="1235" spans="2:51" s="13" customFormat="1" ht="10.2">
      <c r="B1235" s="204"/>
      <c r="C1235" s="205"/>
      <c r="D1235" s="200" t="s">
        <v>159</v>
      </c>
      <c r="E1235" s="206" t="s">
        <v>19</v>
      </c>
      <c r="F1235" s="207" t="s">
        <v>1725</v>
      </c>
      <c r="G1235" s="205"/>
      <c r="H1235" s="206" t="s">
        <v>19</v>
      </c>
      <c r="I1235" s="208"/>
      <c r="J1235" s="205"/>
      <c r="K1235" s="205"/>
      <c r="L1235" s="209"/>
      <c r="M1235" s="210"/>
      <c r="N1235" s="211"/>
      <c r="O1235" s="211"/>
      <c r="P1235" s="211"/>
      <c r="Q1235" s="211"/>
      <c r="R1235" s="211"/>
      <c r="S1235" s="211"/>
      <c r="T1235" s="212"/>
      <c r="AT1235" s="213" t="s">
        <v>159</v>
      </c>
      <c r="AU1235" s="213" t="s">
        <v>86</v>
      </c>
      <c r="AV1235" s="13" t="s">
        <v>21</v>
      </c>
      <c r="AW1235" s="13" t="s">
        <v>35</v>
      </c>
      <c r="AX1235" s="13" t="s">
        <v>77</v>
      </c>
      <c r="AY1235" s="213" t="s">
        <v>148</v>
      </c>
    </row>
    <row r="1236" spans="2:51" s="14" customFormat="1" ht="20.4">
      <c r="B1236" s="214"/>
      <c r="C1236" s="215"/>
      <c r="D1236" s="200" t="s">
        <v>159</v>
      </c>
      <c r="E1236" s="216" t="s">
        <v>19</v>
      </c>
      <c r="F1236" s="217" t="s">
        <v>914</v>
      </c>
      <c r="G1236" s="215"/>
      <c r="H1236" s="218">
        <v>-30.1025</v>
      </c>
      <c r="I1236" s="219"/>
      <c r="J1236" s="215"/>
      <c r="K1236" s="215"/>
      <c r="L1236" s="220"/>
      <c r="M1236" s="221"/>
      <c r="N1236" s="222"/>
      <c r="O1236" s="222"/>
      <c r="P1236" s="222"/>
      <c r="Q1236" s="222"/>
      <c r="R1236" s="222"/>
      <c r="S1236" s="222"/>
      <c r="T1236" s="223"/>
      <c r="AT1236" s="224" t="s">
        <v>159</v>
      </c>
      <c r="AU1236" s="224" t="s">
        <v>86</v>
      </c>
      <c r="AV1236" s="14" t="s">
        <v>86</v>
      </c>
      <c r="AW1236" s="14" t="s">
        <v>35</v>
      </c>
      <c r="AX1236" s="14" t="s">
        <v>77</v>
      </c>
      <c r="AY1236" s="224" t="s">
        <v>148</v>
      </c>
    </row>
    <row r="1237" spans="2:51" s="15" customFormat="1" ht="10.2">
      <c r="B1237" s="225"/>
      <c r="C1237" s="226"/>
      <c r="D1237" s="200" t="s">
        <v>159</v>
      </c>
      <c r="E1237" s="227" t="s">
        <v>19</v>
      </c>
      <c r="F1237" s="228" t="s">
        <v>438</v>
      </c>
      <c r="G1237" s="226"/>
      <c r="H1237" s="229">
        <v>244.51589999999996</v>
      </c>
      <c r="I1237" s="230"/>
      <c r="J1237" s="226"/>
      <c r="K1237" s="226"/>
      <c r="L1237" s="231"/>
      <c r="M1237" s="232"/>
      <c r="N1237" s="233"/>
      <c r="O1237" s="233"/>
      <c r="P1237" s="233"/>
      <c r="Q1237" s="233"/>
      <c r="R1237" s="233"/>
      <c r="S1237" s="233"/>
      <c r="T1237" s="234"/>
      <c r="AT1237" s="235" t="s">
        <v>159</v>
      </c>
      <c r="AU1237" s="235" t="s">
        <v>86</v>
      </c>
      <c r="AV1237" s="15" t="s">
        <v>181</v>
      </c>
      <c r="AW1237" s="15" t="s">
        <v>35</v>
      </c>
      <c r="AX1237" s="15" t="s">
        <v>21</v>
      </c>
      <c r="AY1237" s="235" t="s">
        <v>148</v>
      </c>
    </row>
    <row r="1238" spans="2:63" s="12" customFormat="1" ht="22.8" customHeight="1">
      <c r="B1238" s="172"/>
      <c r="C1238" s="173"/>
      <c r="D1238" s="174" t="s">
        <v>76</v>
      </c>
      <c r="E1238" s="186" t="s">
        <v>1726</v>
      </c>
      <c r="F1238" s="186" t="s">
        <v>1727</v>
      </c>
      <c r="G1238" s="173"/>
      <c r="H1238" s="173"/>
      <c r="I1238" s="176"/>
      <c r="J1238" s="187">
        <f>BK1238</f>
        <v>0</v>
      </c>
      <c r="K1238" s="173"/>
      <c r="L1238" s="178"/>
      <c r="M1238" s="179"/>
      <c r="N1238" s="180"/>
      <c r="O1238" s="180"/>
      <c r="P1238" s="181">
        <f>SUM(P1239:P1295)</f>
        <v>0</v>
      </c>
      <c r="Q1238" s="180"/>
      <c r="R1238" s="181">
        <f>SUM(R1239:R1295)</f>
        <v>4.781359900000001</v>
      </c>
      <c r="S1238" s="180"/>
      <c r="T1238" s="182">
        <f>SUM(T1239:T1295)</f>
        <v>0.97282</v>
      </c>
      <c r="AR1238" s="183" t="s">
        <v>86</v>
      </c>
      <c r="AT1238" s="184" t="s">
        <v>76</v>
      </c>
      <c r="AU1238" s="184" t="s">
        <v>21</v>
      </c>
      <c r="AY1238" s="183" t="s">
        <v>148</v>
      </c>
      <c r="BK1238" s="185">
        <f>SUM(BK1239:BK1295)</f>
        <v>0</v>
      </c>
    </row>
    <row r="1239" spans="1:65" s="2" customFormat="1" ht="21.75" customHeight="1">
      <c r="A1239" s="36"/>
      <c r="B1239" s="37"/>
      <c r="C1239" s="188" t="s">
        <v>1728</v>
      </c>
      <c r="D1239" s="188" t="s">
        <v>150</v>
      </c>
      <c r="E1239" s="189" t="s">
        <v>1729</v>
      </c>
      <c r="F1239" s="190" t="s">
        <v>1730</v>
      </c>
      <c r="G1239" s="191" t="s">
        <v>153</v>
      </c>
      <c r="H1239" s="192">
        <v>30.64</v>
      </c>
      <c r="I1239" s="193"/>
      <c r="J1239" s="192">
        <f>ROUND(I1239*H1239,2)</f>
        <v>0</v>
      </c>
      <c r="K1239" s="190" t="s">
        <v>154</v>
      </c>
      <c r="L1239" s="41"/>
      <c r="M1239" s="194" t="s">
        <v>19</v>
      </c>
      <c r="N1239" s="195" t="s">
        <v>48</v>
      </c>
      <c r="O1239" s="66"/>
      <c r="P1239" s="196">
        <f>O1239*H1239</f>
        <v>0</v>
      </c>
      <c r="Q1239" s="196">
        <v>0</v>
      </c>
      <c r="R1239" s="196">
        <f>Q1239*H1239</f>
        <v>0</v>
      </c>
      <c r="S1239" s="196">
        <v>0.03175</v>
      </c>
      <c r="T1239" s="197">
        <f>S1239*H1239</f>
        <v>0.97282</v>
      </c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R1239" s="198" t="s">
        <v>272</v>
      </c>
      <c r="AT1239" s="198" t="s">
        <v>150</v>
      </c>
      <c r="AU1239" s="198" t="s">
        <v>86</v>
      </c>
      <c r="AY1239" s="19" t="s">
        <v>148</v>
      </c>
      <c r="BE1239" s="199">
        <f>IF(N1239="základní",J1239,0)</f>
        <v>0</v>
      </c>
      <c r="BF1239" s="199">
        <f>IF(N1239="snížená",J1239,0)</f>
        <v>0</v>
      </c>
      <c r="BG1239" s="199">
        <f>IF(N1239="zákl. přenesená",J1239,0)</f>
        <v>0</v>
      </c>
      <c r="BH1239" s="199">
        <f>IF(N1239="sníž. přenesená",J1239,0)</f>
        <v>0</v>
      </c>
      <c r="BI1239" s="199">
        <f>IF(N1239="nulová",J1239,0)</f>
        <v>0</v>
      </c>
      <c r="BJ1239" s="19" t="s">
        <v>21</v>
      </c>
      <c r="BK1239" s="199">
        <f>ROUND(I1239*H1239,2)</f>
        <v>0</v>
      </c>
      <c r="BL1239" s="19" t="s">
        <v>272</v>
      </c>
      <c r="BM1239" s="198" t="s">
        <v>1731</v>
      </c>
    </row>
    <row r="1240" spans="1:47" s="2" customFormat="1" ht="28.8">
      <c r="A1240" s="36"/>
      <c r="B1240" s="37"/>
      <c r="C1240" s="38"/>
      <c r="D1240" s="200" t="s">
        <v>157</v>
      </c>
      <c r="E1240" s="38"/>
      <c r="F1240" s="201" t="s">
        <v>1732</v>
      </c>
      <c r="G1240" s="38"/>
      <c r="H1240" s="38"/>
      <c r="I1240" s="109"/>
      <c r="J1240" s="38"/>
      <c r="K1240" s="38"/>
      <c r="L1240" s="41"/>
      <c r="M1240" s="202"/>
      <c r="N1240" s="203"/>
      <c r="O1240" s="66"/>
      <c r="P1240" s="66"/>
      <c r="Q1240" s="66"/>
      <c r="R1240" s="66"/>
      <c r="S1240" s="66"/>
      <c r="T1240" s="67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T1240" s="19" t="s">
        <v>157</v>
      </c>
      <c r="AU1240" s="19" t="s">
        <v>86</v>
      </c>
    </row>
    <row r="1241" spans="2:51" s="13" customFormat="1" ht="20.4">
      <c r="B1241" s="204"/>
      <c r="C1241" s="205"/>
      <c r="D1241" s="200" t="s">
        <v>159</v>
      </c>
      <c r="E1241" s="206" t="s">
        <v>19</v>
      </c>
      <c r="F1241" s="207" t="s">
        <v>827</v>
      </c>
      <c r="G1241" s="205"/>
      <c r="H1241" s="206" t="s">
        <v>19</v>
      </c>
      <c r="I1241" s="208"/>
      <c r="J1241" s="205"/>
      <c r="K1241" s="205"/>
      <c r="L1241" s="209"/>
      <c r="M1241" s="210"/>
      <c r="N1241" s="211"/>
      <c r="O1241" s="211"/>
      <c r="P1241" s="211"/>
      <c r="Q1241" s="211"/>
      <c r="R1241" s="211"/>
      <c r="S1241" s="211"/>
      <c r="T1241" s="212"/>
      <c r="AT1241" s="213" t="s">
        <v>159</v>
      </c>
      <c r="AU1241" s="213" t="s">
        <v>86</v>
      </c>
      <c r="AV1241" s="13" t="s">
        <v>21</v>
      </c>
      <c r="AW1241" s="13" t="s">
        <v>35</v>
      </c>
      <c r="AX1241" s="13" t="s">
        <v>77</v>
      </c>
      <c r="AY1241" s="213" t="s">
        <v>148</v>
      </c>
    </row>
    <row r="1242" spans="2:51" s="14" customFormat="1" ht="10.2">
      <c r="B1242" s="214"/>
      <c r="C1242" s="215"/>
      <c r="D1242" s="200" t="s">
        <v>159</v>
      </c>
      <c r="E1242" s="216" t="s">
        <v>19</v>
      </c>
      <c r="F1242" s="217" t="s">
        <v>1733</v>
      </c>
      <c r="G1242" s="215"/>
      <c r="H1242" s="218">
        <v>30.642</v>
      </c>
      <c r="I1242" s="219"/>
      <c r="J1242" s="215"/>
      <c r="K1242" s="215"/>
      <c r="L1242" s="220"/>
      <c r="M1242" s="221"/>
      <c r="N1242" s="222"/>
      <c r="O1242" s="222"/>
      <c r="P1242" s="222"/>
      <c r="Q1242" s="222"/>
      <c r="R1242" s="222"/>
      <c r="S1242" s="222"/>
      <c r="T1242" s="223"/>
      <c r="AT1242" s="224" t="s">
        <v>159</v>
      </c>
      <c r="AU1242" s="224" t="s">
        <v>86</v>
      </c>
      <c r="AV1242" s="14" t="s">
        <v>86</v>
      </c>
      <c r="AW1242" s="14" t="s">
        <v>35</v>
      </c>
      <c r="AX1242" s="14" t="s">
        <v>21</v>
      </c>
      <c r="AY1242" s="224" t="s">
        <v>148</v>
      </c>
    </row>
    <row r="1243" spans="1:65" s="2" customFormat="1" ht="21.75" customHeight="1">
      <c r="A1243" s="36"/>
      <c r="B1243" s="37"/>
      <c r="C1243" s="188" t="s">
        <v>1734</v>
      </c>
      <c r="D1243" s="188" t="s">
        <v>150</v>
      </c>
      <c r="E1243" s="189" t="s">
        <v>1735</v>
      </c>
      <c r="F1243" s="190" t="s">
        <v>1736</v>
      </c>
      <c r="G1243" s="191" t="s">
        <v>153</v>
      </c>
      <c r="H1243" s="192">
        <v>244.52</v>
      </c>
      <c r="I1243" s="193"/>
      <c r="J1243" s="192">
        <f>ROUND(I1243*H1243,2)</f>
        <v>0</v>
      </c>
      <c r="K1243" s="190" t="s">
        <v>154</v>
      </c>
      <c r="L1243" s="41"/>
      <c r="M1243" s="194" t="s">
        <v>19</v>
      </c>
      <c r="N1243" s="195" t="s">
        <v>48</v>
      </c>
      <c r="O1243" s="66"/>
      <c r="P1243" s="196">
        <f>O1243*H1243</f>
        <v>0</v>
      </c>
      <c r="Q1243" s="196">
        <v>0.0158</v>
      </c>
      <c r="R1243" s="196">
        <f>Q1243*H1243</f>
        <v>3.8634160000000004</v>
      </c>
      <c r="S1243" s="196">
        <v>0</v>
      </c>
      <c r="T1243" s="197">
        <f>S1243*H1243</f>
        <v>0</v>
      </c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R1243" s="198" t="s">
        <v>272</v>
      </c>
      <c r="AT1243" s="198" t="s">
        <v>150</v>
      </c>
      <c r="AU1243" s="198" t="s">
        <v>86</v>
      </c>
      <c r="AY1243" s="19" t="s">
        <v>148</v>
      </c>
      <c r="BE1243" s="199">
        <f>IF(N1243="základní",J1243,0)</f>
        <v>0</v>
      </c>
      <c r="BF1243" s="199">
        <f>IF(N1243="snížená",J1243,0)</f>
        <v>0</v>
      </c>
      <c r="BG1243" s="199">
        <f>IF(N1243="zákl. přenesená",J1243,0)</f>
        <v>0</v>
      </c>
      <c r="BH1243" s="199">
        <f>IF(N1243="sníž. přenesená",J1243,0)</f>
        <v>0</v>
      </c>
      <c r="BI1243" s="199">
        <f>IF(N1243="nulová",J1243,0)</f>
        <v>0</v>
      </c>
      <c r="BJ1243" s="19" t="s">
        <v>21</v>
      </c>
      <c r="BK1243" s="199">
        <f>ROUND(I1243*H1243,2)</f>
        <v>0</v>
      </c>
      <c r="BL1243" s="19" t="s">
        <v>272</v>
      </c>
      <c r="BM1243" s="198" t="s">
        <v>1737</v>
      </c>
    </row>
    <row r="1244" spans="1:47" s="2" customFormat="1" ht="28.8">
      <c r="A1244" s="36"/>
      <c r="B1244" s="37"/>
      <c r="C1244" s="38"/>
      <c r="D1244" s="200" t="s">
        <v>157</v>
      </c>
      <c r="E1244" s="38"/>
      <c r="F1244" s="201" t="s">
        <v>1738</v>
      </c>
      <c r="G1244" s="38"/>
      <c r="H1244" s="38"/>
      <c r="I1244" s="109"/>
      <c r="J1244" s="38"/>
      <c r="K1244" s="38"/>
      <c r="L1244" s="41"/>
      <c r="M1244" s="202"/>
      <c r="N1244" s="203"/>
      <c r="O1244" s="66"/>
      <c r="P1244" s="66"/>
      <c r="Q1244" s="66"/>
      <c r="R1244" s="66"/>
      <c r="S1244" s="66"/>
      <c r="T1244" s="67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T1244" s="19" t="s">
        <v>157</v>
      </c>
      <c r="AU1244" s="19" t="s">
        <v>86</v>
      </c>
    </row>
    <row r="1245" spans="2:51" s="13" customFormat="1" ht="10.2">
      <c r="B1245" s="204"/>
      <c r="C1245" s="205"/>
      <c r="D1245" s="200" t="s">
        <v>159</v>
      </c>
      <c r="E1245" s="206" t="s">
        <v>19</v>
      </c>
      <c r="F1245" s="207" t="s">
        <v>345</v>
      </c>
      <c r="G1245" s="205"/>
      <c r="H1245" s="206" t="s">
        <v>19</v>
      </c>
      <c r="I1245" s="208"/>
      <c r="J1245" s="205"/>
      <c r="K1245" s="205"/>
      <c r="L1245" s="209"/>
      <c r="M1245" s="210"/>
      <c r="N1245" s="211"/>
      <c r="O1245" s="211"/>
      <c r="P1245" s="211"/>
      <c r="Q1245" s="211"/>
      <c r="R1245" s="211"/>
      <c r="S1245" s="211"/>
      <c r="T1245" s="212"/>
      <c r="AT1245" s="213" t="s">
        <v>159</v>
      </c>
      <c r="AU1245" s="213" t="s">
        <v>86</v>
      </c>
      <c r="AV1245" s="13" t="s">
        <v>21</v>
      </c>
      <c r="AW1245" s="13" t="s">
        <v>35</v>
      </c>
      <c r="AX1245" s="13" t="s">
        <v>77</v>
      </c>
      <c r="AY1245" s="213" t="s">
        <v>148</v>
      </c>
    </row>
    <row r="1246" spans="2:51" s="13" customFormat="1" ht="10.2">
      <c r="B1246" s="204"/>
      <c r="C1246" s="205"/>
      <c r="D1246" s="200" t="s">
        <v>159</v>
      </c>
      <c r="E1246" s="206" t="s">
        <v>19</v>
      </c>
      <c r="F1246" s="207" t="s">
        <v>346</v>
      </c>
      <c r="G1246" s="205"/>
      <c r="H1246" s="206" t="s">
        <v>19</v>
      </c>
      <c r="I1246" s="208"/>
      <c r="J1246" s="205"/>
      <c r="K1246" s="205"/>
      <c r="L1246" s="209"/>
      <c r="M1246" s="210"/>
      <c r="N1246" s="211"/>
      <c r="O1246" s="211"/>
      <c r="P1246" s="211"/>
      <c r="Q1246" s="211"/>
      <c r="R1246" s="211"/>
      <c r="S1246" s="211"/>
      <c r="T1246" s="212"/>
      <c r="AT1246" s="213" t="s">
        <v>159</v>
      </c>
      <c r="AU1246" s="213" t="s">
        <v>86</v>
      </c>
      <c r="AV1246" s="13" t="s">
        <v>21</v>
      </c>
      <c r="AW1246" s="13" t="s">
        <v>35</v>
      </c>
      <c r="AX1246" s="13" t="s">
        <v>77</v>
      </c>
      <c r="AY1246" s="213" t="s">
        <v>148</v>
      </c>
    </row>
    <row r="1247" spans="2:51" s="14" customFormat="1" ht="30.6">
      <c r="B1247" s="214"/>
      <c r="C1247" s="215"/>
      <c r="D1247" s="200" t="s">
        <v>159</v>
      </c>
      <c r="E1247" s="216" t="s">
        <v>19</v>
      </c>
      <c r="F1247" s="217" t="s">
        <v>1724</v>
      </c>
      <c r="G1247" s="215"/>
      <c r="H1247" s="218">
        <v>65.5323</v>
      </c>
      <c r="I1247" s="219"/>
      <c r="J1247" s="215"/>
      <c r="K1247" s="215"/>
      <c r="L1247" s="220"/>
      <c r="M1247" s="221"/>
      <c r="N1247" s="222"/>
      <c r="O1247" s="222"/>
      <c r="P1247" s="222"/>
      <c r="Q1247" s="222"/>
      <c r="R1247" s="222"/>
      <c r="S1247" s="222"/>
      <c r="T1247" s="223"/>
      <c r="AT1247" s="224" t="s">
        <v>159</v>
      </c>
      <c r="AU1247" s="224" t="s">
        <v>86</v>
      </c>
      <c r="AV1247" s="14" t="s">
        <v>86</v>
      </c>
      <c r="AW1247" s="14" t="s">
        <v>35</v>
      </c>
      <c r="AX1247" s="14" t="s">
        <v>77</v>
      </c>
      <c r="AY1247" s="224" t="s">
        <v>148</v>
      </c>
    </row>
    <row r="1248" spans="2:51" s="14" customFormat="1" ht="10.2">
      <c r="B1248" s="214"/>
      <c r="C1248" s="215"/>
      <c r="D1248" s="200" t="s">
        <v>159</v>
      </c>
      <c r="E1248" s="216" t="s">
        <v>19</v>
      </c>
      <c r="F1248" s="217" t="s">
        <v>712</v>
      </c>
      <c r="G1248" s="215"/>
      <c r="H1248" s="218">
        <v>61.34</v>
      </c>
      <c r="I1248" s="219"/>
      <c r="J1248" s="215"/>
      <c r="K1248" s="215"/>
      <c r="L1248" s="220"/>
      <c r="M1248" s="221"/>
      <c r="N1248" s="222"/>
      <c r="O1248" s="222"/>
      <c r="P1248" s="222"/>
      <c r="Q1248" s="222"/>
      <c r="R1248" s="222"/>
      <c r="S1248" s="222"/>
      <c r="T1248" s="223"/>
      <c r="AT1248" s="224" t="s">
        <v>159</v>
      </c>
      <c r="AU1248" s="224" t="s">
        <v>86</v>
      </c>
      <c r="AV1248" s="14" t="s">
        <v>86</v>
      </c>
      <c r="AW1248" s="14" t="s">
        <v>35</v>
      </c>
      <c r="AX1248" s="14" t="s">
        <v>77</v>
      </c>
      <c r="AY1248" s="224" t="s">
        <v>148</v>
      </c>
    </row>
    <row r="1249" spans="2:51" s="14" customFormat="1" ht="10.2">
      <c r="B1249" s="214"/>
      <c r="C1249" s="215"/>
      <c r="D1249" s="200" t="s">
        <v>159</v>
      </c>
      <c r="E1249" s="216" t="s">
        <v>19</v>
      </c>
      <c r="F1249" s="217" t="s">
        <v>713</v>
      </c>
      <c r="G1249" s="215"/>
      <c r="H1249" s="218">
        <v>49.0566</v>
      </c>
      <c r="I1249" s="219"/>
      <c r="J1249" s="215"/>
      <c r="K1249" s="215"/>
      <c r="L1249" s="220"/>
      <c r="M1249" s="221"/>
      <c r="N1249" s="222"/>
      <c r="O1249" s="222"/>
      <c r="P1249" s="222"/>
      <c r="Q1249" s="222"/>
      <c r="R1249" s="222"/>
      <c r="S1249" s="222"/>
      <c r="T1249" s="223"/>
      <c r="AT1249" s="224" t="s">
        <v>159</v>
      </c>
      <c r="AU1249" s="224" t="s">
        <v>86</v>
      </c>
      <c r="AV1249" s="14" t="s">
        <v>86</v>
      </c>
      <c r="AW1249" s="14" t="s">
        <v>35</v>
      </c>
      <c r="AX1249" s="14" t="s">
        <v>77</v>
      </c>
      <c r="AY1249" s="224" t="s">
        <v>148</v>
      </c>
    </row>
    <row r="1250" spans="2:51" s="14" customFormat="1" ht="10.2">
      <c r="B1250" s="214"/>
      <c r="C1250" s="215"/>
      <c r="D1250" s="200" t="s">
        <v>159</v>
      </c>
      <c r="E1250" s="216" t="s">
        <v>19</v>
      </c>
      <c r="F1250" s="217" t="s">
        <v>714</v>
      </c>
      <c r="G1250" s="215"/>
      <c r="H1250" s="218">
        <v>54.808</v>
      </c>
      <c r="I1250" s="219"/>
      <c r="J1250" s="215"/>
      <c r="K1250" s="215"/>
      <c r="L1250" s="220"/>
      <c r="M1250" s="221"/>
      <c r="N1250" s="222"/>
      <c r="O1250" s="222"/>
      <c r="P1250" s="222"/>
      <c r="Q1250" s="222"/>
      <c r="R1250" s="222"/>
      <c r="S1250" s="222"/>
      <c r="T1250" s="223"/>
      <c r="AT1250" s="224" t="s">
        <v>159</v>
      </c>
      <c r="AU1250" s="224" t="s">
        <v>86</v>
      </c>
      <c r="AV1250" s="14" t="s">
        <v>86</v>
      </c>
      <c r="AW1250" s="14" t="s">
        <v>35</v>
      </c>
      <c r="AX1250" s="14" t="s">
        <v>77</v>
      </c>
      <c r="AY1250" s="224" t="s">
        <v>148</v>
      </c>
    </row>
    <row r="1251" spans="2:51" s="14" customFormat="1" ht="10.2">
      <c r="B1251" s="214"/>
      <c r="C1251" s="215"/>
      <c r="D1251" s="200" t="s">
        <v>159</v>
      </c>
      <c r="E1251" s="216" t="s">
        <v>19</v>
      </c>
      <c r="F1251" s="217" t="s">
        <v>715</v>
      </c>
      <c r="G1251" s="215"/>
      <c r="H1251" s="218">
        <v>13.344</v>
      </c>
      <c r="I1251" s="219"/>
      <c r="J1251" s="215"/>
      <c r="K1251" s="215"/>
      <c r="L1251" s="220"/>
      <c r="M1251" s="221"/>
      <c r="N1251" s="222"/>
      <c r="O1251" s="222"/>
      <c r="P1251" s="222"/>
      <c r="Q1251" s="222"/>
      <c r="R1251" s="222"/>
      <c r="S1251" s="222"/>
      <c r="T1251" s="223"/>
      <c r="AT1251" s="224" t="s">
        <v>159</v>
      </c>
      <c r="AU1251" s="224" t="s">
        <v>86</v>
      </c>
      <c r="AV1251" s="14" t="s">
        <v>86</v>
      </c>
      <c r="AW1251" s="14" t="s">
        <v>35</v>
      </c>
      <c r="AX1251" s="14" t="s">
        <v>77</v>
      </c>
      <c r="AY1251" s="224" t="s">
        <v>148</v>
      </c>
    </row>
    <row r="1252" spans="2:51" s="14" customFormat="1" ht="10.2">
      <c r="B1252" s="214"/>
      <c r="C1252" s="215"/>
      <c r="D1252" s="200" t="s">
        <v>159</v>
      </c>
      <c r="E1252" s="216" t="s">
        <v>19</v>
      </c>
      <c r="F1252" s="217" t="s">
        <v>716</v>
      </c>
      <c r="G1252" s="215"/>
      <c r="H1252" s="218">
        <v>2.057</v>
      </c>
      <c r="I1252" s="219"/>
      <c r="J1252" s="215"/>
      <c r="K1252" s="215"/>
      <c r="L1252" s="220"/>
      <c r="M1252" s="221"/>
      <c r="N1252" s="222"/>
      <c r="O1252" s="222"/>
      <c r="P1252" s="222"/>
      <c r="Q1252" s="222"/>
      <c r="R1252" s="222"/>
      <c r="S1252" s="222"/>
      <c r="T1252" s="223"/>
      <c r="AT1252" s="224" t="s">
        <v>159</v>
      </c>
      <c r="AU1252" s="224" t="s">
        <v>86</v>
      </c>
      <c r="AV1252" s="14" t="s">
        <v>86</v>
      </c>
      <c r="AW1252" s="14" t="s">
        <v>35</v>
      </c>
      <c r="AX1252" s="14" t="s">
        <v>77</v>
      </c>
      <c r="AY1252" s="224" t="s">
        <v>148</v>
      </c>
    </row>
    <row r="1253" spans="2:51" s="14" customFormat="1" ht="10.2">
      <c r="B1253" s="214"/>
      <c r="C1253" s="215"/>
      <c r="D1253" s="200" t="s">
        <v>159</v>
      </c>
      <c r="E1253" s="216" t="s">
        <v>19</v>
      </c>
      <c r="F1253" s="217" t="s">
        <v>717</v>
      </c>
      <c r="G1253" s="215"/>
      <c r="H1253" s="218">
        <v>6.59</v>
      </c>
      <c r="I1253" s="219"/>
      <c r="J1253" s="215"/>
      <c r="K1253" s="215"/>
      <c r="L1253" s="220"/>
      <c r="M1253" s="221"/>
      <c r="N1253" s="222"/>
      <c r="O1253" s="222"/>
      <c r="P1253" s="222"/>
      <c r="Q1253" s="222"/>
      <c r="R1253" s="222"/>
      <c r="S1253" s="222"/>
      <c r="T1253" s="223"/>
      <c r="AT1253" s="224" t="s">
        <v>159</v>
      </c>
      <c r="AU1253" s="224" t="s">
        <v>86</v>
      </c>
      <c r="AV1253" s="14" t="s">
        <v>86</v>
      </c>
      <c r="AW1253" s="14" t="s">
        <v>35</v>
      </c>
      <c r="AX1253" s="14" t="s">
        <v>77</v>
      </c>
      <c r="AY1253" s="224" t="s">
        <v>148</v>
      </c>
    </row>
    <row r="1254" spans="2:51" s="14" customFormat="1" ht="10.2">
      <c r="B1254" s="214"/>
      <c r="C1254" s="215"/>
      <c r="D1254" s="200" t="s">
        <v>159</v>
      </c>
      <c r="E1254" s="216" t="s">
        <v>19</v>
      </c>
      <c r="F1254" s="217" t="s">
        <v>718</v>
      </c>
      <c r="G1254" s="215"/>
      <c r="H1254" s="218">
        <v>6.796</v>
      </c>
      <c r="I1254" s="219"/>
      <c r="J1254" s="215"/>
      <c r="K1254" s="215"/>
      <c r="L1254" s="220"/>
      <c r="M1254" s="221"/>
      <c r="N1254" s="222"/>
      <c r="O1254" s="222"/>
      <c r="P1254" s="222"/>
      <c r="Q1254" s="222"/>
      <c r="R1254" s="222"/>
      <c r="S1254" s="222"/>
      <c r="T1254" s="223"/>
      <c r="AT1254" s="224" t="s">
        <v>159</v>
      </c>
      <c r="AU1254" s="224" t="s">
        <v>86</v>
      </c>
      <c r="AV1254" s="14" t="s">
        <v>86</v>
      </c>
      <c r="AW1254" s="14" t="s">
        <v>35</v>
      </c>
      <c r="AX1254" s="14" t="s">
        <v>77</v>
      </c>
      <c r="AY1254" s="224" t="s">
        <v>148</v>
      </c>
    </row>
    <row r="1255" spans="2:51" s="14" customFormat="1" ht="10.2">
      <c r="B1255" s="214"/>
      <c r="C1255" s="215"/>
      <c r="D1255" s="200" t="s">
        <v>159</v>
      </c>
      <c r="E1255" s="216" t="s">
        <v>19</v>
      </c>
      <c r="F1255" s="217" t="s">
        <v>719</v>
      </c>
      <c r="G1255" s="215"/>
      <c r="H1255" s="218">
        <v>15.0945</v>
      </c>
      <c r="I1255" s="219"/>
      <c r="J1255" s="215"/>
      <c r="K1255" s="215"/>
      <c r="L1255" s="220"/>
      <c r="M1255" s="221"/>
      <c r="N1255" s="222"/>
      <c r="O1255" s="222"/>
      <c r="P1255" s="222"/>
      <c r="Q1255" s="222"/>
      <c r="R1255" s="222"/>
      <c r="S1255" s="222"/>
      <c r="T1255" s="223"/>
      <c r="AT1255" s="224" t="s">
        <v>159</v>
      </c>
      <c r="AU1255" s="224" t="s">
        <v>86</v>
      </c>
      <c r="AV1255" s="14" t="s">
        <v>86</v>
      </c>
      <c r="AW1255" s="14" t="s">
        <v>35</v>
      </c>
      <c r="AX1255" s="14" t="s">
        <v>77</v>
      </c>
      <c r="AY1255" s="224" t="s">
        <v>148</v>
      </c>
    </row>
    <row r="1256" spans="2:51" s="13" customFormat="1" ht="10.2">
      <c r="B1256" s="204"/>
      <c r="C1256" s="205"/>
      <c r="D1256" s="200" t="s">
        <v>159</v>
      </c>
      <c r="E1256" s="206" t="s">
        <v>19</v>
      </c>
      <c r="F1256" s="207" t="s">
        <v>1725</v>
      </c>
      <c r="G1256" s="205"/>
      <c r="H1256" s="206" t="s">
        <v>19</v>
      </c>
      <c r="I1256" s="208"/>
      <c r="J1256" s="205"/>
      <c r="K1256" s="205"/>
      <c r="L1256" s="209"/>
      <c r="M1256" s="210"/>
      <c r="N1256" s="211"/>
      <c r="O1256" s="211"/>
      <c r="P1256" s="211"/>
      <c r="Q1256" s="211"/>
      <c r="R1256" s="211"/>
      <c r="S1256" s="211"/>
      <c r="T1256" s="212"/>
      <c r="AT1256" s="213" t="s">
        <v>159</v>
      </c>
      <c r="AU1256" s="213" t="s">
        <v>86</v>
      </c>
      <c r="AV1256" s="13" t="s">
        <v>21</v>
      </c>
      <c r="AW1256" s="13" t="s">
        <v>35</v>
      </c>
      <c r="AX1256" s="13" t="s">
        <v>77</v>
      </c>
      <c r="AY1256" s="213" t="s">
        <v>148</v>
      </c>
    </row>
    <row r="1257" spans="2:51" s="14" customFormat="1" ht="20.4">
      <c r="B1257" s="214"/>
      <c r="C1257" s="215"/>
      <c r="D1257" s="200" t="s">
        <v>159</v>
      </c>
      <c r="E1257" s="216" t="s">
        <v>19</v>
      </c>
      <c r="F1257" s="217" t="s">
        <v>914</v>
      </c>
      <c r="G1257" s="215"/>
      <c r="H1257" s="218">
        <v>-30.1025</v>
      </c>
      <c r="I1257" s="219"/>
      <c r="J1257" s="215"/>
      <c r="K1257" s="215"/>
      <c r="L1257" s="220"/>
      <c r="M1257" s="221"/>
      <c r="N1257" s="222"/>
      <c r="O1257" s="222"/>
      <c r="P1257" s="222"/>
      <c r="Q1257" s="222"/>
      <c r="R1257" s="222"/>
      <c r="S1257" s="222"/>
      <c r="T1257" s="223"/>
      <c r="AT1257" s="224" t="s">
        <v>159</v>
      </c>
      <c r="AU1257" s="224" t="s">
        <v>86</v>
      </c>
      <c r="AV1257" s="14" t="s">
        <v>86</v>
      </c>
      <c r="AW1257" s="14" t="s">
        <v>35</v>
      </c>
      <c r="AX1257" s="14" t="s">
        <v>77</v>
      </c>
      <c r="AY1257" s="224" t="s">
        <v>148</v>
      </c>
    </row>
    <row r="1258" spans="2:51" s="15" customFormat="1" ht="10.2">
      <c r="B1258" s="225"/>
      <c r="C1258" s="226"/>
      <c r="D1258" s="200" t="s">
        <v>159</v>
      </c>
      <c r="E1258" s="227" t="s">
        <v>19</v>
      </c>
      <c r="F1258" s="228" t="s">
        <v>438</v>
      </c>
      <c r="G1258" s="226"/>
      <c r="H1258" s="229">
        <v>244.5159</v>
      </c>
      <c r="I1258" s="230"/>
      <c r="J1258" s="226"/>
      <c r="K1258" s="226"/>
      <c r="L1258" s="231"/>
      <c r="M1258" s="232"/>
      <c r="N1258" s="233"/>
      <c r="O1258" s="233"/>
      <c r="P1258" s="233"/>
      <c r="Q1258" s="233"/>
      <c r="R1258" s="233"/>
      <c r="S1258" s="233"/>
      <c r="T1258" s="234"/>
      <c r="AT1258" s="235" t="s">
        <v>159</v>
      </c>
      <c r="AU1258" s="235" t="s">
        <v>86</v>
      </c>
      <c r="AV1258" s="15" t="s">
        <v>181</v>
      </c>
      <c r="AW1258" s="15" t="s">
        <v>35</v>
      </c>
      <c r="AX1258" s="15" t="s">
        <v>21</v>
      </c>
      <c r="AY1258" s="235" t="s">
        <v>148</v>
      </c>
    </row>
    <row r="1259" spans="1:65" s="2" customFormat="1" ht="33" customHeight="1">
      <c r="A1259" s="36"/>
      <c r="B1259" s="37"/>
      <c r="C1259" s="247" t="s">
        <v>1739</v>
      </c>
      <c r="D1259" s="247" t="s">
        <v>243</v>
      </c>
      <c r="E1259" s="248" t="s">
        <v>1740</v>
      </c>
      <c r="F1259" s="249" t="s">
        <v>1741</v>
      </c>
      <c r="G1259" s="250" t="s">
        <v>153</v>
      </c>
      <c r="H1259" s="251">
        <v>12.34</v>
      </c>
      <c r="I1259" s="252"/>
      <c r="J1259" s="251">
        <f>ROUND(I1259*H1259,2)</f>
        <v>0</v>
      </c>
      <c r="K1259" s="249" t="s">
        <v>1742</v>
      </c>
      <c r="L1259" s="253"/>
      <c r="M1259" s="254" t="s">
        <v>19</v>
      </c>
      <c r="N1259" s="255" t="s">
        <v>48</v>
      </c>
      <c r="O1259" s="66"/>
      <c r="P1259" s="196">
        <f>O1259*H1259</f>
        <v>0</v>
      </c>
      <c r="Q1259" s="196">
        <v>0.0094</v>
      </c>
      <c r="R1259" s="196">
        <f>Q1259*H1259</f>
        <v>0.115996</v>
      </c>
      <c r="S1259" s="196">
        <v>0</v>
      </c>
      <c r="T1259" s="197">
        <f>S1259*H1259</f>
        <v>0</v>
      </c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R1259" s="198" t="s">
        <v>404</v>
      </c>
      <c r="AT1259" s="198" t="s">
        <v>243</v>
      </c>
      <c r="AU1259" s="198" t="s">
        <v>86</v>
      </c>
      <c r="AY1259" s="19" t="s">
        <v>148</v>
      </c>
      <c r="BE1259" s="199">
        <f>IF(N1259="základní",J1259,0)</f>
        <v>0</v>
      </c>
      <c r="BF1259" s="199">
        <f>IF(N1259="snížená",J1259,0)</f>
        <v>0</v>
      </c>
      <c r="BG1259" s="199">
        <f>IF(N1259="zákl. přenesená",J1259,0)</f>
        <v>0</v>
      </c>
      <c r="BH1259" s="199">
        <f>IF(N1259="sníž. přenesená",J1259,0)</f>
        <v>0</v>
      </c>
      <c r="BI1259" s="199">
        <f>IF(N1259="nulová",J1259,0)</f>
        <v>0</v>
      </c>
      <c r="BJ1259" s="19" t="s">
        <v>21</v>
      </c>
      <c r="BK1259" s="199">
        <f>ROUND(I1259*H1259,2)</f>
        <v>0</v>
      </c>
      <c r="BL1259" s="19" t="s">
        <v>272</v>
      </c>
      <c r="BM1259" s="198" t="s">
        <v>1743</v>
      </c>
    </row>
    <row r="1260" spans="1:47" s="2" customFormat="1" ht="19.2">
      <c r="A1260" s="36"/>
      <c r="B1260" s="37"/>
      <c r="C1260" s="38"/>
      <c r="D1260" s="200" t="s">
        <v>157</v>
      </c>
      <c r="E1260" s="38"/>
      <c r="F1260" s="201" t="s">
        <v>1741</v>
      </c>
      <c r="G1260" s="38"/>
      <c r="H1260" s="38"/>
      <c r="I1260" s="109"/>
      <c r="J1260" s="38"/>
      <c r="K1260" s="38"/>
      <c r="L1260" s="41"/>
      <c r="M1260" s="202"/>
      <c r="N1260" s="203"/>
      <c r="O1260" s="66"/>
      <c r="P1260" s="66"/>
      <c r="Q1260" s="66"/>
      <c r="R1260" s="66"/>
      <c r="S1260" s="66"/>
      <c r="T1260" s="67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T1260" s="19" t="s">
        <v>157</v>
      </c>
      <c r="AU1260" s="19" t="s">
        <v>86</v>
      </c>
    </row>
    <row r="1261" spans="2:51" s="13" customFormat="1" ht="10.2">
      <c r="B1261" s="204"/>
      <c r="C1261" s="205"/>
      <c r="D1261" s="200" t="s">
        <v>159</v>
      </c>
      <c r="E1261" s="206" t="s">
        <v>19</v>
      </c>
      <c r="F1261" s="207" t="s">
        <v>346</v>
      </c>
      <c r="G1261" s="205"/>
      <c r="H1261" s="206" t="s">
        <v>19</v>
      </c>
      <c r="I1261" s="208"/>
      <c r="J1261" s="205"/>
      <c r="K1261" s="205"/>
      <c r="L1261" s="209"/>
      <c r="M1261" s="210"/>
      <c r="N1261" s="211"/>
      <c r="O1261" s="211"/>
      <c r="P1261" s="211"/>
      <c r="Q1261" s="211"/>
      <c r="R1261" s="211"/>
      <c r="S1261" s="211"/>
      <c r="T1261" s="212"/>
      <c r="AT1261" s="213" t="s">
        <v>159</v>
      </c>
      <c r="AU1261" s="213" t="s">
        <v>86</v>
      </c>
      <c r="AV1261" s="13" t="s">
        <v>21</v>
      </c>
      <c r="AW1261" s="13" t="s">
        <v>35</v>
      </c>
      <c r="AX1261" s="13" t="s">
        <v>77</v>
      </c>
      <c r="AY1261" s="213" t="s">
        <v>148</v>
      </c>
    </row>
    <row r="1262" spans="2:51" s="14" customFormat="1" ht="10.2">
      <c r="B1262" s="214"/>
      <c r="C1262" s="215"/>
      <c r="D1262" s="200" t="s">
        <v>159</v>
      </c>
      <c r="E1262" s="216" t="s">
        <v>19</v>
      </c>
      <c r="F1262" s="217" t="s">
        <v>1744</v>
      </c>
      <c r="G1262" s="215"/>
      <c r="H1262" s="218">
        <v>6.9</v>
      </c>
      <c r="I1262" s="219"/>
      <c r="J1262" s="215"/>
      <c r="K1262" s="215"/>
      <c r="L1262" s="220"/>
      <c r="M1262" s="221"/>
      <c r="N1262" s="222"/>
      <c r="O1262" s="222"/>
      <c r="P1262" s="222"/>
      <c r="Q1262" s="222"/>
      <c r="R1262" s="222"/>
      <c r="S1262" s="222"/>
      <c r="T1262" s="223"/>
      <c r="AT1262" s="224" t="s">
        <v>159</v>
      </c>
      <c r="AU1262" s="224" t="s">
        <v>86</v>
      </c>
      <c r="AV1262" s="14" t="s">
        <v>86</v>
      </c>
      <c r="AW1262" s="14" t="s">
        <v>35</v>
      </c>
      <c r="AX1262" s="14" t="s">
        <v>77</v>
      </c>
      <c r="AY1262" s="224" t="s">
        <v>148</v>
      </c>
    </row>
    <row r="1263" spans="2:51" s="14" customFormat="1" ht="10.2">
      <c r="B1263" s="214"/>
      <c r="C1263" s="215"/>
      <c r="D1263" s="200" t="s">
        <v>159</v>
      </c>
      <c r="E1263" s="216" t="s">
        <v>19</v>
      </c>
      <c r="F1263" s="217" t="s">
        <v>1745</v>
      </c>
      <c r="G1263" s="215"/>
      <c r="H1263" s="218">
        <v>5.436</v>
      </c>
      <c r="I1263" s="219"/>
      <c r="J1263" s="215"/>
      <c r="K1263" s="215"/>
      <c r="L1263" s="220"/>
      <c r="M1263" s="221"/>
      <c r="N1263" s="222"/>
      <c r="O1263" s="222"/>
      <c r="P1263" s="222"/>
      <c r="Q1263" s="222"/>
      <c r="R1263" s="222"/>
      <c r="S1263" s="222"/>
      <c r="T1263" s="223"/>
      <c r="AT1263" s="224" t="s">
        <v>159</v>
      </c>
      <c r="AU1263" s="224" t="s">
        <v>86</v>
      </c>
      <c r="AV1263" s="14" t="s">
        <v>86</v>
      </c>
      <c r="AW1263" s="14" t="s">
        <v>35</v>
      </c>
      <c r="AX1263" s="14" t="s">
        <v>77</v>
      </c>
      <c r="AY1263" s="224" t="s">
        <v>148</v>
      </c>
    </row>
    <row r="1264" spans="2:51" s="16" customFormat="1" ht="10.2">
      <c r="B1264" s="236"/>
      <c r="C1264" s="237"/>
      <c r="D1264" s="200" t="s">
        <v>159</v>
      </c>
      <c r="E1264" s="238" t="s">
        <v>19</v>
      </c>
      <c r="F1264" s="239" t="s">
        <v>206</v>
      </c>
      <c r="G1264" s="237"/>
      <c r="H1264" s="240">
        <v>12.336</v>
      </c>
      <c r="I1264" s="241"/>
      <c r="J1264" s="237"/>
      <c r="K1264" s="237"/>
      <c r="L1264" s="242"/>
      <c r="M1264" s="243"/>
      <c r="N1264" s="244"/>
      <c r="O1264" s="244"/>
      <c r="P1264" s="244"/>
      <c r="Q1264" s="244"/>
      <c r="R1264" s="244"/>
      <c r="S1264" s="244"/>
      <c r="T1264" s="245"/>
      <c r="AT1264" s="246" t="s">
        <v>159</v>
      </c>
      <c r="AU1264" s="246" t="s">
        <v>86</v>
      </c>
      <c r="AV1264" s="16" t="s">
        <v>155</v>
      </c>
      <c r="AW1264" s="16" t="s">
        <v>35</v>
      </c>
      <c r="AX1264" s="16" t="s">
        <v>21</v>
      </c>
      <c r="AY1264" s="246" t="s">
        <v>148</v>
      </c>
    </row>
    <row r="1265" spans="1:65" s="2" customFormat="1" ht="21.75" customHeight="1">
      <c r="A1265" s="36"/>
      <c r="B1265" s="37"/>
      <c r="C1265" s="188" t="s">
        <v>1746</v>
      </c>
      <c r="D1265" s="188" t="s">
        <v>150</v>
      </c>
      <c r="E1265" s="189" t="s">
        <v>1747</v>
      </c>
      <c r="F1265" s="190" t="s">
        <v>1748</v>
      </c>
      <c r="G1265" s="191" t="s">
        <v>359</v>
      </c>
      <c r="H1265" s="192">
        <v>190.62</v>
      </c>
      <c r="I1265" s="193"/>
      <c r="J1265" s="192">
        <f>ROUND(I1265*H1265,2)</f>
        <v>0</v>
      </c>
      <c r="K1265" s="190" t="s">
        <v>154</v>
      </c>
      <c r="L1265" s="41"/>
      <c r="M1265" s="194" t="s">
        <v>19</v>
      </c>
      <c r="N1265" s="195" t="s">
        <v>48</v>
      </c>
      <c r="O1265" s="66"/>
      <c r="P1265" s="196">
        <f>O1265*H1265</f>
        <v>0</v>
      </c>
      <c r="Q1265" s="196">
        <v>0.00026</v>
      </c>
      <c r="R1265" s="196">
        <f>Q1265*H1265</f>
        <v>0.0495612</v>
      </c>
      <c r="S1265" s="196">
        <v>0</v>
      </c>
      <c r="T1265" s="197">
        <f>S1265*H1265</f>
        <v>0</v>
      </c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R1265" s="198" t="s">
        <v>272</v>
      </c>
      <c r="AT1265" s="198" t="s">
        <v>150</v>
      </c>
      <c r="AU1265" s="198" t="s">
        <v>86</v>
      </c>
      <c r="AY1265" s="19" t="s">
        <v>148</v>
      </c>
      <c r="BE1265" s="199">
        <f>IF(N1265="základní",J1265,0)</f>
        <v>0</v>
      </c>
      <c r="BF1265" s="199">
        <f>IF(N1265="snížená",J1265,0)</f>
        <v>0</v>
      </c>
      <c r="BG1265" s="199">
        <f>IF(N1265="zákl. přenesená",J1265,0)</f>
        <v>0</v>
      </c>
      <c r="BH1265" s="199">
        <f>IF(N1265="sníž. přenesená",J1265,0)</f>
        <v>0</v>
      </c>
      <c r="BI1265" s="199">
        <f>IF(N1265="nulová",J1265,0)</f>
        <v>0</v>
      </c>
      <c r="BJ1265" s="19" t="s">
        <v>21</v>
      </c>
      <c r="BK1265" s="199">
        <f>ROUND(I1265*H1265,2)</f>
        <v>0</v>
      </c>
      <c r="BL1265" s="19" t="s">
        <v>272</v>
      </c>
      <c r="BM1265" s="198" t="s">
        <v>1749</v>
      </c>
    </row>
    <row r="1266" spans="1:47" s="2" customFormat="1" ht="28.8">
      <c r="A1266" s="36"/>
      <c r="B1266" s="37"/>
      <c r="C1266" s="38"/>
      <c r="D1266" s="200" t="s">
        <v>157</v>
      </c>
      <c r="E1266" s="38"/>
      <c r="F1266" s="201" t="s">
        <v>1750</v>
      </c>
      <c r="G1266" s="38"/>
      <c r="H1266" s="38"/>
      <c r="I1266" s="109"/>
      <c r="J1266" s="38"/>
      <c r="K1266" s="38"/>
      <c r="L1266" s="41"/>
      <c r="M1266" s="202"/>
      <c r="N1266" s="203"/>
      <c r="O1266" s="66"/>
      <c r="P1266" s="66"/>
      <c r="Q1266" s="66"/>
      <c r="R1266" s="66"/>
      <c r="S1266" s="66"/>
      <c r="T1266" s="67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T1266" s="19" t="s">
        <v>157</v>
      </c>
      <c r="AU1266" s="19" t="s">
        <v>86</v>
      </c>
    </row>
    <row r="1267" spans="2:51" s="13" customFormat="1" ht="10.2">
      <c r="B1267" s="204"/>
      <c r="C1267" s="205"/>
      <c r="D1267" s="200" t="s">
        <v>159</v>
      </c>
      <c r="E1267" s="206" t="s">
        <v>19</v>
      </c>
      <c r="F1267" s="207" t="s">
        <v>345</v>
      </c>
      <c r="G1267" s="205"/>
      <c r="H1267" s="206" t="s">
        <v>19</v>
      </c>
      <c r="I1267" s="208"/>
      <c r="J1267" s="205"/>
      <c r="K1267" s="205"/>
      <c r="L1267" s="209"/>
      <c r="M1267" s="210"/>
      <c r="N1267" s="211"/>
      <c r="O1267" s="211"/>
      <c r="P1267" s="211"/>
      <c r="Q1267" s="211"/>
      <c r="R1267" s="211"/>
      <c r="S1267" s="211"/>
      <c r="T1267" s="212"/>
      <c r="AT1267" s="213" t="s">
        <v>159</v>
      </c>
      <c r="AU1267" s="213" t="s">
        <v>86</v>
      </c>
      <c r="AV1267" s="13" t="s">
        <v>21</v>
      </c>
      <c r="AW1267" s="13" t="s">
        <v>35</v>
      </c>
      <c r="AX1267" s="13" t="s">
        <v>77</v>
      </c>
      <c r="AY1267" s="213" t="s">
        <v>148</v>
      </c>
    </row>
    <row r="1268" spans="2:51" s="13" customFormat="1" ht="10.2">
      <c r="B1268" s="204"/>
      <c r="C1268" s="205"/>
      <c r="D1268" s="200" t="s">
        <v>159</v>
      </c>
      <c r="E1268" s="206" t="s">
        <v>19</v>
      </c>
      <c r="F1268" s="207" t="s">
        <v>346</v>
      </c>
      <c r="G1268" s="205"/>
      <c r="H1268" s="206" t="s">
        <v>19</v>
      </c>
      <c r="I1268" s="208"/>
      <c r="J1268" s="205"/>
      <c r="K1268" s="205"/>
      <c r="L1268" s="209"/>
      <c r="M1268" s="210"/>
      <c r="N1268" s="211"/>
      <c r="O1268" s="211"/>
      <c r="P1268" s="211"/>
      <c r="Q1268" s="211"/>
      <c r="R1268" s="211"/>
      <c r="S1268" s="211"/>
      <c r="T1268" s="212"/>
      <c r="AT1268" s="213" t="s">
        <v>159</v>
      </c>
      <c r="AU1268" s="213" t="s">
        <v>86</v>
      </c>
      <c r="AV1268" s="13" t="s">
        <v>21</v>
      </c>
      <c r="AW1268" s="13" t="s">
        <v>35</v>
      </c>
      <c r="AX1268" s="13" t="s">
        <v>77</v>
      </c>
      <c r="AY1268" s="213" t="s">
        <v>148</v>
      </c>
    </row>
    <row r="1269" spans="2:51" s="14" customFormat="1" ht="20.4">
      <c r="B1269" s="214"/>
      <c r="C1269" s="215"/>
      <c r="D1269" s="200" t="s">
        <v>159</v>
      </c>
      <c r="E1269" s="216" t="s">
        <v>19</v>
      </c>
      <c r="F1269" s="217" t="s">
        <v>1751</v>
      </c>
      <c r="G1269" s="215"/>
      <c r="H1269" s="218">
        <v>33.94</v>
      </c>
      <c r="I1269" s="219"/>
      <c r="J1269" s="215"/>
      <c r="K1269" s="215"/>
      <c r="L1269" s="220"/>
      <c r="M1269" s="221"/>
      <c r="N1269" s="222"/>
      <c r="O1269" s="222"/>
      <c r="P1269" s="222"/>
      <c r="Q1269" s="222"/>
      <c r="R1269" s="222"/>
      <c r="S1269" s="222"/>
      <c r="T1269" s="223"/>
      <c r="AT1269" s="224" t="s">
        <v>159</v>
      </c>
      <c r="AU1269" s="224" t="s">
        <v>86</v>
      </c>
      <c r="AV1269" s="14" t="s">
        <v>86</v>
      </c>
      <c r="AW1269" s="14" t="s">
        <v>35</v>
      </c>
      <c r="AX1269" s="14" t="s">
        <v>77</v>
      </c>
      <c r="AY1269" s="224" t="s">
        <v>148</v>
      </c>
    </row>
    <row r="1270" spans="2:51" s="14" customFormat="1" ht="10.2">
      <c r="B1270" s="214"/>
      <c r="C1270" s="215"/>
      <c r="D1270" s="200" t="s">
        <v>159</v>
      </c>
      <c r="E1270" s="216" t="s">
        <v>19</v>
      </c>
      <c r="F1270" s="217" t="s">
        <v>1752</v>
      </c>
      <c r="G1270" s="215"/>
      <c r="H1270" s="218">
        <v>30.9</v>
      </c>
      <c r="I1270" s="219"/>
      <c r="J1270" s="215"/>
      <c r="K1270" s="215"/>
      <c r="L1270" s="220"/>
      <c r="M1270" s="221"/>
      <c r="N1270" s="222"/>
      <c r="O1270" s="222"/>
      <c r="P1270" s="222"/>
      <c r="Q1270" s="222"/>
      <c r="R1270" s="222"/>
      <c r="S1270" s="222"/>
      <c r="T1270" s="223"/>
      <c r="AT1270" s="224" t="s">
        <v>159</v>
      </c>
      <c r="AU1270" s="224" t="s">
        <v>86</v>
      </c>
      <c r="AV1270" s="14" t="s">
        <v>86</v>
      </c>
      <c r="AW1270" s="14" t="s">
        <v>35</v>
      </c>
      <c r="AX1270" s="14" t="s">
        <v>77</v>
      </c>
      <c r="AY1270" s="224" t="s">
        <v>148</v>
      </c>
    </row>
    <row r="1271" spans="2:51" s="14" customFormat="1" ht="10.2">
      <c r="B1271" s="214"/>
      <c r="C1271" s="215"/>
      <c r="D1271" s="200" t="s">
        <v>159</v>
      </c>
      <c r="E1271" s="216" t="s">
        <v>19</v>
      </c>
      <c r="F1271" s="217" t="s">
        <v>1753</v>
      </c>
      <c r="G1271" s="215"/>
      <c r="H1271" s="218">
        <v>27.9</v>
      </c>
      <c r="I1271" s="219"/>
      <c r="J1271" s="215"/>
      <c r="K1271" s="215"/>
      <c r="L1271" s="220"/>
      <c r="M1271" s="221"/>
      <c r="N1271" s="222"/>
      <c r="O1271" s="222"/>
      <c r="P1271" s="222"/>
      <c r="Q1271" s="222"/>
      <c r="R1271" s="222"/>
      <c r="S1271" s="222"/>
      <c r="T1271" s="223"/>
      <c r="AT1271" s="224" t="s">
        <v>159</v>
      </c>
      <c r="AU1271" s="224" t="s">
        <v>86</v>
      </c>
      <c r="AV1271" s="14" t="s">
        <v>86</v>
      </c>
      <c r="AW1271" s="14" t="s">
        <v>35</v>
      </c>
      <c r="AX1271" s="14" t="s">
        <v>77</v>
      </c>
      <c r="AY1271" s="224" t="s">
        <v>148</v>
      </c>
    </row>
    <row r="1272" spans="2:51" s="14" customFormat="1" ht="10.2">
      <c r="B1272" s="214"/>
      <c r="C1272" s="215"/>
      <c r="D1272" s="200" t="s">
        <v>159</v>
      </c>
      <c r="E1272" s="216" t="s">
        <v>19</v>
      </c>
      <c r="F1272" s="217" t="s">
        <v>1754</v>
      </c>
      <c r="G1272" s="215"/>
      <c r="H1272" s="218">
        <v>29.26</v>
      </c>
      <c r="I1272" s="219"/>
      <c r="J1272" s="215"/>
      <c r="K1272" s="215"/>
      <c r="L1272" s="220"/>
      <c r="M1272" s="221"/>
      <c r="N1272" s="222"/>
      <c r="O1272" s="222"/>
      <c r="P1272" s="222"/>
      <c r="Q1272" s="222"/>
      <c r="R1272" s="222"/>
      <c r="S1272" s="222"/>
      <c r="T1272" s="223"/>
      <c r="AT1272" s="224" t="s">
        <v>159</v>
      </c>
      <c r="AU1272" s="224" t="s">
        <v>86</v>
      </c>
      <c r="AV1272" s="14" t="s">
        <v>86</v>
      </c>
      <c r="AW1272" s="14" t="s">
        <v>35</v>
      </c>
      <c r="AX1272" s="14" t="s">
        <v>77</v>
      </c>
      <c r="AY1272" s="224" t="s">
        <v>148</v>
      </c>
    </row>
    <row r="1273" spans="2:51" s="14" customFormat="1" ht="10.2">
      <c r="B1273" s="214"/>
      <c r="C1273" s="215"/>
      <c r="D1273" s="200" t="s">
        <v>159</v>
      </c>
      <c r="E1273" s="216" t="s">
        <v>19</v>
      </c>
      <c r="F1273" s="217" t="s">
        <v>1755</v>
      </c>
      <c r="G1273" s="215"/>
      <c r="H1273" s="218">
        <v>14.86</v>
      </c>
      <c r="I1273" s="219"/>
      <c r="J1273" s="215"/>
      <c r="K1273" s="215"/>
      <c r="L1273" s="220"/>
      <c r="M1273" s="221"/>
      <c r="N1273" s="222"/>
      <c r="O1273" s="222"/>
      <c r="P1273" s="222"/>
      <c r="Q1273" s="222"/>
      <c r="R1273" s="222"/>
      <c r="S1273" s="222"/>
      <c r="T1273" s="223"/>
      <c r="AT1273" s="224" t="s">
        <v>159</v>
      </c>
      <c r="AU1273" s="224" t="s">
        <v>86</v>
      </c>
      <c r="AV1273" s="14" t="s">
        <v>86</v>
      </c>
      <c r="AW1273" s="14" t="s">
        <v>35</v>
      </c>
      <c r="AX1273" s="14" t="s">
        <v>77</v>
      </c>
      <c r="AY1273" s="224" t="s">
        <v>148</v>
      </c>
    </row>
    <row r="1274" spans="2:51" s="14" customFormat="1" ht="10.2">
      <c r="B1274" s="214"/>
      <c r="C1274" s="215"/>
      <c r="D1274" s="200" t="s">
        <v>159</v>
      </c>
      <c r="E1274" s="216" t="s">
        <v>19</v>
      </c>
      <c r="F1274" s="217" t="s">
        <v>1756</v>
      </c>
      <c r="G1274" s="215"/>
      <c r="H1274" s="218">
        <v>5.82</v>
      </c>
      <c r="I1274" s="219"/>
      <c r="J1274" s="215"/>
      <c r="K1274" s="215"/>
      <c r="L1274" s="220"/>
      <c r="M1274" s="221"/>
      <c r="N1274" s="222"/>
      <c r="O1274" s="222"/>
      <c r="P1274" s="222"/>
      <c r="Q1274" s="222"/>
      <c r="R1274" s="222"/>
      <c r="S1274" s="222"/>
      <c r="T1274" s="223"/>
      <c r="AT1274" s="224" t="s">
        <v>159</v>
      </c>
      <c r="AU1274" s="224" t="s">
        <v>86</v>
      </c>
      <c r="AV1274" s="14" t="s">
        <v>86</v>
      </c>
      <c r="AW1274" s="14" t="s">
        <v>35</v>
      </c>
      <c r="AX1274" s="14" t="s">
        <v>77</v>
      </c>
      <c r="AY1274" s="224" t="s">
        <v>148</v>
      </c>
    </row>
    <row r="1275" spans="2:51" s="14" customFormat="1" ht="10.2">
      <c r="B1275" s="214"/>
      <c r="C1275" s="215"/>
      <c r="D1275" s="200" t="s">
        <v>159</v>
      </c>
      <c r="E1275" s="216" t="s">
        <v>19</v>
      </c>
      <c r="F1275" s="217" t="s">
        <v>1757</v>
      </c>
      <c r="G1275" s="215"/>
      <c r="H1275" s="218">
        <v>16.56</v>
      </c>
      <c r="I1275" s="219"/>
      <c r="J1275" s="215"/>
      <c r="K1275" s="215"/>
      <c r="L1275" s="220"/>
      <c r="M1275" s="221"/>
      <c r="N1275" s="222"/>
      <c r="O1275" s="222"/>
      <c r="P1275" s="222"/>
      <c r="Q1275" s="222"/>
      <c r="R1275" s="222"/>
      <c r="S1275" s="222"/>
      <c r="T1275" s="223"/>
      <c r="AT1275" s="224" t="s">
        <v>159</v>
      </c>
      <c r="AU1275" s="224" t="s">
        <v>86</v>
      </c>
      <c r="AV1275" s="14" t="s">
        <v>86</v>
      </c>
      <c r="AW1275" s="14" t="s">
        <v>35</v>
      </c>
      <c r="AX1275" s="14" t="s">
        <v>77</v>
      </c>
      <c r="AY1275" s="224" t="s">
        <v>148</v>
      </c>
    </row>
    <row r="1276" spans="2:51" s="14" customFormat="1" ht="10.2">
      <c r="B1276" s="214"/>
      <c r="C1276" s="215"/>
      <c r="D1276" s="200" t="s">
        <v>159</v>
      </c>
      <c r="E1276" s="216" t="s">
        <v>19</v>
      </c>
      <c r="F1276" s="217" t="s">
        <v>1758</v>
      </c>
      <c r="G1276" s="215"/>
      <c r="H1276" s="218">
        <v>13.84</v>
      </c>
      <c r="I1276" s="219"/>
      <c r="J1276" s="215"/>
      <c r="K1276" s="215"/>
      <c r="L1276" s="220"/>
      <c r="M1276" s="221"/>
      <c r="N1276" s="222"/>
      <c r="O1276" s="222"/>
      <c r="P1276" s="222"/>
      <c r="Q1276" s="222"/>
      <c r="R1276" s="222"/>
      <c r="S1276" s="222"/>
      <c r="T1276" s="223"/>
      <c r="AT1276" s="224" t="s">
        <v>159</v>
      </c>
      <c r="AU1276" s="224" t="s">
        <v>86</v>
      </c>
      <c r="AV1276" s="14" t="s">
        <v>86</v>
      </c>
      <c r="AW1276" s="14" t="s">
        <v>35</v>
      </c>
      <c r="AX1276" s="14" t="s">
        <v>77</v>
      </c>
      <c r="AY1276" s="224" t="s">
        <v>148</v>
      </c>
    </row>
    <row r="1277" spans="2:51" s="14" customFormat="1" ht="10.2">
      <c r="B1277" s="214"/>
      <c r="C1277" s="215"/>
      <c r="D1277" s="200" t="s">
        <v>159</v>
      </c>
      <c r="E1277" s="216" t="s">
        <v>19</v>
      </c>
      <c r="F1277" s="217" t="s">
        <v>734</v>
      </c>
      <c r="G1277" s="215"/>
      <c r="H1277" s="218">
        <v>17.54</v>
      </c>
      <c r="I1277" s="219"/>
      <c r="J1277" s="215"/>
      <c r="K1277" s="215"/>
      <c r="L1277" s="220"/>
      <c r="M1277" s="221"/>
      <c r="N1277" s="222"/>
      <c r="O1277" s="222"/>
      <c r="P1277" s="222"/>
      <c r="Q1277" s="222"/>
      <c r="R1277" s="222"/>
      <c r="S1277" s="222"/>
      <c r="T1277" s="223"/>
      <c r="AT1277" s="224" t="s">
        <v>159</v>
      </c>
      <c r="AU1277" s="224" t="s">
        <v>86</v>
      </c>
      <c r="AV1277" s="14" t="s">
        <v>86</v>
      </c>
      <c r="AW1277" s="14" t="s">
        <v>35</v>
      </c>
      <c r="AX1277" s="14" t="s">
        <v>77</v>
      </c>
      <c r="AY1277" s="224" t="s">
        <v>148</v>
      </c>
    </row>
    <row r="1278" spans="2:51" s="15" customFormat="1" ht="10.2">
      <c r="B1278" s="225"/>
      <c r="C1278" s="226"/>
      <c r="D1278" s="200" t="s">
        <v>159</v>
      </c>
      <c r="E1278" s="227" t="s">
        <v>19</v>
      </c>
      <c r="F1278" s="228" t="s">
        <v>438</v>
      </c>
      <c r="G1278" s="226"/>
      <c r="H1278" s="229">
        <v>190.62</v>
      </c>
      <c r="I1278" s="230"/>
      <c r="J1278" s="226"/>
      <c r="K1278" s="226"/>
      <c r="L1278" s="231"/>
      <c r="M1278" s="232"/>
      <c r="N1278" s="233"/>
      <c r="O1278" s="233"/>
      <c r="P1278" s="233"/>
      <c r="Q1278" s="233"/>
      <c r="R1278" s="233"/>
      <c r="S1278" s="233"/>
      <c r="T1278" s="234"/>
      <c r="AT1278" s="235" t="s">
        <v>159</v>
      </c>
      <c r="AU1278" s="235" t="s">
        <v>86</v>
      </c>
      <c r="AV1278" s="15" t="s">
        <v>181</v>
      </c>
      <c r="AW1278" s="15" t="s">
        <v>35</v>
      </c>
      <c r="AX1278" s="15" t="s">
        <v>21</v>
      </c>
      <c r="AY1278" s="235" t="s">
        <v>148</v>
      </c>
    </row>
    <row r="1279" spans="1:65" s="2" customFormat="1" ht="16.5" customHeight="1">
      <c r="A1279" s="36"/>
      <c r="B1279" s="37"/>
      <c r="C1279" s="188" t="s">
        <v>1759</v>
      </c>
      <c r="D1279" s="188" t="s">
        <v>150</v>
      </c>
      <c r="E1279" s="189" t="s">
        <v>1760</v>
      </c>
      <c r="F1279" s="190" t="s">
        <v>1761</v>
      </c>
      <c r="G1279" s="191" t="s">
        <v>153</v>
      </c>
      <c r="H1279" s="192">
        <v>244.52</v>
      </c>
      <c r="I1279" s="193"/>
      <c r="J1279" s="192">
        <f>ROUND(I1279*H1279,2)</f>
        <v>0</v>
      </c>
      <c r="K1279" s="190" t="s">
        <v>154</v>
      </c>
      <c r="L1279" s="41"/>
      <c r="M1279" s="194" t="s">
        <v>19</v>
      </c>
      <c r="N1279" s="195" t="s">
        <v>48</v>
      </c>
      <c r="O1279" s="66"/>
      <c r="P1279" s="196">
        <f>O1279*H1279</f>
        <v>0</v>
      </c>
      <c r="Q1279" s="196">
        <v>0.0001</v>
      </c>
      <c r="R1279" s="196">
        <f>Q1279*H1279</f>
        <v>0.024452</v>
      </c>
      <c r="S1279" s="196">
        <v>0</v>
      </c>
      <c r="T1279" s="197">
        <f>S1279*H1279</f>
        <v>0</v>
      </c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R1279" s="198" t="s">
        <v>272</v>
      </c>
      <c r="AT1279" s="198" t="s">
        <v>150</v>
      </c>
      <c r="AU1279" s="198" t="s">
        <v>86</v>
      </c>
      <c r="AY1279" s="19" t="s">
        <v>148</v>
      </c>
      <c r="BE1279" s="199">
        <f>IF(N1279="základní",J1279,0)</f>
        <v>0</v>
      </c>
      <c r="BF1279" s="199">
        <f>IF(N1279="snížená",J1279,0)</f>
        <v>0</v>
      </c>
      <c r="BG1279" s="199">
        <f>IF(N1279="zákl. přenesená",J1279,0)</f>
        <v>0</v>
      </c>
      <c r="BH1279" s="199">
        <f>IF(N1279="sníž. přenesená",J1279,0)</f>
        <v>0</v>
      </c>
      <c r="BI1279" s="199">
        <f>IF(N1279="nulová",J1279,0)</f>
        <v>0</v>
      </c>
      <c r="BJ1279" s="19" t="s">
        <v>21</v>
      </c>
      <c r="BK1279" s="199">
        <f>ROUND(I1279*H1279,2)</f>
        <v>0</v>
      </c>
      <c r="BL1279" s="19" t="s">
        <v>272</v>
      </c>
      <c r="BM1279" s="198" t="s">
        <v>1762</v>
      </c>
    </row>
    <row r="1280" spans="1:47" s="2" customFormat="1" ht="28.8">
      <c r="A1280" s="36"/>
      <c r="B1280" s="37"/>
      <c r="C1280" s="38"/>
      <c r="D1280" s="200" t="s">
        <v>157</v>
      </c>
      <c r="E1280" s="38"/>
      <c r="F1280" s="201" t="s">
        <v>1763</v>
      </c>
      <c r="G1280" s="38"/>
      <c r="H1280" s="38"/>
      <c r="I1280" s="109"/>
      <c r="J1280" s="38"/>
      <c r="K1280" s="38"/>
      <c r="L1280" s="41"/>
      <c r="M1280" s="202"/>
      <c r="N1280" s="203"/>
      <c r="O1280" s="66"/>
      <c r="P1280" s="66"/>
      <c r="Q1280" s="66"/>
      <c r="R1280" s="66"/>
      <c r="S1280" s="66"/>
      <c r="T1280" s="67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T1280" s="19" t="s">
        <v>157</v>
      </c>
      <c r="AU1280" s="19" t="s">
        <v>86</v>
      </c>
    </row>
    <row r="1281" spans="1:65" s="2" customFormat="1" ht="16.5" customHeight="1">
      <c r="A1281" s="36"/>
      <c r="B1281" s="37"/>
      <c r="C1281" s="188" t="s">
        <v>1764</v>
      </c>
      <c r="D1281" s="188" t="s">
        <v>150</v>
      </c>
      <c r="E1281" s="189" t="s">
        <v>1765</v>
      </c>
      <c r="F1281" s="190" t="s">
        <v>1766</v>
      </c>
      <c r="G1281" s="191" t="s">
        <v>153</v>
      </c>
      <c r="H1281" s="192">
        <v>244.52</v>
      </c>
      <c r="I1281" s="193"/>
      <c r="J1281" s="192">
        <f>ROUND(I1281*H1281,2)</f>
        <v>0</v>
      </c>
      <c r="K1281" s="190" t="s">
        <v>154</v>
      </c>
      <c r="L1281" s="41"/>
      <c r="M1281" s="194" t="s">
        <v>19</v>
      </c>
      <c r="N1281" s="195" t="s">
        <v>48</v>
      </c>
      <c r="O1281" s="66"/>
      <c r="P1281" s="196">
        <f>O1281*H1281</f>
        <v>0</v>
      </c>
      <c r="Q1281" s="196">
        <v>0</v>
      </c>
      <c r="R1281" s="196">
        <f>Q1281*H1281</f>
        <v>0</v>
      </c>
      <c r="S1281" s="196">
        <v>0</v>
      </c>
      <c r="T1281" s="197">
        <f>S1281*H1281</f>
        <v>0</v>
      </c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R1281" s="198" t="s">
        <v>272</v>
      </c>
      <c r="AT1281" s="198" t="s">
        <v>150</v>
      </c>
      <c r="AU1281" s="198" t="s">
        <v>86</v>
      </c>
      <c r="AY1281" s="19" t="s">
        <v>148</v>
      </c>
      <c r="BE1281" s="199">
        <f>IF(N1281="základní",J1281,0)</f>
        <v>0</v>
      </c>
      <c r="BF1281" s="199">
        <f>IF(N1281="snížená",J1281,0)</f>
        <v>0</v>
      </c>
      <c r="BG1281" s="199">
        <f>IF(N1281="zákl. přenesená",J1281,0)</f>
        <v>0</v>
      </c>
      <c r="BH1281" s="199">
        <f>IF(N1281="sníž. přenesená",J1281,0)</f>
        <v>0</v>
      </c>
      <c r="BI1281" s="199">
        <f>IF(N1281="nulová",J1281,0)</f>
        <v>0</v>
      </c>
      <c r="BJ1281" s="19" t="s">
        <v>21</v>
      </c>
      <c r="BK1281" s="199">
        <f>ROUND(I1281*H1281,2)</f>
        <v>0</v>
      </c>
      <c r="BL1281" s="19" t="s">
        <v>272</v>
      </c>
      <c r="BM1281" s="198" t="s">
        <v>1767</v>
      </c>
    </row>
    <row r="1282" spans="1:47" s="2" customFormat="1" ht="28.8">
      <c r="A1282" s="36"/>
      <c r="B1282" s="37"/>
      <c r="C1282" s="38"/>
      <c r="D1282" s="200" t="s">
        <v>157</v>
      </c>
      <c r="E1282" s="38"/>
      <c r="F1282" s="201" t="s">
        <v>1768</v>
      </c>
      <c r="G1282" s="38"/>
      <c r="H1282" s="38"/>
      <c r="I1282" s="109"/>
      <c r="J1282" s="38"/>
      <c r="K1282" s="38"/>
      <c r="L1282" s="41"/>
      <c r="M1282" s="202"/>
      <c r="N1282" s="203"/>
      <c r="O1282" s="66"/>
      <c r="P1282" s="66"/>
      <c r="Q1282" s="66"/>
      <c r="R1282" s="66"/>
      <c r="S1282" s="66"/>
      <c r="T1282" s="67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T1282" s="19" t="s">
        <v>157</v>
      </c>
      <c r="AU1282" s="19" t="s">
        <v>86</v>
      </c>
    </row>
    <row r="1283" spans="1:65" s="2" customFormat="1" ht="21.75" customHeight="1">
      <c r="A1283" s="36"/>
      <c r="B1283" s="37"/>
      <c r="C1283" s="247" t="s">
        <v>1769</v>
      </c>
      <c r="D1283" s="247" t="s">
        <v>243</v>
      </c>
      <c r="E1283" s="248" t="s">
        <v>1770</v>
      </c>
      <c r="F1283" s="249" t="s">
        <v>1771</v>
      </c>
      <c r="G1283" s="250" t="s">
        <v>153</v>
      </c>
      <c r="H1283" s="251">
        <v>268.97</v>
      </c>
      <c r="I1283" s="252"/>
      <c r="J1283" s="251">
        <f>ROUND(I1283*H1283,2)</f>
        <v>0</v>
      </c>
      <c r="K1283" s="249" t="s">
        <v>154</v>
      </c>
      <c r="L1283" s="253"/>
      <c r="M1283" s="254" t="s">
        <v>19</v>
      </c>
      <c r="N1283" s="255" t="s">
        <v>48</v>
      </c>
      <c r="O1283" s="66"/>
      <c r="P1283" s="196">
        <f>O1283*H1283</f>
        <v>0</v>
      </c>
      <c r="Q1283" s="196">
        <v>0.00011</v>
      </c>
      <c r="R1283" s="196">
        <f>Q1283*H1283</f>
        <v>0.029586700000000004</v>
      </c>
      <c r="S1283" s="196">
        <v>0</v>
      </c>
      <c r="T1283" s="197">
        <f>S1283*H1283</f>
        <v>0</v>
      </c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R1283" s="198" t="s">
        <v>404</v>
      </c>
      <c r="AT1283" s="198" t="s">
        <v>243</v>
      </c>
      <c r="AU1283" s="198" t="s">
        <v>86</v>
      </c>
      <c r="AY1283" s="19" t="s">
        <v>148</v>
      </c>
      <c r="BE1283" s="199">
        <f>IF(N1283="základní",J1283,0)</f>
        <v>0</v>
      </c>
      <c r="BF1283" s="199">
        <f>IF(N1283="snížená",J1283,0)</f>
        <v>0</v>
      </c>
      <c r="BG1283" s="199">
        <f>IF(N1283="zákl. přenesená",J1283,0)</f>
        <v>0</v>
      </c>
      <c r="BH1283" s="199">
        <f>IF(N1283="sníž. přenesená",J1283,0)</f>
        <v>0</v>
      </c>
      <c r="BI1283" s="199">
        <f>IF(N1283="nulová",J1283,0)</f>
        <v>0</v>
      </c>
      <c r="BJ1283" s="19" t="s">
        <v>21</v>
      </c>
      <c r="BK1283" s="199">
        <f>ROUND(I1283*H1283,2)</f>
        <v>0</v>
      </c>
      <c r="BL1283" s="19" t="s">
        <v>272</v>
      </c>
      <c r="BM1283" s="198" t="s">
        <v>1772</v>
      </c>
    </row>
    <row r="1284" spans="1:47" s="2" customFormat="1" ht="19.2">
      <c r="A1284" s="36"/>
      <c r="B1284" s="37"/>
      <c r="C1284" s="38"/>
      <c r="D1284" s="200" t="s">
        <v>157</v>
      </c>
      <c r="E1284" s="38"/>
      <c r="F1284" s="201" t="s">
        <v>1771</v>
      </c>
      <c r="G1284" s="38"/>
      <c r="H1284" s="38"/>
      <c r="I1284" s="109"/>
      <c r="J1284" s="38"/>
      <c r="K1284" s="38"/>
      <c r="L1284" s="41"/>
      <c r="M1284" s="202"/>
      <c r="N1284" s="203"/>
      <c r="O1284" s="66"/>
      <c r="P1284" s="66"/>
      <c r="Q1284" s="66"/>
      <c r="R1284" s="66"/>
      <c r="S1284" s="66"/>
      <c r="T1284" s="67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T1284" s="19" t="s">
        <v>157</v>
      </c>
      <c r="AU1284" s="19" t="s">
        <v>86</v>
      </c>
    </row>
    <row r="1285" spans="2:51" s="14" customFormat="1" ht="10.2">
      <c r="B1285" s="214"/>
      <c r="C1285" s="215"/>
      <c r="D1285" s="200" t="s">
        <v>159</v>
      </c>
      <c r="E1285" s="215"/>
      <c r="F1285" s="217" t="s">
        <v>1773</v>
      </c>
      <c r="G1285" s="215"/>
      <c r="H1285" s="218">
        <v>268.97</v>
      </c>
      <c r="I1285" s="219"/>
      <c r="J1285" s="215"/>
      <c r="K1285" s="215"/>
      <c r="L1285" s="220"/>
      <c r="M1285" s="221"/>
      <c r="N1285" s="222"/>
      <c r="O1285" s="222"/>
      <c r="P1285" s="222"/>
      <c r="Q1285" s="222"/>
      <c r="R1285" s="222"/>
      <c r="S1285" s="222"/>
      <c r="T1285" s="223"/>
      <c r="AT1285" s="224" t="s">
        <v>159</v>
      </c>
      <c r="AU1285" s="224" t="s">
        <v>86</v>
      </c>
      <c r="AV1285" s="14" t="s">
        <v>86</v>
      </c>
      <c r="AW1285" s="14" t="s">
        <v>4</v>
      </c>
      <c r="AX1285" s="14" t="s">
        <v>21</v>
      </c>
      <c r="AY1285" s="224" t="s">
        <v>148</v>
      </c>
    </row>
    <row r="1286" spans="1:65" s="2" customFormat="1" ht="16.5" customHeight="1">
      <c r="A1286" s="36"/>
      <c r="B1286" s="37"/>
      <c r="C1286" s="188" t="s">
        <v>1774</v>
      </c>
      <c r="D1286" s="188" t="s">
        <v>150</v>
      </c>
      <c r="E1286" s="189" t="s">
        <v>1775</v>
      </c>
      <c r="F1286" s="190" t="s">
        <v>1776</v>
      </c>
      <c r="G1286" s="191" t="s">
        <v>153</v>
      </c>
      <c r="H1286" s="192">
        <v>244.52</v>
      </c>
      <c r="I1286" s="193"/>
      <c r="J1286" s="192">
        <f>ROUND(I1286*H1286,2)</f>
        <v>0</v>
      </c>
      <c r="K1286" s="190" t="s">
        <v>154</v>
      </c>
      <c r="L1286" s="41"/>
      <c r="M1286" s="194" t="s">
        <v>19</v>
      </c>
      <c r="N1286" s="195" t="s">
        <v>48</v>
      </c>
      <c r="O1286" s="66"/>
      <c r="P1286" s="196">
        <f>O1286*H1286</f>
        <v>0</v>
      </c>
      <c r="Q1286" s="196">
        <v>0</v>
      </c>
      <c r="R1286" s="196">
        <f>Q1286*H1286</f>
        <v>0</v>
      </c>
      <c r="S1286" s="196">
        <v>0</v>
      </c>
      <c r="T1286" s="197">
        <f>S1286*H1286</f>
        <v>0</v>
      </c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R1286" s="198" t="s">
        <v>272</v>
      </c>
      <c r="AT1286" s="198" t="s">
        <v>150</v>
      </c>
      <c r="AU1286" s="198" t="s">
        <v>86</v>
      </c>
      <c r="AY1286" s="19" t="s">
        <v>148</v>
      </c>
      <c r="BE1286" s="199">
        <f>IF(N1286="základní",J1286,0)</f>
        <v>0</v>
      </c>
      <c r="BF1286" s="199">
        <f>IF(N1286="snížená",J1286,0)</f>
        <v>0</v>
      </c>
      <c r="BG1286" s="199">
        <f>IF(N1286="zákl. přenesená",J1286,0)</f>
        <v>0</v>
      </c>
      <c r="BH1286" s="199">
        <f>IF(N1286="sníž. přenesená",J1286,0)</f>
        <v>0</v>
      </c>
      <c r="BI1286" s="199">
        <f>IF(N1286="nulová",J1286,0)</f>
        <v>0</v>
      </c>
      <c r="BJ1286" s="19" t="s">
        <v>21</v>
      </c>
      <c r="BK1286" s="199">
        <f>ROUND(I1286*H1286,2)</f>
        <v>0</v>
      </c>
      <c r="BL1286" s="19" t="s">
        <v>272</v>
      </c>
      <c r="BM1286" s="198" t="s">
        <v>1777</v>
      </c>
    </row>
    <row r="1287" spans="1:47" s="2" customFormat="1" ht="28.8">
      <c r="A1287" s="36"/>
      <c r="B1287" s="37"/>
      <c r="C1287" s="38"/>
      <c r="D1287" s="200" t="s">
        <v>157</v>
      </c>
      <c r="E1287" s="38"/>
      <c r="F1287" s="201" t="s">
        <v>1778</v>
      </c>
      <c r="G1287" s="38"/>
      <c r="H1287" s="38"/>
      <c r="I1287" s="109"/>
      <c r="J1287" s="38"/>
      <c r="K1287" s="38"/>
      <c r="L1287" s="41"/>
      <c r="M1287" s="202"/>
      <c r="N1287" s="203"/>
      <c r="O1287" s="66"/>
      <c r="P1287" s="66"/>
      <c r="Q1287" s="66"/>
      <c r="R1287" s="66"/>
      <c r="S1287" s="66"/>
      <c r="T1287" s="67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T1287" s="19" t="s">
        <v>157</v>
      </c>
      <c r="AU1287" s="19" t="s">
        <v>86</v>
      </c>
    </row>
    <row r="1288" spans="2:51" s="13" customFormat="1" ht="10.2">
      <c r="B1288" s="204"/>
      <c r="C1288" s="205"/>
      <c r="D1288" s="200" t="s">
        <v>159</v>
      </c>
      <c r="E1288" s="206" t="s">
        <v>19</v>
      </c>
      <c r="F1288" s="207" t="s">
        <v>1779</v>
      </c>
      <c r="G1288" s="205"/>
      <c r="H1288" s="206" t="s">
        <v>19</v>
      </c>
      <c r="I1288" s="208"/>
      <c r="J1288" s="205"/>
      <c r="K1288" s="205"/>
      <c r="L1288" s="209"/>
      <c r="M1288" s="210"/>
      <c r="N1288" s="211"/>
      <c r="O1288" s="211"/>
      <c r="P1288" s="211"/>
      <c r="Q1288" s="211"/>
      <c r="R1288" s="211"/>
      <c r="S1288" s="211"/>
      <c r="T1288" s="212"/>
      <c r="AT1288" s="213" t="s">
        <v>159</v>
      </c>
      <c r="AU1288" s="213" t="s">
        <v>86</v>
      </c>
      <c r="AV1288" s="13" t="s">
        <v>21</v>
      </c>
      <c r="AW1288" s="13" t="s">
        <v>35</v>
      </c>
      <c r="AX1288" s="13" t="s">
        <v>77</v>
      </c>
      <c r="AY1288" s="213" t="s">
        <v>148</v>
      </c>
    </row>
    <row r="1289" spans="2:51" s="13" customFormat="1" ht="10.2">
      <c r="B1289" s="204"/>
      <c r="C1289" s="205"/>
      <c r="D1289" s="200" t="s">
        <v>159</v>
      </c>
      <c r="E1289" s="206" t="s">
        <v>19</v>
      </c>
      <c r="F1289" s="207" t="s">
        <v>1780</v>
      </c>
      <c r="G1289" s="205"/>
      <c r="H1289" s="206" t="s">
        <v>19</v>
      </c>
      <c r="I1289" s="208"/>
      <c r="J1289" s="205"/>
      <c r="K1289" s="205"/>
      <c r="L1289" s="209"/>
      <c r="M1289" s="210"/>
      <c r="N1289" s="211"/>
      <c r="O1289" s="211"/>
      <c r="P1289" s="211"/>
      <c r="Q1289" s="211"/>
      <c r="R1289" s="211"/>
      <c r="S1289" s="211"/>
      <c r="T1289" s="212"/>
      <c r="AT1289" s="213" t="s">
        <v>159</v>
      </c>
      <c r="AU1289" s="213" t="s">
        <v>86</v>
      </c>
      <c r="AV1289" s="13" t="s">
        <v>21</v>
      </c>
      <c r="AW1289" s="13" t="s">
        <v>35</v>
      </c>
      <c r="AX1289" s="13" t="s">
        <v>77</v>
      </c>
      <c r="AY1289" s="213" t="s">
        <v>148</v>
      </c>
    </row>
    <row r="1290" spans="2:51" s="14" customFormat="1" ht="10.2">
      <c r="B1290" s="214"/>
      <c r="C1290" s="215"/>
      <c r="D1290" s="200" t="s">
        <v>159</v>
      </c>
      <c r="E1290" s="216" t="s">
        <v>19</v>
      </c>
      <c r="F1290" s="217" t="s">
        <v>1781</v>
      </c>
      <c r="G1290" s="215"/>
      <c r="H1290" s="218">
        <v>244.516</v>
      </c>
      <c r="I1290" s="219"/>
      <c r="J1290" s="215"/>
      <c r="K1290" s="215"/>
      <c r="L1290" s="220"/>
      <c r="M1290" s="221"/>
      <c r="N1290" s="222"/>
      <c r="O1290" s="222"/>
      <c r="P1290" s="222"/>
      <c r="Q1290" s="222"/>
      <c r="R1290" s="222"/>
      <c r="S1290" s="222"/>
      <c r="T1290" s="223"/>
      <c r="AT1290" s="224" t="s">
        <v>159</v>
      </c>
      <c r="AU1290" s="224" t="s">
        <v>86</v>
      </c>
      <c r="AV1290" s="14" t="s">
        <v>86</v>
      </c>
      <c r="AW1290" s="14" t="s">
        <v>35</v>
      </c>
      <c r="AX1290" s="14" t="s">
        <v>21</v>
      </c>
      <c r="AY1290" s="224" t="s">
        <v>148</v>
      </c>
    </row>
    <row r="1291" spans="1:65" s="2" customFormat="1" ht="21.75" customHeight="1">
      <c r="A1291" s="36"/>
      <c r="B1291" s="37"/>
      <c r="C1291" s="247" t="s">
        <v>1782</v>
      </c>
      <c r="D1291" s="247" t="s">
        <v>243</v>
      </c>
      <c r="E1291" s="248" t="s">
        <v>1783</v>
      </c>
      <c r="F1291" s="249" t="s">
        <v>1784</v>
      </c>
      <c r="G1291" s="250" t="s">
        <v>153</v>
      </c>
      <c r="H1291" s="251">
        <v>249.41</v>
      </c>
      <c r="I1291" s="252"/>
      <c r="J1291" s="251">
        <f>ROUND(I1291*H1291,2)</f>
        <v>0</v>
      </c>
      <c r="K1291" s="249" t="s">
        <v>154</v>
      </c>
      <c r="L1291" s="253"/>
      <c r="M1291" s="254" t="s">
        <v>19</v>
      </c>
      <c r="N1291" s="255" t="s">
        <v>48</v>
      </c>
      <c r="O1291" s="66"/>
      <c r="P1291" s="196">
        <f>O1291*H1291</f>
        <v>0</v>
      </c>
      <c r="Q1291" s="196">
        <v>0.0028</v>
      </c>
      <c r="R1291" s="196">
        <f>Q1291*H1291</f>
        <v>0.698348</v>
      </c>
      <c r="S1291" s="196">
        <v>0</v>
      </c>
      <c r="T1291" s="197">
        <f>S1291*H1291</f>
        <v>0</v>
      </c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R1291" s="198" t="s">
        <v>404</v>
      </c>
      <c r="AT1291" s="198" t="s">
        <v>243</v>
      </c>
      <c r="AU1291" s="198" t="s">
        <v>86</v>
      </c>
      <c r="AY1291" s="19" t="s">
        <v>148</v>
      </c>
      <c r="BE1291" s="199">
        <f>IF(N1291="základní",J1291,0)</f>
        <v>0</v>
      </c>
      <c r="BF1291" s="199">
        <f>IF(N1291="snížená",J1291,0)</f>
        <v>0</v>
      </c>
      <c r="BG1291" s="199">
        <f>IF(N1291="zákl. přenesená",J1291,0)</f>
        <v>0</v>
      </c>
      <c r="BH1291" s="199">
        <f>IF(N1291="sníž. přenesená",J1291,0)</f>
        <v>0</v>
      </c>
      <c r="BI1291" s="199">
        <f>IF(N1291="nulová",J1291,0)</f>
        <v>0</v>
      </c>
      <c r="BJ1291" s="19" t="s">
        <v>21</v>
      </c>
      <c r="BK1291" s="199">
        <f>ROUND(I1291*H1291,2)</f>
        <v>0</v>
      </c>
      <c r="BL1291" s="19" t="s">
        <v>272</v>
      </c>
      <c r="BM1291" s="198" t="s">
        <v>1785</v>
      </c>
    </row>
    <row r="1292" spans="1:47" s="2" customFormat="1" ht="19.2">
      <c r="A1292" s="36"/>
      <c r="B1292" s="37"/>
      <c r="C1292" s="38"/>
      <c r="D1292" s="200" t="s">
        <v>157</v>
      </c>
      <c r="E1292" s="38"/>
      <c r="F1292" s="201" t="s">
        <v>1784</v>
      </c>
      <c r="G1292" s="38"/>
      <c r="H1292" s="38"/>
      <c r="I1292" s="109"/>
      <c r="J1292" s="38"/>
      <c r="K1292" s="38"/>
      <c r="L1292" s="41"/>
      <c r="M1292" s="202"/>
      <c r="N1292" s="203"/>
      <c r="O1292" s="66"/>
      <c r="P1292" s="66"/>
      <c r="Q1292" s="66"/>
      <c r="R1292" s="66"/>
      <c r="S1292" s="66"/>
      <c r="T1292" s="67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T1292" s="19" t="s">
        <v>157</v>
      </c>
      <c r="AU1292" s="19" t="s">
        <v>86</v>
      </c>
    </row>
    <row r="1293" spans="2:51" s="14" customFormat="1" ht="10.2">
      <c r="B1293" s="214"/>
      <c r="C1293" s="215"/>
      <c r="D1293" s="200" t="s">
        <v>159</v>
      </c>
      <c r="E1293" s="215"/>
      <c r="F1293" s="217" t="s">
        <v>1786</v>
      </c>
      <c r="G1293" s="215"/>
      <c r="H1293" s="218">
        <v>249.41</v>
      </c>
      <c r="I1293" s="219"/>
      <c r="J1293" s="215"/>
      <c r="K1293" s="215"/>
      <c r="L1293" s="220"/>
      <c r="M1293" s="221"/>
      <c r="N1293" s="222"/>
      <c r="O1293" s="222"/>
      <c r="P1293" s="222"/>
      <c r="Q1293" s="222"/>
      <c r="R1293" s="222"/>
      <c r="S1293" s="222"/>
      <c r="T1293" s="223"/>
      <c r="AT1293" s="224" t="s">
        <v>159</v>
      </c>
      <c r="AU1293" s="224" t="s">
        <v>86</v>
      </c>
      <c r="AV1293" s="14" t="s">
        <v>86</v>
      </c>
      <c r="AW1293" s="14" t="s">
        <v>4</v>
      </c>
      <c r="AX1293" s="14" t="s">
        <v>21</v>
      </c>
      <c r="AY1293" s="224" t="s">
        <v>148</v>
      </c>
    </row>
    <row r="1294" spans="1:65" s="2" customFormat="1" ht="21.75" customHeight="1">
      <c r="A1294" s="36"/>
      <c r="B1294" s="37"/>
      <c r="C1294" s="188" t="s">
        <v>1787</v>
      </c>
      <c r="D1294" s="188" t="s">
        <v>150</v>
      </c>
      <c r="E1294" s="189" t="s">
        <v>1788</v>
      </c>
      <c r="F1294" s="190" t="s">
        <v>1789</v>
      </c>
      <c r="G1294" s="191" t="s">
        <v>1037</v>
      </c>
      <c r="H1294" s="193"/>
      <c r="I1294" s="193"/>
      <c r="J1294" s="192">
        <f>ROUND(I1294*H1294,2)</f>
        <v>0</v>
      </c>
      <c r="K1294" s="190" t="s">
        <v>154</v>
      </c>
      <c r="L1294" s="41"/>
      <c r="M1294" s="194" t="s">
        <v>19</v>
      </c>
      <c r="N1294" s="195" t="s">
        <v>48</v>
      </c>
      <c r="O1294" s="66"/>
      <c r="P1294" s="196">
        <f>O1294*H1294</f>
        <v>0</v>
      </c>
      <c r="Q1294" s="196">
        <v>0</v>
      </c>
      <c r="R1294" s="196">
        <f>Q1294*H1294</f>
        <v>0</v>
      </c>
      <c r="S1294" s="196">
        <v>0</v>
      </c>
      <c r="T1294" s="197">
        <f>S1294*H1294</f>
        <v>0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R1294" s="198" t="s">
        <v>272</v>
      </c>
      <c r="AT1294" s="198" t="s">
        <v>150</v>
      </c>
      <c r="AU1294" s="198" t="s">
        <v>86</v>
      </c>
      <c r="AY1294" s="19" t="s">
        <v>148</v>
      </c>
      <c r="BE1294" s="199">
        <f>IF(N1294="základní",J1294,0)</f>
        <v>0</v>
      </c>
      <c r="BF1294" s="199">
        <f>IF(N1294="snížená",J1294,0)</f>
        <v>0</v>
      </c>
      <c r="BG1294" s="199">
        <f>IF(N1294="zákl. přenesená",J1294,0)</f>
        <v>0</v>
      </c>
      <c r="BH1294" s="199">
        <f>IF(N1294="sníž. přenesená",J1294,0)</f>
        <v>0</v>
      </c>
      <c r="BI1294" s="199">
        <f>IF(N1294="nulová",J1294,0)</f>
        <v>0</v>
      </c>
      <c r="BJ1294" s="19" t="s">
        <v>21</v>
      </c>
      <c r="BK1294" s="199">
        <f>ROUND(I1294*H1294,2)</f>
        <v>0</v>
      </c>
      <c r="BL1294" s="19" t="s">
        <v>272</v>
      </c>
      <c r="BM1294" s="198" t="s">
        <v>1790</v>
      </c>
    </row>
    <row r="1295" spans="1:47" s="2" customFormat="1" ht="28.8">
      <c r="A1295" s="36"/>
      <c r="B1295" s="37"/>
      <c r="C1295" s="38"/>
      <c r="D1295" s="200" t="s">
        <v>157</v>
      </c>
      <c r="E1295" s="38"/>
      <c r="F1295" s="201" t="s">
        <v>1791</v>
      </c>
      <c r="G1295" s="38"/>
      <c r="H1295" s="38"/>
      <c r="I1295" s="109"/>
      <c r="J1295" s="38"/>
      <c r="K1295" s="38"/>
      <c r="L1295" s="41"/>
      <c r="M1295" s="202"/>
      <c r="N1295" s="203"/>
      <c r="O1295" s="66"/>
      <c r="P1295" s="66"/>
      <c r="Q1295" s="66"/>
      <c r="R1295" s="66"/>
      <c r="S1295" s="66"/>
      <c r="T1295" s="67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T1295" s="19" t="s">
        <v>157</v>
      </c>
      <c r="AU1295" s="19" t="s">
        <v>86</v>
      </c>
    </row>
    <row r="1296" spans="2:63" s="12" customFormat="1" ht="22.8" customHeight="1">
      <c r="B1296" s="172"/>
      <c r="C1296" s="173"/>
      <c r="D1296" s="174" t="s">
        <v>76</v>
      </c>
      <c r="E1296" s="186" t="s">
        <v>1792</v>
      </c>
      <c r="F1296" s="186" t="s">
        <v>1793</v>
      </c>
      <c r="G1296" s="173"/>
      <c r="H1296" s="173"/>
      <c r="I1296" s="176"/>
      <c r="J1296" s="187">
        <f>BK1296</f>
        <v>0</v>
      </c>
      <c r="K1296" s="173"/>
      <c r="L1296" s="178"/>
      <c r="M1296" s="179"/>
      <c r="N1296" s="180"/>
      <c r="O1296" s="180"/>
      <c r="P1296" s="181">
        <f>SUM(P1297:P1383)</f>
        <v>0</v>
      </c>
      <c r="Q1296" s="180"/>
      <c r="R1296" s="181">
        <f>SUM(R1297:R1383)</f>
        <v>1.1012</v>
      </c>
      <c r="S1296" s="180"/>
      <c r="T1296" s="182">
        <f>SUM(T1297:T1383)</f>
        <v>0.6635000000000001</v>
      </c>
      <c r="AR1296" s="183" t="s">
        <v>86</v>
      </c>
      <c r="AT1296" s="184" t="s">
        <v>76</v>
      </c>
      <c r="AU1296" s="184" t="s">
        <v>21</v>
      </c>
      <c r="AY1296" s="183" t="s">
        <v>148</v>
      </c>
      <c r="BK1296" s="185">
        <f>SUM(BK1297:BK1383)</f>
        <v>0</v>
      </c>
    </row>
    <row r="1297" spans="1:65" s="2" customFormat="1" ht="21.75" customHeight="1">
      <c r="A1297" s="36"/>
      <c r="B1297" s="37"/>
      <c r="C1297" s="188" t="s">
        <v>1794</v>
      </c>
      <c r="D1297" s="188" t="s">
        <v>150</v>
      </c>
      <c r="E1297" s="189" t="s">
        <v>1795</v>
      </c>
      <c r="F1297" s="190" t="s">
        <v>1796</v>
      </c>
      <c r="G1297" s="191" t="s">
        <v>366</v>
      </c>
      <c r="H1297" s="192">
        <v>6</v>
      </c>
      <c r="I1297" s="193"/>
      <c r="J1297" s="192">
        <f>ROUND(I1297*H1297,2)</f>
        <v>0</v>
      </c>
      <c r="K1297" s="190" t="s">
        <v>154</v>
      </c>
      <c r="L1297" s="41"/>
      <c r="M1297" s="194" t="s">
        <v>19</v>
      </c>
      <c r="N1297" s="195" t="s">
        <v>48</v>
      </c>
      <c r="O1297" s="66"/>
      <c r="P1297" s="196">
        <f>O1297*H1297</f>
        <v>0</v>
      </c>
      <c r="Q1297" s="196">
        <v>0</v>
      </c>
      <c r="R1297" s="196">
        <f>Q1297*H1297</f>
        <v>0</v>
      </c>
      <c r="S1297" s="196">
        <v>0</v>
      </c>
      <c r="T1297" s="197">
        <f>S1297*H1297</f>
        <v>0</v>
      </c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R1297" s="198" t="s">
        <v>272</v>
      </c>
      <c r="AT1297" s="198" t="s">
        <v>150</v>
      </c>
      <c r="AU1297" s="198" t="s">
        <v>86</v>
      </c>
      <c r="AY1297" s="19" t="s">
        <v>148</v>
      </c>
      <c r="BE1297" s="199">
        <f>IF(N1297="základní",J1297,0)</f>
        <v>0</v>
      </c>
      <c r="BF1297" s="199">
        <f>IF(N1297="snížená",J1297,0)</f>
        <v>0</v>
      </c>
      <c r="BG1297" s="199">
        <f>IF(N1297="zákl. přenesená",J1297,0)</f>
        <v>0</v>
      </c>
      <c r="BH1297" s="199">
        <f>IF(N1297="sníž. přenesená",J1297,0)</f>
        <v>0</v>
      </c>
      <c r="BI1297" s="199">
        <f>IF(N1297="nulová",J1297,0)</f>
        <v>0</v>
      </c>
      <c r="BJ1297" s="19" t="s">
        <v>21</v>
      </c>
      <c r="BK1297" s="199">
        <f>ROUND(I1297*H1297,2)</f>
        <v>0</v>
      </c>
      <c r="BL1297" s="19" t="s">
        <v>272</v>
      </c>
      <c r="BM1297" s="198" t="s">
        <v>1797</v>
      </c>
    </row>
    <row r="1298" spans="1:47" s="2" customFormat="1" ht="28.8">
      <c r="A1298" s="36"/>
      <c r="B1298" s="37"/>
      <c r="C1298" s="38"/>
      <c r="D1298" s="200" t="s">
        <v>157</v>
      </c>
      <c r="E1298" s="38"/>
      <c r="F1298" s="201" t="s">
        <v>1798</v>
      </c>
      <c r="G1298" s="38"/>
      <c r="H1298" s="38"/>
      <c r="I1298" s="109"/>
      <c r="J1298" s="38"/>
      <c r="K1298" s="38"/>
      <c r="L1298" s="41"/>
      <c r="M1298" s="202"/>
      <c r="N1298" s="203"/>
      <c r="O1298" s="66"/>
      <c r="P1298" s="66"/>
      <c r="Q1298" s="66"/>
      <c r="R1298" s="66"/>
      <c r="S1298" s="66"/>
      <c r="T1298" s="67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T1298" s="19" t="s">
        <v>157</v>
      </c>
      <c r="AU1298" s="19" t="s">
        <v>86</v>
      </c>
    </row>
    <row r="1299" spans="2:51" s="13" customFormat="1" ht="10.2">
      <c r="B1299" s="204"/>
      <c r="C1299" s="205"/>
      <c r="D1299" s="200" t="s">
        <v>159</v>
      </c>
      <c r="E1299" s="206" t="s">
        <v>19</v>
      </c>
      <c r="F1299" s="207" t="s">
        <v>345</v>
      </c>
      <c r="G1299" s="205"/>
      <c r="H1299" s="206" t="s">
        <v>19</v>
      </c>
      <c r="I1299" s="208"/>
      <c r="J1299" s="205"/>
      <c r="K1299" s="205"/>
      <c r="L1299" s="209"/>
      <c r="M1299" s="210"/>
      <c r="N1299" s="211"/>
      <c r="O1299" s="211"/>
      <c r="P1299" s="211"/>
      <c r="Q1299" s="211"/>
      <c r="R1299" s="211"/>
      <c r="S1299" s="211"/>
      <c r="T1299" s="212"/>
      <c r="AT1299" s="213" t="s">
        <v>159</v>
      </c>
      <c r="AU1299" s="213" t="s">
        <v>86</v>
      </c>
      <c r="AV1299" s="13" t="s">
        <v>21</v>
      </c>
      <c r="AW1299" s="13" t="s">
        <v>35</v>
      </c>
      <c r="AX1299" s="13" t="s">
        <v>77</v>
      </c>
      <c r="AY1299" s="213" t="s">
        <v>148</v>
      </c>
    </row>
    <row r="1300" spans="2:51" s="14" customFormat="1" ht="10.2">
      <c r="B1300" s="214"/>
      <c r="C1300" s="215"/>
      <c r="D1300" s="200" t="s">
        <v>159</v>
      </c>
      <c r="E1300" s="216" t="s">
        <v>19</v>
      </c>
      <c r="F1300" s="217" t="s">
        <v>744</v>
      </c>
      <c r="G1300" s="215"/>
      <c r="H1300" s="218">
        <v>3</v>
      </c>
      <c r="I1300" s="219"/>
      <c r="J1300" s="215"/>
      <c r="K1300" s="215"/>
      <c r="L1300" s="220"/>
      <c r="M1300" s="221"/>
      <c r="N1300" s="222"/>
      <c r="O1300" s="222"/>
      <c r="P1300" s="222"/>
      <c r="Q1300" s="222"/>
      <c r="R1300" s="222"/>
      <c r="S1300" s="222"/>
      <c r="T1300" s="223"/>
      <c r="AT1300" s="224" t="s">
        <v>159</v>
      </c>
      <c r="AU1300" s="224" t="s">
        <v>86</v>
      </c>
      <c r="AV1300" s="14" t="s">
        <v>86</v>
      </c>
      <c r="AW1300" s="14" t="s">
        <v>35</v>
      </c>
      <c r="AX1300" s="14" t="s">
        <v>77</v>
      </c>
      <c r="AY1300" s="224" t="s">
        <v>148</v>
      </c>
    </row>
    <row r="1301" spans="2:51" s="14" customFormat="1" ht="10.2">
      <c r="B1301" s="214"/>
      <c r="C1301" s="215"/>
      <c r="D1301" s="200" t="s">
        <v>159</v>
      </c>
      <c r="E1301" s="216" t="s">
        <v>19</v>
      </c>
      <c r="F1301" s="217" t="s">
        <v>1799</v>
      </c>
      <c r="G1301" s="215"/>
      <c r="H1301" s="218">
        <v>3</v>
      </c>
      <c r="I1301" s="219"/>
      <c r="J1301" s="215"/>
      <c r="K1301" s="215"/>
      <c r="L1301" s="220"/>
      <c r="M1301" s="221"/>
      <c r="N1301" s="222"/>
      <c r="O1301" s="222"/>
      <c r="P1301" s="222"/>
      <c r="Q1301" s="222"/>
      <c r="R1301" s="222"/>
      <c r="S1301" s="222"/>
      <c r="T1301" s="223"/>
      <c r="AT1301" s="224" t="s">
        <v>159</v>
      </c>
      <c r="AU1301" s="224" t="s">
        <v>86</v>
      </c>
      <c r="AV1301" s="14" t="s">
        <v>86</v>
      </c>
      <c r="AW1301" s="14" t="s">
        <v>35</v>
      </c>
      <c r="AX1301" s="14" t="s">
        <v>77</v>
      </c>
      <c r="AY1301" s="224" t="s">
        <v>148</v>
      </c>
    </row>
    <row r="1302" spans="2:51" s="16" customFormat="1" ht="10.2">
      <c r="B1302" s="236"/>
      <c r="C1302" s="237"/>
      <c r="D1302" s="200" t="s">
        <v>159</v>
      </c>
      <c r="E1302" s="238" t="s">
        <v>19</v>
      </c>
      <c r="F1302" s="239" t="s">
        <v>206</v>
      </c>
      <c r="G1302" s="237"/>
      <c r="H1302" s="240">
        <v>6</v>
      </c>
      <c r="I1302" s="241"/>
      <c r="J1302" s="237"/>
      <c r="K1302" s="237"/>
      <c r="L1302" s="242"/>
      <c r="M1302" s="243"/>
      <c r="N1302" s="244"/>
      <c r="O1302" s="244"/>
      <c r="P1302" s="244"/>
      <c r="Q1302" s="244"/>
      <c r="R1302" s="244"/>
      <c r="S1302" s="244"/>
      <c r="T1302" s="245"/>
      <c r="AT1302" s="246" t="s">
        <v>159</v>
      </c>
      <c r="AU1302" s="246" t="s">
        <v>86</v>
      </c>
      <c r="AV1302" s="16" t="s">
        <v>155</v>
      </c>
      <c r="AW1302" s="16" t="s">
        <v>35</v>
      </c>
      <c r="AX1302" s="16" t="s">
        <v>21</v>
      </c>
      <c r="AY1302" s="246" t="s">
        <v>148</v>
      </c>
    </row>
    <row r="1303" spans="1:65" s="2" customFormat="1" ht="21.75" customHeight="1">
      <c r="A1303" s="36"/>
      <c r="B1303" s="37"/>
      <c r="C1303" s="247" t="s">
        <v>1800</v>
      </c>
      <c r="D1303" s="247" t="s">
        <v>243</v>
      </c>
      <c r="E1303" s="248" t="s">
        <v>1801</v>
      </c>
      <c r="F1303" s="249" t="s">
        <v>1802</v>
      </c>
      <c r="G1303" s="250" t="s">
        <v>366</v>
      </c>
      <c r="H1303" s="251">
        <v>3</v>
      </c>
      <c r="I1303" s="252"/>
      <c r="J1303" s="251">
        <f>ROUND(I1303*H1303,2)</f>
        <v>0</v>
      </c>
      <c r="K1303" s="249" t="s">
        <v>19</v>
      </c>
      <c r="L1303" s="253"/>
      <c r="M1303" s="254" t="s">
        <v>19</v>
      </c>
      <c r="N1303" s="255" t="s">
        <v>48</v>
      </c>
      <c r="O1303" s="66"/>
      <c r="P1303" s="196">
        <f>O1303*H1303</f>
        <v>0</v>
      </c>
      <c r="Q1303" s="196">
        <v>0.0155</v>
      </c>
      <c r="R1303" s="196">
        <f>Q1303*H1303</f>
        <v>0.0465</v>
      </c>
      <c r="S1303" s="196">
        <v>0</v>
      </c>
      <c r="T1303" s="197">
        <f>S1303*H1303</f>
        <v>0</v>
      </c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R1303" s="198" t="s">
        <v>404</v>
      </c>
      <c r="AT1303" s="198" t="s">
        <v>243</v>
      </c>
      <c r="AU1303" s="198" t="s">
        <v>86</v>
      </c>
      <c r="AY1303" s="19" t="s">
        <v>148</v>
      </c>
      <c r="BE1303" s="199">
        <f>IF(N1303="základní",J1303,0)</f>
        <v>0</v>
      </c>
      <c r="BF1303" s="199">
        <f>IF(N1303="snížená",J1303,0)</f>
        <v>0</v>
      </c>
      <c r="BG1303" s="199">
        <f>IF(N1303="zákl. přenesená",J1303,0)</f>
        <v>0</v>
      </c>
      <c r="BH1303" s="199">
        <f>IF(N1303="sníž. přenesená",J1303,0)</f>
        <v>0</v>
      </c>
      <c r="BI1303" s="199">
        <f>IF(N1303="nulová",J1303,0)</f>
        <v>0</v>
      </c>
      <c r="BJ1303" s="19" t="s">
        <v>21</v>
      </c>
      <c r="BK1303" s="199">
        <f>ROUND(I1303*H1303,2)</f>
        <v>0</v>
      </c>
      <c r="BL1303" s="19" t="s">
        <v>272</v>
      </c>
      <c r="BM1303" s="198" t="s">
        <v>1803</v>
      </c>
    </row>
    <row r="1304" spans="1:47" s="2" customFormat="1" ht="19.2">
      <c r="A1304" s="36"/>
      <c r="B1304" s="37"/>
      <c r="C1304" s="38"/>
      <c r="D1304" s="200" t="s">
        <v>157</v>
      </c>
      <c r="E1304" s="38"/>
      <c r="F1304" s="201" t="s">
        <v>1802</v>
      </c>
      <c r="G1304" s="38"/>
      <c r="H1304" s="38"/>
      <c r="I1304" s="109"/>
      <c r="J1304" s="38"/>
      <c r="K1304" s="38"/>
      <c r="L1304" s="41"/>
      <c r="M1304" s="202"/>
      <c r="N1304" s="203"/>
      <c r="O1304" s="66"/>
      <c r="P1304" s="66"/>
      <c r="Q1304" s="66"/>
      <c r="R1304" s="66"/>
      <c r="S1304" s="66"/>
      <c r="T1304" s="67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T1304" s="19" t="s">
        <v>157</v>
      </c>
      <c r="AU1304" s="19" t="s">
        <v>86</v>
      </c>
    </row>
    <row r="1305" spans="2:51" s="14" customFormat="1" ht="10.2">
      <c r="B1305" s="214"/>
      <c r="C1305" s="215"/>
      <c r="D1305" s="200" t="s">
        <v>159</v>
      </c>
      <c r="E1305" s="216" t="s">
        <v>19</v>
      </c>
      <c r="F1305" s="217" t="s">
        <v>1420</v>
      </c>
      <c r="G1305" s="215"/>
      <c r="H1305" s="218">
        <v>3</v>
      </c>
      <c r="I1305" s="219"/>
      <c r="J1305" s="215"/>
      <c r="K1305" s="215"/>
      <c r="L1305" s="220"/>
      <c r="M1305" s="221"/>
      <c r="N1305" s="222"/>
      <c r="O1305" s="222"/>
      <c r="P1305" s="222"/>
      <c r="Q1305" s="222"/>
      <c r="R1305" s="222"/>
      <c r="S1305" s="222"/>
      <c r="T1305" s="223"/>
      <c r="AT1305" s="224" t="s">
        <v>159</v>
      </c>
      <c r="AU1305" s="224" t="s">
        <v>86</v>
      </c>
      <c r="AV1305" s="14" t="s">
        <v>86</v>
      </c>
      <c r="AW1305" s="14" t="s">
        <v>35</v>
      </c>
      <c r="AX1305" s="14" t="s">
        <v>21</v>
      </c>
      <c r="AY1305" s="224" t="s">
        <v>148</v>
      </c>
    </row>
    <row r="1306" spans="1:65" s="2" customFormat="1" ht="21.75" customHeight="1">
      <c r="A1306" s="36"/>
      <c r="B1306" s="37"/>
      <c r="C1306" s="247" t="s">
        <v>1804</v>
      </c>
      <c r="D1306" s="247" t="s">
        <v>243</v>
      </c>
      <c r="E1306" s="248" t="s">
        <v>1805</v>
      </c>
      <c r="F1306" s="249" t="s">
        <v>1806</v>
      </c>
      <c r="G1306" s="250" t="s">
        <v>366</v>
      </c>
      <c r="H1306" s="251">
        <v>3</v>
      </c>
      <c r="I1306" s="252"/>
      <c r="J1306" s="251">
        <f>ROUND(I1306*H1306,2)</f>
        <v>0</v>
      </c>
      <c r="K1306" s="249" t="s">
        <v>19</v>
      </c>
      <c r="L1306" s="253"/>
      <c r="M1306" s="254" t="s">
        <v>19</v>
      </c>
      <c r="N1306" s="255" t="s">
        <v>48</v>
      </c>
      <c r="O1306" s="66"/>
      <c r="P1306" s="196">
        <f>O1306*H1306</f>
        <v>0</v>
      </c>
      <c r="Q1306" s="196">
        <v>0.016</v>
      </c>
      <c r="R1306" s="196">
        <f>Q1306*H1306</f>
        <v>0.048</v>
      </c>
      <c r="S1306" s="196">
        <v>0</v>
      </c>
      <c r="T1306" s="197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98" t="s">
        <v>404</v>
      </c>
      <c r="AT1306" s="198" t="s">
        <v>243</v>
      </c>
      <c r="AU1306" s="198" t="s">
        <v>86</v>
      </c>
      <c r="AY1306" s="19" t="s">
        <v>148</v>
      </c>
      <c r="BE1306" s="199">
        <f>IF(N1306="základní",J1306,0)</f>
        <v>0</v>
      </c>
      <c r="BF1306" s="199">
        <f>IF(N1306="snížená",J1306,0)</f>
        <v>0</v>
      </c>
      <c r="BG1306" s="199">
        <f>IF(N1306="zákl. přenesená",J1306,0)</f>
        <v>0</v>
      </c>
      <c r="BH1306" s="199">
        <f>IF(N1306="sníž. přenesená",J1306,0)</f>
        <v>0</v>
      </c>
      <c r="BI1306" s="199">
        <f>IF(N1306="nulová",J1306,0)</f>
        <v>0</v>
      </c>
      <c r="BJ1306" s="19" t="s">
        <v>21</v>
      </c>
      <c r="BK1306" s="199">
        <f>ROUND(I1306*H1306,2)</f>
        <v>0</v>
      </c>
      <c r="BL1306" s="19" t="s">
        <v>272</v>
      </c>
      <c r="BM1306" s="198" t="s">
        <v>1807</v>
      </c>
    </row>
    <row r="1307" spans="1:47" s="2" customFormat="1" ht="19.2">
      <c r="A1307" s="36"/>
      <c r="B1307" s="37"/>
      <c r="C1307" s="38"/>
      <c r="D1307" s="200" t="s">
        <v>157</v>
      </c>
      <c r="E1307" s="38"/>
      <c r="F1307" s="201" t="s">
        <v>1806</v>
      </c>
      <c r="G1307" s="38"/>
      <c r="H1307" s="38"/>
      <c r="I1307" s="109"/>
      <c r="J1307" s="38"/>
      <c r="K1307" s="38"/>
      <c r="L1307" s="41"/>
      <c r="M1307" s="202"/>
      <c r="N1307" s="203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157</v>
      </c>
      <c r="AU1307" s="19" t="s">
        <v>86</v>
      </c>
    </row>
    <row r="1308" spans="2:51" s="14" customFormat="1" ht="10.2">
      <c r="B1308" s="214"/>
      <c r="C1308" s="215"/>
      <c r="D1308" s="200" t="s">
        <v>159</v>
      </c>
      <c r="E1308" s="216" t="s">
        <v>19</v>
      </c>
      <c r="F1308" s="217" t="s">
        <v>1420</v>
      </c>
      <c r="G1308" s="215"/>
      <c r="H1308" s="218">
        <v>3</v>
      </c>
      <c r="I1308" s="219"/>
      <c r="J1308" s="215"/>
      <c r="K1308" s="215"/>
      <c r="L1308" s="220"/>
      <c r="M1308" s="221"/>
      <c r="N1308" s="222"/>
      <c r="O1308" s="222"/>
      <c r="P1308" s="222"/>
      <c r="Q1308" s="222"/>
      <c r="R1308" s="222"/>
      <c r="S1308" s="222"/>
      <c r="T1308" s="223"/>
      <c r="AT1308" s="224" t="s">
        <v>159</v>
      </c>
      <c r="AU1308" s="224" t="s">
        <v>86</v>
      </c>
      <c r="AV1308" s="14" t="s">
        <v>86</v>
      </c>
      <c r="AW1308" s="14" t="s">
        <v>35</v>
      </c>
      <c r="AX1308" s="14" t="s">
        <v>21</v>
      </c>
      <c r="AY1308" s="224" t="s">
        <v>148</v>
      </c>
    </row>
    <row r="1309" spans="1:65" s="2" customFormat="1" ht="21.75" customHeight="1">
      <c r="A1309" s="36"/>
      <c r="B1309" s="37"/>
      <c r="C1309" s="188" t="s">
        <v>1808</v>
      </c>
      <c r="D1309" s="188" t="s">
        <v>150</v>
      </c>
      <c r="E1309" s="189" t="s">
        <v>1809</v>
      </c>
      <c r="F1309" s="190" t="s">
        <v>1810</v>
      </c>
      <c r="G1309" s="191" t="s">
        <v>366</v>
      </c>
      <c r="H1309" s="192">
        <v>2</v>
      </c>
      <c r="I1309" s="193"/>
      <c r="J1309" s="192">
        <f>ROUND(I1309*H1309,2)</f>
        <v>0</v>
      </c>
      <c r="K1309" s="190" t="s">
        <v>154</v>
      </c>
      <c r="L1309" s="41"/>
      <c r="M1309" s="194" t="s">
        <v>19</v>
      </c>
      <c r="N1309" s="195" t="s">
        <v>48</v>
      </c>
      <c r="O1309" s="66"/>
      <c r="P1309" s="196">
        <f>O1309*H1309</f>
        <v>0</v>
      </c>
      <c r="Q1309" s="196">
        <v>0</v>
      </c>
      <c r="R1309" s="196">
        <f>Q1309*H1309</f>
        <v>0</v>
      </c>
      <c r="S1309" s="196">
        <v>0</v>
      </c>
      <c r="T1309" s="197">
        <f>S1309*H1309</f>
        <v>0</v>
      </c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R1309" s="198" t="s">
        <v>272</v>
      </c>
      <c r="AT1309" s="198" t="s">
        <v>150</v>
      </c>
      <c r="AU1309" s="198" t="s">
        <v>86</v>
      </c>
      <c r="AY1309" s="19" t="s">
        <v>148</v>
      </c>
      <c r="BE1309" s="199">
        <f>IF(N1309="základní",J1309,0)</f>
        <v>0</v>
      </c>
      <c r="BF1309" s="199">
        <f>IF(N1309="snížená",J1309,0)</f>
        <v>0</v>
      </c>
      <c r="BG1309" s="199">
        <f>IF(N1309="zákl. přenesená",J1309,0)</f>
        <v>0</v>
      </c>
      <c r="BH1309" s="199">
        <f>IF(N1309="sníž. přenesená",J1309,0)</f>
        <v>0</v>
      </c>
      <c r="BI1309" s="199">
        <f>IF(N1309="nulová",J1309,0)</f>
        <v>0</v>
      </c>
      <c r="BJ1309" s="19" t="s">
        <v>21</v>
      </c>
      <c r="BK1309" s="199">
        <f>ROUND(I1309*H1309,2)</f>
        <v>0</v>
      </c>
      <c r="BL1309" s="19" t="s">
        <v>272</v>
      </c>
      <c r="BM1309" s="198" t="s">
        <v>1811</v>
      </c>
    </row>
    <row r="1310" spans="1:47" s="2" customFormat="1" ht="28.8">
      <c r="A1310" s="36"/>
      <c r="B1310" s="37"/>
      <c r="C1310" s="38"/>
      <c r="D1310" s="200" t="s">
        <v>157</v>
      </c>
      <c r="E1310" s="38"/>
      <c r="F1310" s="201" t="s">
        <v>1812</v>
      </c>
      <c r="G1310" s="38"/>
      <c r="H1310" s="38"/>
      <c r="I1310" s="109"/>
      <c r="J1310" s="38"/>
      <c r="K1310" s="38"/>
      <c r="L1310" s="41"/>
      <c r="M1310" s="202"/>
      <c r="N1310" s="203"/>
      <c r="O1310" s="66"/>
      <c r="P1310" s="66"/>
      <c r="Q1310" s="66"/>
      <c r="R1310" s="66"/>
      <c r="S1310" s="66"/>
      <c r="T1310" s="67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T1310" s="19" t="s">
        <v>157</v>
      </c>
      <c r="AU1310" s="19" t="s">
        <v>86</v>
      </c>
    </row>
    <row r="1311" spans="2:51" s="14" customFormat="1" ht="10.2">
      <c r="B1311" s="214"/>
      <c r="C1311" s="215"/>
      <c r="D1311" s="200" t="s">
        <v>159</v>
      </c>
      <c r="E1311" s="216" t="s">
        <v>19</v>
      </c>
      <c r="F1311" s="217" t="s">
        <v>1403</v>
      </c>
      <c r="G1311" s="215"/>
      <c r="H1311" s="218">
        <v>2</v>
      </c>
      <c r="I1311" s="219"/>
      <c r="J1311" s="215"/>
      <c r="K1311" s="215"/>
      <c r="L1311" s="220"/>
      <c r="M1311" s="221"/>
      <c r="N1311" s="222"/>
      <c r="O1311" s="222"/>
      <c r="P1311" s="222"/>
      <c r="Q1311" s="222"/>
      <c r="R1311" s="222"/>
      <c r="S1311" s="222"/>
      <c r="T1311" s="223"/>
      <c r="AT1311" s="224" t="s">
        <v>159</v>
      </c>
      <c r="AU1311" s="224" t="s">
        <v>86</v>
      </c>
      <c r="AV1311" s="14" t="s">
        <v>86</v>
      </c>
      <c r="AW1311" s="14" t="s">
        <v>35</v>
      </c>
      <c r="AX1311" s="14" t="s">
        <v>21</v>
      </c>
      <c r="AY1311" s="224" t="s">
        <v>148</v>
      </c>
    </row>
    <row r="1312" spans="1:65" s="2" customFormat="1" ht="33" customHeight="1">
      <c r="A1312" s="36"/>
      <c r="B1312" s="37"/>
      <c r="C1312" s="247" t="s">
        <v>1813</v>
      </c>
      <c r="D1312" s="247" t="s">
        <v>243</v>
      </c>
      <c r="E1312" s="248" t="s">
        <v>1814</v>
      </c>
      <c r="F1312" s="249" t="s">
        <v>1815</v>
      </c>
      <c r="G1312" s="250" t="s">
        <v>366</v>
      </c>
      <c r="H1312" s="251">
        <v>2</v>
      </c>
      <c r="I1312" s="252"/>
      <c r="J1312" s="251">
        <f>ROUND(I1312*H1312,2)</f>
        <v>0</v>
      </c>
      <c r="K1312" s="249" t="s">
        <v>19</v>
      </c>
      <c r="L1312" s="253"/>
      <c r="M1312" s="254" t="s">
        <v>19</v>
      </c>
      <c r="N1312" s="255" t="s">
        <v>48</v>
      </c>
      <c r="O1312" s="66"/>
      <c r="P1312" s="196">
        <f>O1312*H1312</f>
        <v>0</v>
      </c>
      <c r="Q1312" s="196">
        <v>0.025</v>
      </c>
      <c r="R1312" s="196">
        <f>Q1312*H1312</f>
        <v>0.05</v>
      </c>
      <c r="S1312" s="196">
        <v>0</v>
      </c>
      <c r="T1312" s="197">
        <f>S1312*H1312</f>
        <v>0</v>
      </c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R1312" s="198" t="s">
        <v>404</v>
      </c>
      <c r="AT1312" s="198" t="s">
        <v>243</v>
      </c>
      <c r="AU1312" s="198" t="s">
        <v>86</v>
      </c>
      <c r="AY1312" s="19" t="s">
        <v>148</v>
      </c>
      <c r="BE1312" s="199">
        <f>IF(N1312="základní",J1312,0)</f>
        <v>0</v>
      </c>
      <c r="BF1312" s="199">
        <f>IF(N1312="snížená",J1312,0)</f>
        <v>0</v>
      </c>
      <c r="BG1312" s="199">
        <f>IF(N1312="zákl. přenesená",J1312,0)</f>
        <v>0</v>
      </c>
      <c r="BH1312" s="199">
        <f>IF(N1312="sníž. přenesená",J1312,0)</f>
        <v>0</v>
      </c>
      <c r="BI1312" s="199">
        <f>IF(N1312="nulová",J1312,0)</f>
        <v>0</v>
      </c>
      <c r="BJ1312" s="19" t="s">
        <v>21</v>
      </c>
      <c r="BK1312" s="199">
        <f>ROUND(I1312*H1312,2)</f>
        <v>0</v>
      </c>
      <c r="BL1312" s="19" t="s">
        <v>272</v>
      </c>
      <c r="BM1312" s="198" t="s">
        <v>1816</v>
      </c>
    </row>
    <row r="1313" spans="1:47" s="2" customFormat="1" ht="28.8">
      <c r="A1313" s="36"/>
      <c r="B1313" s="37"/>
      <c r="C1313" s="38"/>
      <c r="D1313" s="200" t="s">
        <v>157</v>
      </c>
      <c r="E1313" s="38"/>
      <c r="F1313" s="201" t="s">
        <v>1817</v>
      </c>
      <c r="G1313" s="38"/>
      <c r="H1313" s="38"/>
      <c r="I1313" s="109"/>
      <c r="J1313" s="38"/>
      <c r="K1313" s="38"/>
      <c r="L1313" s="41"/>
      <c r="M1313" s="202"/>
      <c r="N1313" s="203"/>
      <c r="O1313" s="66"/>
      <c r="P1313" s="66"/>
      <c r="Q1313" s="66"/>
      <c r="R1313" s="66"/>
      <c r="S1313" s="66"/>
      <c r="T1313" s="67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T1313" s="19" t="s">
        <v>157</v>
      </c>
      <c r="AU1313" s="19" t="s">
        <v>86</v>
      </c>
    </row>
    <row r="1314" spans="2:51" s="14" customFormat="1" ht="10.2">
      <c r="B1314" s="214"/>
      <c r="C1314" s="215"/>
      <c r="D1314" s="200" t="s">
        <v>159</v>
      </c>
      <c r="E1314" s="216" t="s">
        <v>19</v>
      </c>
      <c r="F1314" s="217" t="s">
        <v>1403</v>
      </c>
      <c r="G1314" s="215"/>
      <c r="H1314" s="218">
        <v>2</v>
      </c>
      <c r="I1314" s="219"/>
      <c r="J1314" s="215"/>
      <c r="K1314" s="215"/>
      <c r="L1314" s="220"/>
      <c r="M1314" s="221"/>
      <c r="N1314" s="222"/>
      <c r="O1314" s="222"/>
      <c r="P1314" s="222"/>
      <c r="Q1314" s="222"/>
      <c r="R1314" s="222"/>
      <c r="S1314" s="222"/>
      <c r="T1314" s="223"/>
      <c r="AT1314" s="224" t="s">
        <v>159</v>
      </c>
      <c r="AU1314" s="224" t="s">
        <v>86</v>
      </c>
      <c r="AV1314" s="14" t="s">
        <v>86</v>
      </c>
      <c r="AW1314" s="14" t="s">
        <v>35</v>
      </c>
      <c r="AX1314" s="14" t="s">
        <v>21</v>
      </c>
      <c r="AY1314" s="224" t="s">
        <v>148</v>
      </c>
    </row>
    <row r="1315" spans="1:65" s="2" customFormat="1" ht="16.5" customHeight="1">
      <c r="A1315" s="36"/>
      <c r="B1315" s="37"/>
      <c r="C1315" s="188" t="s">
        <v>1818</v>
      </c>
      <c r="D1315" s="188" t="s">
        <v>150</v>
      </c>
      <c r="E1315" s="189" t="s">
        <v>1819</v>
      </c>
      <c r="F1315" s="190" t="s">
        <v>1820</v>
      </c>
      <c r="G1315" s="191" t="s">
        <v>366</v>
      </c>
      <c r="H1315" s="192">
        <v>4</v>
      </c>
      <c r="I1315" s="193"/>
      <c r="J1315" s="192">
        <f>ROUND(I1315*H1315,2)</f>
        <v>0</v>
      </c>
      <c r="K1315" s="190" t="s">
        <v>154</v>
      </c>
      <c r="L1315" s="41"/>
      <c r="M1315" s="194" t="s">
        <v>19</v>
      </c>
      <c r="N1315" s="195" t="s">
        <v>48</v>
      </c>
      <c r="O1315" s="66"/>
      <c r="P1315" s="196">
        <f>O1315*H1315</f>
        <v>0</v>
      </c>
      <c r="Q1315" s="196">
        <v>0</v>
      </c>
      <c r="R1315" s="196">
        <f>Q1315*H1315</f>
        <v>0</v>
      </c>
      <c r="S1315" s="196">
        <v>0</v>
      </c>
      <c r="T1315" s="197">
        <f>S1315*H1315</f>
        <v>0</v>
      </c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R1315" s="198" t="s">
        <v>272</v>
      </c>
      <c r="AT1315" s="198" t="s">
        <v>150</v>
      </c>
      <c r="AU1315" s="198" t="s">
        <v>86</v>
      </c>
      <c r="AY1315" s="19" t="s">
        <v>148</v>
      </c>
      <c r="BE1315" s="199">
        <f>IF(N1315="základní",J1315,0)</f>
        <v>0</v>
      </c>
      <c r="BF1315" s="199">
        <f>IF(N1315="snížená",J1315,0)</f>
        <v>0</v>
      </c>
      <c r="BG1315" s="199">
        <f>IF(N1315="zákl. přenesená",J1315,0)</f>
        <v>0</v>
      </c>
      <c r="BH1315" s="199">
        <f>IF(N1315="sníž. přenesená",J1315,0)</f>
        <v>0</v>
      </c>
      <c r="BI1315" s="199">
        <f>IF(N1315="nulová",J1315,0)</f>
        <v>0</v>
      </c>
      <c r="BJ1315" s="19" t="s">
        <v>21</v>
      </c>
      <c r="BK1315" s="199">
        <f>ROUND(I1315*H1315,2)</f>
        <v>0</v>
      </c>
      <c r="BL1315" s="19" t="s">
        <v>272</v>
      </c>
      <c r="BM1315" s="198" t="s">
        <v>1821</v>
      </c>
    </row>
    <row r="1316" spans="1:47" s="2" customFormat="1" ht="10.2">
      <c r="A1316" s="36"/>
      <c r="B1316" s="37"/>
      <c r="C1316" s="38"/>
      <c r="D1316" s="200" t="s">
        <v>157</v>
      </c>
      <c r="E1316" s="38"/>
      <c r="F1316" s="201" t="s">
        <v>1822</v>
      </c>
      <c r="G1316" s="38"/>
      <c r="H1316" s="38"/>
      <c r="I1316" s="109"/>
      <c r="J1316" s="38"/>
      <c r="K1316" s="38"/>
      <c r="L1316" s="41"/>
      <c r="M1316" s="202"/>
      <c r="N1316" s="203"/>
      <c r="O1316" s="66"/>
      <c r="P1316" s="66"/>
      <c r="Q1316" s="66"/>
      <c r="R1316" s="66"/>
      <c r="S1316" s="66"/>
      <c r="T1316" s="67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T1316" s="19" t="s">
        <v>157</v>
      </c>
      <c r="AU1316" s="19" t="s">
        <v>86</v>
      </c>
    </row>
    <row r="1317" spans="1:65" s="2" customFormat="1" ht="16.5" customHeight="1">
      <c r="A1317" s="36"/>
      <c r="B1317" s="37"/>
      <c r="C1317" s="247" t="s">
        <v>1823</v>
      </c>
      <c r="D1317" s="247" t="s">
        <v>243</v>
      </c>
      <c r="E1317" s="248" t="s">
        <v>1824</v>
      </c>
      <c r="F1317" s="249" t="s">
        <v>1825</v>
      </c>
      <c r="G1317" s="250" t="s">
        <v>366</v>
      </c>
      <c r="H1317" s="251">
        <v>4</v>
      </c>
      <c r="I1317" s="252"/>
      <c r="J1317" s="251">
        <f>ROUND(I1317*H1317,2)</f>
        <v>0</v>
      </c>
      <c r="K1317" s="249" t="s">
        <v>154</v>
      </c>
      <c r="L1317" s="253"/>
      <c r="M1317" s="254" t="s">
        <v>19</v>
      </c>
      <c r="N1317" s="255" t="s">
        <v>48</v>
      </c>
      <c r="O1317" s="66"/>
      <c r="P1317" s="196">
        <f>O1317*H1317</f>
        <v>0</v>
      </c>
      <c r="Q1317" s="196">
        <v>0.00015</v>
      </c>
      <c r="R1317" s="196">
        <f>Q1317*H1317</f>
        <v>0.0006</v>
      </c>
      <c r="S1317" s="196">
        <v>0</v>
      </c>
      <c r="T1317" s="197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198" t="s">
        <v>404</v>
      </c>
      <c r="AT1317" s="198" t="s">
        <v>243</v>
      </c>
      <c r="AU1317" s="198" t="s">
        <v>86</v>
      </c>
      <c r="AY1317" s="19" t="s">
        <v>148</v>
      </c>
      <c r="BE1317" s="199">
        <f>IF(N1317="základní",J1317,0)</f>
        <v>0</v>
      </c>
      <c r="BF1317" s="199">
        <f>IF(N1317="snížená",J1317,0)</f>
        <v>0</v>
      </c>
      <c r="BG1317" s="199">
        <f>IF(N1317="zákl. přenesená",J1317,0)</f>
        <v>0</v>
      </c>
      <c r="BH1317" s="199">
        <f>IF(N1317="sníž. přenesená",J1317,0)</f>
        <v>0</v>
      </c>
      <c r="BI1317" s="199">
        <f>IF(N1317="nulová",J1317,0)</f>
        <v>0</v>
      </c>
      <c r="BJ1317" s="19" t="s">
        <v>21</v>
      </c>
      <c r="BK1317" s="199">
        <f>ROUND(I1317*H1317,2)</f>
        <v>0</v>
      </c>
      <c r="BL1317" s="19" t="s">
        <v>272</v>
      </c>
      <c r="BM1317" s="198" t="s">
        <v>1826</v>
      </c>
    </row>
    <row r="1318" spans="1:47" s="2" customFormat="1" ht="10.2">
      <c r="A1318" s="36"/>
      <c r="B1318" s="37"/>
      <c r="C1318" s="38"/>
      <c r="D1318" s="200" t="s">
        <v>157</v>
      </c>
      <c r="E1318" s="38"/>
      <c r="F1318" s="201" t="s">
        <v>1825</v>
      </c>
      <c r="G1318" s="38"/>
      <c r="H1318" s="38"/>
      <c r="I1318" s="109"/>
      <c r="J1318" s="38"/>
      <c r="K1318" s="38"/>
      <c r="L1318" s="41"/>
      <c r="M1318" s="202"/>
      <c r="N1318" s="203"/>
      <c r="O1318" s="66"/>
      <c r="P1318" s="66"/>
      <c r="Q1318" s="66"/>
      <c r="R1318" s="66"/>
      <c r="S1318" s="66"/>
      <c r="T1318" s="67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T1318" s="19" t="s">
        <v>157</v>
      </c>
      <c r="AU1318" s="19" t="s">
        <v>86</v>
      </c>
    </row>
    <row r="1319" spans="1:65" s="2" customFormat="1" ht="16.5" customHeight="1">
      <c r="A1319" s="36"/>
      <c r="B1319" s="37"/>
      <c r="C1319" s="188" t="s">
        <v>1827</v>
      </c>
      <c r="D1319" s="188" t="s">
        <v>150</v>
      </c>
      <c r="E1319" s="189" t="s">
        <v>1828</v>
      </c>
      <c r="F1319" s="190" t="s">
        <v>1829</v>
      </c>
      <c r="G1319" s="191" t="s">
        <v>366</v>
      </c>
      <c r="H1319" s="192">
        <v>8</v>
      </c>
      <c r="I1319" s="193"/>
      <c r="J1319" s="192">
        <f>ROUND(I1319*H1319,2)</f>
        <v>0</v>
      </c>
      <c r="K1319" s="190" t="s">
        <v>154</v>
      </c>
      <c r="L1319" s="41"/>
      <c r="M1319" s="194" t="s">
        <v>19</v>
      </c>
      <c r="N1319" s="195" t="s">
        <v>48</v>
      </c>
      <c r="O1319" s="66"/>
      <c r="P1319" s="196">
        <f>O1319*H1319</f>
        <v>0</v>
      </c>
      <c r="Q1319" s="196">
        <v>0</v>
      </c>
      <c r="R1319" s="196">
        <f>Q1319*H1319</f>
        <v>0</v>
      </c>
      <c r="S1319" s="196">
        <v>0</v>
      </c>
      <c r="T1319" s="197">
        <f>S1319*H1319</f>
        <v>0</v>
      </c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R1319" s="198" t="s">
        <v>272</v>
      </c>
      <c r="AT1319" s="198" t="s">
        <v>150</v>
      </c>
      <c r="AU1319" s="198" t="s">
        <v>86</v>
      </c>
      <c r="AY1319" s="19" t="s">
        <v>148</v>
      </c>
      <c r="BE1319" s="199">
        <f>IF(N1319="základní",J1319,0)</f>
        <v>0</v>
      </c>
      <c r="BF1319" s="199">
        <f>IF(N1319="snížená",J1319,0)</f>
        <v>0</v>
      </c>
      <c r="BG1319" s="199">
        <f>IF(N1319="zákl. přenesená",J1319,0)</f>
        <v>0</v>
      </c>
      <c r="BH1319" s="199">
        <f>IF(N1319="sníž. přenesená",J1319,0)</f>
        <v>0</v>
      </c>
      <c r="BI1319" s="199">
        <f>IF(N1319="nulová",J1319,0)</f>
        <v>0</v>
      </c>
      <c r="BJ1319" s="19" t="s">
        <v>21</v>
      </c>
      <c r="BK1319" s="199">
        <f>ROUND(I1319*H1319,2)</f>
        <v>0</v>
      </c>
      <c r="BL1319" s="19" t="s">
        <v>272</v>
      </c>
      <c r="BM1319" s="198" t="s">
        <v>1830</v>
      </c>
    </row>
    <row r="1320" spans="1:47" s="2" customFormat="1" ht="19.2">
      <c r="A1320" s="36"/>
      <c r="B1320" s="37"/>
      <c r="C1320" s="38"/>
      <c r="D1320" s="200" t="s">
        <v>157</v>
      </c>
      <c r="E1320" s="38"/>
      <c r="F1320" s="201" t="s">
        <v>1831</v>
      </c>
      <c r="G1320" s="38"/>
      <c r="H1320" s="38"/>
      <c r="I1320" s="109"/>
      <c r="J1320" s="38"/>
      <c r="K1320" s="38"/>
      <c r="L1320" s="41"/>
      <c r="M1320" s="202"/>
      <c r="N1320" s="203"/>
      <c r="O1320" s="66"/>
      <c r="P1320" s="66"/>
      <c r="Q1320" s="66"/>
      <c r="R1320" s="66"/>
      <c r="S1320" s="66"/>
      <c r="T1320" s="67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T1320" s="19" t="s">
        <v>157</v>
      </c>
      <c r="AU1320" s="19" t="s">
        <v>86</v>
      </c>
    </row>
    <row r="1321" spans="1:65" s="2" customFormat="1" ht="21.75" customHeight="1">
      <c r="A1321" s="36"/>
      <c r="B1321" s="37"/>
      <c r="C1321" s="247" t="s">
        <v>1832</v>
      </c>
      <c r="D1321" s="247" t="s">
        <v>243</v>
      </c>
      <c r="E1321" s="248" t="s">
        <v>1833</v>
      </c>
      <c r="F1321" s="249" t="s">
        <v>1834</v>
      </c>
      <c r="G1321" s="250" t="s">
        <v>1835</v>
      </c>
      <c r="H1321" s="251">
        <v>8</v>
      </c>
      <c r="I1321" s="252"/>
      <c r="J1321" s="251">
        <f>ROUND(I1321*H1321,2)</f>
        <v>0</v>
      </c>
      <c r="K1321" s="249" t="s">
        <v>19</v>
      </c>
      <c r="L1321" s="253"/>
      <c r="M1321" s="254" t="s">
        <v>19</v>
      </c>
      <c r="N1321" s="255" t="s">
        <v>48</v>
      </c>
      <c r="O1321" s="66"/>
      <c r="P1321" s="196">
        <f>O1321*H1321</f>
        <v>0</v>
      </c>
      <c r="Q1321" s="196">
        <v>0.00042</v>
      </c>
      <c r="R1321" s="196">
        <f>Q1321*H1321</f>
        <v>0.00336</v>
      </c>
      <c r="S1321" s="196">
        <v>0</v>
      </c>
      <c r="T1321" s="197">
        <f>S1321*H1321</f>
        <v>0</v>
      </c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R1321" s="198" t="s">
        <v>404</v>
      </c>
      <c r="AT1321" s="198" t="s">
        <v>243</v>
      </c>
      <c r="AU1321" s="198" t="s">
        <v>86</v>
      </c>
      <c r="AY1321" s="19" t="s">
        <v>148</v>
      </c>
      <c r="BE1321" s="199">
        <f>IF(N1321="základní",J1321,0)</f>
        <v>0</v>
      </c>
      <c r="BF1321" s="199">
        <f>IF(N1321="snížená",J1321,0)</f>
        <v>0</v>
      </c>
      <c r="BG1321" s="199">
        <f>IF(N1321="zákl. přenesená",J1321,0)</f>
        <v>0</v>
      </c>
      <c r="BH1321" s="199">
        <f>IF(N1321="sníž. přenesená",J1321,0)</f>
        <v>0</v>
      </c>
      <c r="BI1321" s="199">
        <f>IF(N1321="nulová",J1321,0)</f>
        <v>0</v>
      </c>
      <c r="BJ1321" s="19" t="s">
        <v>21</v>
      </c>
      <c r="BK1321" s="199">
        <f>ROUND(I1321*H1321,2)</f>
        <v>0</v>
      </c>
      <c r="BL1321" s="19" t="s">
        <v>272</v>
      </c>
      <c r="BM1321" s="198" t="s">
        <v>1836</v>
      </c>
    </row>
    <row r="1322" spans="1:47" s="2" customFormat="1" ht="19.2">
      <c r="A1322" s="36"/>
      <c r="B1322" s="37"/>
      <c r="C1322" s="38"/>
      <c r="D1322" s="200" t="s">
        <v>157</v>
      </c>
      <c r="E1322" s="38"/>
      <c r="F1322" s="201" t="s">
        <v>1834</v>
      </c>
      <c r="G1322" s="38"/>
      <c r="H1322" s="38"/>
      <c r="I1322" s="109"/>
      <c r="J1322" s="38"/>
      <c r="K1322" s="38"/>
      <c r="L1322" s="41"/>
      <c r="M1322" s="202"/>
      <c r="N1322" s="203"/>
      <c r="O1322" s="66"/>
      <c r="P1322" s="66"/>
      <c r="Q1322" s="66"/>
      <c r="R1322" s="66"/>
      <c r="S1322" s="66"/>
      <c r="T1322" s="67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T1322" s="19" t="s">
        <v>157</v>
      </c>
      <c r="AU1322" s="19" t="s">
        <v>86</v>
      </c>
    </row>
    <row r="1323" spans="1:65" s="2" customFormat="1" ht="21.75" customHeight="1">
      <c r="A1323" s="36"/>
      <c r="B1323" s="37"/>
      <c r="C1323" s="188" t="s">
        <v>1837</v>
      </c>
      <c r="D1323" s="188" t="s">
        <v>150</v>
      </c>
      <c r="E1323" s="189" t="s">
        <v>1838</v>
      </c>
      <c r="F1323" s="190" t="s">
        <v>1839</v>
      </c>
      <c r="G1323" s="191" t="s">
        <v>366</v>
      </c>
      <c r="H1323" s="192">
        <v>7</v>
      </c>
      <c r="I1323" s="193"/>
      <c r="J1323" s="192">
        <f>ROUND(I1323*H1323,2)</f>
        <v>0</v>
      </c>
      <c r="K1323" s="190" t="s">
        <v>154</v>
      </c>
      <c r="L1323" s="41"/>
      <c r="M1323" s="194" t="s">
        <v>19</v>
      </c>
      <c r="N1323" s="195" t="s">
        <v>48</v>
      </c>
      <c r="O1323" s="66"/>
      <c r="P1323" s="196">
        <f>O1323*H1323</f>
        <v>0</v>
      </c>
      <c r="Q1323" s="196">
        <v>0</v>
      </c>
      <c r="R1323" s="196">
        <f>Q1323*H1323</f>
        <v>0</v>
      </c>
      <c r="S1323" s="196">
        <v>0.0125</v>
      </c>
      <c r="T1323" s="197">
        <f>S1323*H1323</f>
        <v>0.08750000000000001</v>
      </c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R1323" s="198" t="s">
        <v>272</v>
      </c>
      <c r="AT1323" s="198" t="s">
        <v>150</v>
      </c>
      <c r="AU1323" s="198" t="s">
        <v>86</v>
      </c>
      <c r="AY1323" s="19" t="s">
        <v>148</v>
      </c>
      <c r="BE1323" s="199">
        <f>IF(N1323="základní",J1323,0)</f>
        <v>0</v>
      </c>
      <c r="BF1323" s="199">
        <f>IF(N1323="snížená",J1323,0)</f>
        <v>0</v>
      </c>
      <c r="BG1323" s="199">
        <f>IF(N1323="zákl. přenesená",J1323,0)</f>
        <v>0</v>
      </c>
      <c r="BH1323" s="199">
        <f>IF(N1323="sníž. přenesená",J1323,0)</f>
        <v>0</v>
      </c>
      <c r="BI1323" s="199">
        <f>IF(N1323="nulová",J1323,0)</f>
        <v>0</v>
      </c>
      <c r="BJ1323" s="19" t="s">
        <v>21</v>
      </c>
      <c r="BK1323" s="199">
        <f>ROUND(I1323*H1323,2)</f>
        <v>0</v>
      </c>
      <c r="BL1323" s="19" t="s">
        <v>272</v>
      </c>
      <c r="BM1323" s="198" t="s">
        <v>1840</v>
      </c>
    </row>
    <row r="1324" spans="1:47" s="2" customFormat="1" ht="28.8">
      <c r="A1324" s="36"/>
      <c r="B1324" s="37"/>
      <c r="C1324" s="38"/>
      <c r="D1324" s="200" t="s">
        <v>157</v>
      </c>
      <c r="E1324" s="38"/>
      <c r="F1324" s="201" t="s">
        <v>1841</v>
      </c>
      <c r="G1324" s="38"/>
      <c r="H1324" s="38"/>
      <c r="I1324" s="109"/>
      <c r="J1324" s="38"/>
      <c r="K1324" s="38"/>
      <c r="L1324" s="41"/>
      <c r="M1324" s="202"/>
      <c r="N1324" s="203"/>
      <c r="O1324" s="66"/>
      <c r="P1324" s="66"/>
      <c r="Q1324" s="66"/>
      <c r="R1324" s="66"/>
      <c r="S1324" s="66"/>
      <c r="T1324" s="67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T1324" s="19" t="s">
        <v>157</v>
      </c>
      <c r="AU1324" s="19" t="s">
        <v>86</v>
      </c>
    </row>
    <row r="1325" spans="2:51" s="13" customFormat="1" ht="10.2">
      <c r="B1325" s="204"/>
      <c r="C1325" s="205"/>
      <c r="D1325" s="200" t="s">
        <v>159</v>
      </c>
      <c r="E1325" s="206" t="s">
        <v>19</v>
      </c>
      <c r="F1325" s="207" t="s">
        <v>346</v>
      </c>
      <c r="G1325" s="205"/>
      <c r="H1325" s="206" t="s">
        <v>19</v>
      </c>
      <c r="I1325" s="208"/>
      <c r="J1325" s="205"/>
      <c r="K1325" s="205"/>
      <c r="L1325" s="209"/>
      <c r="M1325" s="210"/>
      <c r="N1325" s="211"/>
      <c r="O1325" s="211"/>
      <c r="P1325" s="211"/>
      <c r="Q1325" s="211"/>
      <c r="R1325" s="211"/>
      <c r="S1325" s="211"/>
      <c r="T1325" s="212"/>
      <c r="AT1325" s="213" t="s">
        <v>159</v>
      </c>
      <c r="AU1325" s="213" t="s">
        <v>86</v>
      </c>
      <c r="AV1325" s="13" t="s">
        <v>21</v>
      </c>
      <c r="AW1325" s="13" t="s">
        <v>35</v>
      </c>
      <c r="AX1325" s="13" t="s">
        <v>77</v>
      </c>
      <c r="AY1325" s="213" t="s">
        <v>148</v>
      </c>
    </row>
    <row r="1326" spans="2:51" s="14" customFormat="1" ht="10.2">
      <c r="B1326" s="214"/>
      <c r="C1326" s="215"/>
      <c r="D1326" s="200" t="s">
        <v>159</v>
      </c>
      <c r="E1326" s="216" t="s">
        <v>19</v>
      </c>
      <c r="F1326" s="217" t="s">
        <v>218</v>
      </c>
      <c r="G1326" s="215"/>
      <c r="H1326" s="218">
        <v>7</v>
      </c>
      <c r="I1326" s="219"/>
      <c r="J1326" s="215"/>
      <c r="K1326" s="215"/>
      <c r="L1326" s="220"/>
      <c r="M1326" s="221"/>
      <c r="N1326" s="222"/>
      <c r="O1326" s="222"/>
      <c r="P1326" s="222"/>
      <c r="Q1326" s="222"/>
      <c r="R1326" s="222"/>
      <c r="S1326" s="222"/>
      <c r="T1326" s="223"/>
      <c r="AT1326" s="224" t="s">
        <v>159</v>
      </c>
      <c r="AU1326" s="224" t="s">
        <v>86</v>
      </c>
      <c r="AV1326" s="14" t="s">
        <v>86</v>
      </c>
      <c r="AW1326" s="14" t="s">
        <v>35</v>
      </c>
      <c r="AX1326" s="14" t="s">
        <v>21</v>
      </c>
      <c r="AY1326" s="224" t="s">
        <v>148</v>
      </c>
    </row>
    <row r="1327" spans="1:65" s="2" customFormat="1" ht="21.75" customHeight="1">
      <c r="A1327" s="36"/>
      <c r="B1327" s="37"/>
      <c r="C1327" s="188" t="s">
        <v>1842</v>
      </c>
      <c r="D1327" s="188" t="s">
        <v>150</v>
      </c>
      <c r="E1327" s="189" t="s">
        <v>1843</v>
      </c>
      <c r="F1327" s="190" t="s">
        <v>1844</v>
      </c>
      <c r="G1327" s="191" t="s">
        <v>366</v>
      </c>
      <c r="H1327" s="192">
        <v>24</v>
      </c>
      <c r="I1327" s="193"/>
      <c r="J1327" s="192">
        <f>ROUND(I1327*H1327,2)</f>
        <v>0</v>
      </c>
      <c r="K1327" s="190" t="s">
        <v>154</v>
      </c>
      <c r="L1327" s="41"/>
      <c r="M1327" s="194" t="s">
        <v>19</v>
      </c>
      <c r="N1327" s="195" t="s">
        <v>48</v>
      </c>
      <c r="O1327" s="66"/>
      <c r="P1327" s="196">
        <f>O1327*H1327</f>
        <v>0</v>
      </c>
      <c r="Q1327" s="196">
        <v>0</v>
      </c>
      <c r="R1327" s="196">
        <f>Q1327*H1327</f>
        <v>0</v>
      </c>
      <c r="S1327" s="196">
        <v>0.024</v>
      </c>
      <c r="T1327" s="197">
        <f>S1327*H1327</f>
        <v>0.5760000000000001</v>
      </c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R1327" s="198" t="s">
        <v>272</v>
      </c>
      <c r="AT1327" s="198" t="s">
        <v>150</v>
      </c>
      <c r="AU1327" s="198" t="s">
        <v>86</v>
      </c>
      <c r="AY1327" s="19" t="s">
        <v>148</v>
      </c>
      <c r="BE1327" s="199">
        <f>IF(N1327="základní",J1327,0)</f>
        <v>0</v>
      </c>
      <c r="BF1327" s="199">
        <f>IF(N1327="snížená",J1327,0)</f>
        <v>0</v>
      </c>
      <c r="BG1327" s="199">
        <f>IF(N1327="zákl. přenesená",J1327,0)</f>
        <v>0</v>
      </c>
      <c r="BH1327" s="199">
        <f>IF(N1327="sníž. přenesená",J1327,0)</f>
        <v>0</v>
      </c>
      <c r="BI1327" s="199">
        <f>IF(N1327="nulová",J1327,0)</f>
        <v>0</v>
      </c>
      <c r="BJ1327" s="19" t="s">
        <v>21</v>
      </c>
      <c r="BK1327" s="199">
        <f>ROUND(I1327*H1327,2)</f>
        <v>0</v>
      </c>
      <c r="BL1327" s="19" t="s">
        <v>272</v>
      </c>
      <c r="BM1327" s="198" t="s">
        <v>1845</v>
      </c>
    </row>
    <row r="1328" spans="1:47" s="2" customFormat="1" ht="28.8">
      <c r="A1328" s="36"/>
      <c r="B1328" s="37"/>
      <c r="C1328" s="38"/>
      <c r="D1328" s="200" t="s">
        <v>157</v>
      </c>
      <c r="E1328" s="38"/>
      <c r="F1328" s="201" t="s">
        <v>1846</v>
      </c>
      <c r="G1328" s="38"/>
      <c r="H1328" s="38"/>
      <c r="I1328" s="109"/>
      <c r="J1328" s="38"/>
      <c r="K1328" s="38"/>
      <c r="L1328" s="41"/>
      <c r="M1328" s="202"/>
      <c r="N1328" s="203"/>
      <c r="O1328" s="66"/>
      <c r="P1328" s="66"/>
      <c r="Q1328" s="66"/>
      <c r="R1328" s="66"/>
      <c r="S1328" s="66"/>
      <c r="T1328" s="67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T1328" s="19" t="s">
        <v>157</v>
      </c>
      <c r="AU1328" s="19" t="s">
        <v>86</v>
      </c>
    </row>
    <row r="1329" spans="2:51" s="13" customFormat="1" ht="20.4">
      <c r="B1329" s="204"/>
      <c r="C1329" s="205"/>
      <c r="D1329" s="200" t="s">
        <v>159</v>
      </c>
      <c r="E1329" s="206" t="s">
        <v>19</v>
      </c>
      <c r="F1329" s="207" t="s">
        <v>591</v>
      </c>
      <c r="G1329" s="205"/>
      <c r="H1329" s="206" t="s">
        <v>19</v>
      </c>
      <c r="I1329" s="208"/>
      <c r="J1329" s="205"/>
      <c r="K1329" s="205"/>
      <c r="L1329" s="209"/>
      <c r="M1329" s="210"/>
      <c r="N1329" s="211"/>
      <c r="O1329" s="211"/>
      <c r="P1329" s="211"/>
      <c r="Q1329" s="211"/>
      <c r="R1329" s="211"/>
      <c r="S1329" s="211"/>
      <c r="T1329" s="212"/>
      <c r="AT1329" s="213" t="s">
        <v>159</v>
      </c>
      <c r="AU1329" s="213" t="s">
        <v>86</v>
      </c>
      <c r="AV1329" s="13" t="s">
        <v>21</v>
      </c>
      <c r="AW1329" s="13" t="s">
        <v>35</v>
      </c>
      <c r="AX1329" s="13" t="s">
        <v>77</v>
      </c>
      <c r="AY1329" s="213" t="s">
        <v>148</v>
      </c>
    </row>
    <row r="1330" spans="2:51" s="14" customFormat="1" ht="10.2">
      <c r="B1330" s="214"/>
      <c r="C1330" s="215"/>
      <c r="D1330" s="200" t="s">
        <v>159</v>
      </c>
      <c r="E1330" s="216" t="s">
        <v>19</v>
      </c>
      <c r="F1330" s="217" t="s">
        <v>1847</v>
      </c>
      <c r="G1330" s="215"/>
      <c r="H1330" s="218">
        <v>12</v>
      </c>
      <c r="I1330" s="219"/>
      <c r="J1330" s="215"/>
      <c r="K1330" s="215"/>
      <c r="L1330" s="220"/>
      <c r="M1330" s="221"/>
      <c r="N1330" s="222"/>
      <c r="O1330" s="222"/>
      <c r="P1330" s="222"/>
      <c r="Q1330" s="222"/>
      <c r="R1330" s="222"/>
      <c r="S1330" s="222"/>
      <c r="T1330" s="223"/>
      <c r="AT1330" s="224" t="s">
        <v>159</v>
      </c>
      <c r="AU1330" s="224" t="s">
        <v>86</v>
      </c>
      <c r="AV1330" s="14" t="s">
        <v>86</v>
      </c>
      <c r="AW1330" s="14" t="s">
        <v>35</v>
      </c>
      <c r="AX1330" s="14" t="s">
        <v>77</v>
      </c>
      <c r="AY1330" s="224" t="s">
        <v>148</v>
      </c>
    </row>
    <row r="1331" spans="2:51" s="14" customFormat="1" ht="10.2">
      <c r="B1331" s="214"/>
      <c r="C1331" s="215"/>
      <c r="D1331" s="200" t="s">
        <v>159</v>
      </c>
      <c r="E1331" s="216" t="s">
        <v>19</v>
      </c>
      <c r="F1331" s="217" t="s">
        <v>1848</v>
      </c>
      <c r="G1331" s="215"/>
      <c r="H1331" s="218">
        <v>12</v>
      </c>
      <c r="I1331" s="219"/>
      <c r="J1331" s="215"/>
      <c r="K1331" s="215"/>
      <c r="L1331" s="220"/>
      <c r="M1331" s="221"/>
      <c r="N1331" s="222"/>
      <c r="O1331" s="222"/>
      <c r="P1331" s="222"/>
      <c r="Q1331" s="222"/>
      <c r="R1331" s="222"/>
      <c r="S1331" s="222"/>
      <c r="T1331" s="223"/>
      <c r="AT1331" s="224" t="s">
        <v>159</v>
      </c>
      <c r="AU1331" s="224" t="s">
        <v>86</v>
      </c>
      <c r="AV1331" s="14" t="s">
        <v>86</v>
      </c>
      <c r="AW1331" s="14" t="s">
        <v>35</v>
      </c>
      <c r="AX1331" s="14" t="s">
        <v>77</v>
      </c>
      <c r="AY1331" s="224" t="s">
        <v>148</v>
      </c>
    </row>
    <row r="1332" spans="2:51" s="16" customFormat="1" ht="10.2">
      <c r="B1332" s="236"/>
      <c r="C1332" s="237"/>
      <c r="D1332" s="200" t="s">
        <v>159</v>
      </c>
      <c r="E1332" s="238" t="s">
        <v>19</v>
      </c>
      <c r="F1332" s="239" t="s">
        <v>206</v>
      </c>
      <c r="G1332" s="237"/>
      <c r="H1332" s="240">
        <v>24</v>
      </c>
      <c r="I1332" s="241"/>
      <c r="J1332" s="237"/>
      <c r="K1332" s="237"/>
      <c r="L1332" s="242"/>
      <c r="M1332" s="243"/>
      <c r="N1332" s="244"/>
      <c r="O1332" s="244"/>
      <c r="P1332" s="244"/>
      <c r="Q1332" s="244"/>
      <c r="R1332" s="244"/>
      <c r="S1332" s="244"/>
      <c r="T1332" s="245"/>
      <c r="AT1332" s="246" t="s">
        <v>159</v>
      </c>
      <c r="AU1332" s="246" t="s">
        <v>86</v>
      </c>
      <c r="AV1332" s="16" t="s">
        <v>155</v>
      </c>
      <c r="AW1332" s="16" t="s">
        <v>35</v>
      </c>
      <c r="AX1332" s="16" t="s">
        <v>21</v>
      </c>
      <c r="AY1332" s="246" t="s">
        <v>148</v>
      </c>
    </row>
    <row r="1333" spans="1:65" s="2" customFormat="1" ht="21.75" customHeight="1">
      <c r="A1333" s="36"/>
      <c r="B1333" s="37"/>
      <c r="C1333" s="188" t="s">
        <v>1849</v>
      </c>
      <c r="D1333" s="188" t="s">
        <v>150</v>
      </c>
      <c r="E1333" s="189" t="s">
        <v>1850</v>
      </c>
      <c r="F1333" s="190" t="s">
        <v>1851</v>
      </c>
      <c r="G1333" s="191" t="s">
        <v>366</v>
      </c>
      <c r="H1333" s="192">
        <v>1</v>
      </c>
      <c r="I1333" s="193"/>
      <c r="J1333" s="192">
        <f>ROUND(I1333*H1333,2)</f>
        <v>0</v>
      </c>
      <c r="K1333" s="190" t="s">
        <v>154</v>
      </c>
      <c r="L1333" s="41"/>
      <c r="M1333" s="194" t="s">
        <v>19</v>
      </c>
      <c r="N1333" s="195" t="s">
        <v>48</v>
      </c>
      <c r="O1333" s="66"/>
      <c r="P1333" s="196">
        <f>O1333*H1333</f>
        <v>0</v>
      </c>
      <c r="Q1333" s="196">
        <v>0.00092</v>
      </c>
      <c r="R1333" s="196">
        <f>Q1333*H1333</f>
        <v>0.00092</v>
      </c>
      <c r="S1333" s="196">
        <v>0</v>
      </c>
      <c r="T1333" s="197">
        <f>S1333*H1333</f>
        <v>0</v>
      </c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R1333" s="198" t="s">
        <v>272</v>
      </c>
      <c r="AT1333" s="198" t="s">
        <v>150</v>
      </c>
      <c r="AU1333" s="198" t="s">
        <v>86</v>
      </c>
      <c r="AY1333" s="19" t="s">
        <v>148</v>
      </c>
      <c r="BE1333" s="199">
        <f>IF(N1333="základní",J1333,0)</f>
        <v>0</v>
      </c>
      <c r="BF1333" s="199">
        <f>IF(N1333="snížená",J1333,0)</f>
        <v>0</v>
      </c>
      <c r="BG1333" s="199">
        <f>IF(N1333="zákl. přenesená",J1333,0)</f>
        <v>0</v>
      </c>
      <c r="BH1333" s="199">
        <f>IF(N1333="sníž. přenesená",J1333,0)</f>
        <v>0</v>
      </c>
      <c r="BI1333" s="199">
        <f>IF(N1333="nulová",J1333,0)</f>
        <v>0</v>
      </c>
      <c r="BJ1333" s="19" t="s">
        <v>21</v>
      </c>
      <c r="BK1333" s="199">
        <f>ROUND(I1333*H1333,2)</f>
        <v>0</v>
      </c>
      <c r="BL1333" s="19" t="s">
        <v>272</v>
      </c>
      <c r="BM1333" s="198" t="s">
        <v>1852</v>
      </c>
    </row>
    <row r="1334" spans="1:47" s="2" customFormat="1" ht="19.2">
      <c r="A1334" s="36"/>
      <c r="B1334" s="37"/>
      <c r="C1334" s="38"/>
      <c r="D1334" s="200" t="s">
        <v>157</v>
      </c>
      <c r="E1334" s="38"/>
      <c r="F1334" s="201" t="s">
        <v>1853</v>
      </c>
      <c r="G1334" s="38"/>
      <c r="H1334" s="38"/>
      <c r="I1334" s="109"/>
      <c r="J1334" s="38"/>
      <c r="K1334" s="38"/>
      <c r="L1334" s="41"/>
      <c r="M1334" s="202"/>
      <c r="N1334" s="203"/>
      <c r="O1334" s="66"/>
      <c r="P1334" s="66"/>
      <c r="Q1334" s="66"/>
      <c r="R1334" s="66"/>
      <c r="S1334" s="66"/>
      <c r="T1334" s="67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T1334" s="19" t="s">
        <v>157</v>
      </c>
      <c r="AU1334" s="19" t="s">
        <v>86</v>
      </c>
    </row>
    <row r="1335" spans="2:51" s="14" customFormat="1" ht="10.2">
      <c r="B1335" s="214"/>
      <c r="C1335" s="215"/>
      <c r="D1335" s="200" t="s">
        <v>159</v>
      </c>
      <c r="E1335" s="216" t="s">
        <v>19</v>
      </c>
      <c r="F1335" s="217" t="s">
        <v>1854</v>
      </c>
      <c r="G1335" s="215"/>
      <c r="H1335" s="218">
        <v>1</v>
      </c>
      <c r="I1335" s="219"/>
      <c r="J1335" s="215"/>
      <c r="K1335" s="215"/>
      <c r="L1335" s="220"/>
      <c r="M1335" s="221"/>
      <c r="N1335" s="222"/>
      <c r="O1335" s="222"/>
      <c r="P1335" s="222"/>
      <c r="Q1335" s="222"/>
      <c r="R1335" s="222"/>
      <c r="S1335" s="222"/>
      <c r="T1335" s="223"/>
      <c r="AT1335" s="224" t="s">
        <v>159</v>
      </c>
      <c r="AU1335" s="224" t="s">
        <v>86</v>
      </c>
      <c r="AV1335" s="14" t="s">
        <v>86</v>
      </c>
      <c r="AW1335" s="14" t="s">
        <v>35</v>
      </c>
      <c r="AX1335" s="14" t="s">
        <v>21</v>
      </c>
      <c r="AY1335" s="224" t="s">
        <v>148</v>
      </c>
    </row>
    <row r="1336" spans="1:65" s="2" customFormat="1" ht="21.75" customHeight="1">
      <c r="A1336" s="36"/>
      <c r="B1336" s="37"/>
      <c r="C1336" s="247" t="s">
        <v>1855</v>
      </c>
      <c r="D1336" s="247" t="s">
        <v>243</v>
      </c>
      <c r="E1336" s="248" t="s">
        <v>1856</v>
      </c>
      <c r="F1336" s="249" t="s">
        <v>1857</v>
      </c>
      <c r="G1336" s="250" t="s">
        <v>366</v>
      </c>
      <c r="H1336" s="251">
        <v>1</v>
      </c>
      <c r="I1336" s="252"/>
      <c r="J1336" s="251">
        <f>ROUND(I1336*H1336,2)</f>
        <v>0</v>
      </c>
      <c r="K1336" s="249" t="s">
        <v>19</v>
      </c>
      <c r="L1336" s="253"/>
      <c r="M1336" s="254" t="s">
        <v>19</v>
      </c>
      <c r="N1336" s="255" t="s">
        <v>48</v>
      </c>
      <c r="O1336" s="66"/>
      <c r="P1336" s="196">
        <f>O1336*H1336</f>
        <v>0</v>
      </c>
      <c r="Q1336" s="196">
        <v>0.041</v>
      </c>
      <c r="R1336" s="196">
        <f>Q1336*H1336</f>
        <v>0.041</v>
      </c>
      <c r="S1336" s="196">
        <v>0</v>
      </c>
      <c r="T1336" s="197">
        <f>S1336*H1336</f>
        <v>0</v>
      </c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R1336" s="198" t="s">
        <v>404</v>
      </c>
      <c r="AT1336" s="198" t="s">
        <v>243</v>
      </c>
      <c r="AU1336" s="198" t="s">
        <v>86</v>
      </c>
      <c r="AY1336" s="19" t="s">
        <v>148</v>
      </c>
      <c r="BE1336" s="199">
        <f>IF(N1336="základní",J1336,0)</f>
        <v>0</v>
      </c>
      <c r="BF1336" s="199">
        <f>IF(N1336="snížená",J1336,0)</f>
        <v>0</v>
      </c>
      <c r="BG1336" s="199">
        <f>IF(N1336="zákl. přenesená",J1336,0)</f>
        <v>0</v>
      </c>
      <c r="BH1336" s="199">
        <f>IF(N1336="sníž. přenesená",J1336,0)</f>
        <v>0</v>
      </c>
      <c r="BI1336" s="199">
        <f>IF(N1336="nulová",J1336,0)</f>
        <v>0</v>
      </c>
      <c r="BJ1336" s="19" t="s">
        <v>21</v>
      </c>
      <c r="BK1336" s="199">
        <f>ROUND(I1336*H1336,2)</f>
        <v>0</v>
      </c>
      <c r="BL1336" s="19" t="s">
        <v>272</v>
      </c>
      <c r="BM1336" s="198" t="s">
        <v>1858</v>
      </c>
    </row>
    <row r="1337" spans="1:47" s="2" customFormat="1" ht="19.2">
      <c r="A1337" s="36"/>
      <c r="B1337" s="37"/>
      <c r="C1337" s="38"/>
      <c r="D1337" s="200" t="s">
        <v>157</v>
      </c>
      <c r="E1337" s="38"/>
      <c r="F1337" s="201" t="s">
        <v>1857</v>
      </c>
      <c r="G1337" s="38"/>
      <c r="H1337" s="38"/>
      <c r="I1337" s="109"/>
      <c r="J1337" s="38"/>
      <c r="K1337" s="38"/>
      <c r="L1337" s="41"/>
      <c r="M1337" s="202"/>
      <c r="N1337" s="203"/>
      <c r="O1337" s="66"/>
      <c r="P1337" s="66"/>
      <c r="Q1337" s="66"/>
      <c r="R1337" s="66"/>
      <c r="S1337" s="66"/>
      <c r="T1337" s="67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T1337" s="19" t="s">
        <v>157</v>
      </c>
      <c r="AU1337" s="19" t="s">
        <v>86</v>
      </c>
    </row>
    <row r="1338" spans="1:65" s="2" customFormat="1" ht="21.75" customHeight="1">
      <c r="A1338" s="36"/>
      <c r="B1338" s="37"/>
      <c r="C1338" s="188" t="s">
        <v>1859</v>
      </c>
      <c r="D1338" s="188" t="s">
        <v>150</v>
      </c>
      <c r="E1338" s="189" t="s">
        <v>1860</v>
      </c>
      <c r="F1338" s="190" t="s">
        <v>1861</v>
      </c>
      <c r="G1338" s="191" t="s">
        <v>366</v>
      </c>
      <c r="H1338" s="192">
        <v>1</v>
      </c>
      <c r="I1338" s="193"/>
      <c r="J1338" s="192">
        <f>ROUND(I1338*H1338,2)</f>
        <v>0</v>
      </c>
      <c r="K1338" s="190" t="s">
        <v>154</v>
      </c>
      <c r="L1338" s="41"/>
      <c r="M1338" s="194" t="s">
        <v>19</v>
      </c>
      <c r="N1338" s="195" t="s">
        <v>48</v>
      </c>
      <c r="O1338" s="66"/>
      <c r="P1338" s="196">
        <f>O1338*H1338</f>
        <v>0</v>
      </c>
      <c r="Q1338" s="196">
        <v>0.00088</v>
      </c>
      <c r="R1338" s="196">
        <f>Q1338*H1338</f>
        <v>0.00088</v>
      </c>
      <c r="S1338" s="196">
        <v>0</v>
      </c>
      <c r="T1338" s="197">
        <f>S1338*H1338</f>
        <v>0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R1338" s="198" t="s">
        <v>272</v>
      </c>
      <c r="AT1338" s="198" t="s">
        <v>150</v>
      </c>
      <c r="AU1338" s="198" t="s">
        <v>86</v>
      </c>
      <c r="AY1338" s="19" t="s">
        <v>148</v>
      </c>
      <c r="BE1338" s="199">
        <f>IF(N1338="základní",J1338,0)</f>
        <v>0</v>
      </c>
      <c r="BF1338" s="199">
        <f>IF(N1338="snížená",J1338,0)</f>
        <v>0</v>
      </c>
      <c r="BG1338" s="199">
        <f>IF(N1338="zákl. přenesená",J1338,0)</f>
        <v>0</v>
      </c>
      <c r="BH1338" s="199">
        <f>IF(N1338="sníž. přenesená",J1338,0)</f>
        <v>0</v>
      </c>
      <c r="BI1338" s="199">
        <f>IF(N1338="nulová",J1338,0)</f>
        <v>0</v>
      </c>
      <c r="BJ1338" s="19" t="s">
        <v>21</v>
      </c>
      <c r="BK1338" s="199">
        <f>ROUND(I1338*H1338,2)</f>
        <v>0</v>
      </c>
      <c r="BL1338" s="19" t="s">
        <v>272</v>
      </c>
      <c r="BM1338" s="198" t="s">
        <v>1862</v>
      </c>
    </row>
    <row r="1339" spans="1:47" s="2" customFormat="1" ht="19.2">
      <c r="A1339" s="36"/>
      <c r="B1339" s="37"/>
      <c r="C1339" s="38"/>
      <c r="D1339" s="200" t="s">
        <v>157</v>
      </c>
      <c r="E1339" s="38"/>
      <c r="F1339" s="201" t="s">
        <v>1863</v>
      </c>
      <c r="G1339" s="38"/>
      <c r="H1339" s="38"/>
      <c r="I1339" s="109"/>
      <c r="J1339" s="38"/>
      <c r="K1339" s="38"/>
      <c r="L1339" s="41"/>
      <c r="M1339" s="202"/>
      <c r="N1339" s="203"/>
      <c r="O1339" s="66"/>
      <c r="P1339" s="66"/>
      <c r="Q1339" s="66"/>
      <c r="R1339" s="66"/>
      <c r="S1339" s="66"/>
      <c r="T1339" s="67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T1339" s="19" t="s">
        <v>157</v>
      </c>
      <c r="AU1339" s="19" t="s">
        <v>86</v>
      </c>
    </row>
    <row r="1340" spans="2:51" s="14" customFormat="1" ht="10.2">
      <c r="B1340" s="214"/>
      <c r="C1340" s="215"/>
      <c r="D1340" s="200" t="s">
        <v>159</v>
      </c>
      <c r="E1340" s="216" t="s">
        <v>19</v>
      </c>
      <c r="F1340" s="217" t="s">
        <v>1436</v>
      </c>
      <c r="G1340" s="215"/>
      <c r="H1340" s="218">
        <v>1</v>
      </c>
      <c r="I1340" s="219"/>
      <c r="J1340" s="215"/>
      <c r="K1340" s="215"/>
      <c r="L1340" s="220"/>
      <c r="M1340" s="221"/>
      <c r="N1340" s="222"/>
      <c r="O1340" s="222"/>
      <c r="P1340" s="222"/>
      <c r="Q1340" s="222"/>
      <c r="R1340" s="222"/>
      <c r="S1340" s="222"/>
      <c r="T1340" s="223"/>
      <c r="AT1340" s="224" t="s">
        <v>159</v>
      </c>
      <c r="AU1340" s="224" t="s">
        <v>86</v>
      </c>
      <c r="AV1340" s="14" t="s">
        <v>86</v>
      </c>
      <c r="AW1340" s="14" t="s">
        <v>35</v>
      </c>
      <c r="AX1340" s="14" t="s">
        <v>21</v>
      </c>
      <c r="AY1340" s="224" t="s">
        <v>148</v>
      </c>
    </row>
    <row r="1341" spans="1:65" s="2" customFormat="1" ht="21.75" customHeight="1">
      <c r="A1341" s="36"/>
      <c r="B1341" s="37"/>
      <c r="C1341" s="247" t="s">
        <v>1864</v>
      </c>
      <c r="D1341" s="247" t="s">
        <v>243</v>
      </c>
      <c r="E1341" s="248" t="s">
        <v>1865</v>
      </c>
      <c r="F1341" s="249" t="s">
        <v>1866</v>
      </c>
      <c r="G1341" s="250" t="s">
        <v>366</v>
      </c>
      <c r="H1341" s="251">
        <v>1</v>
      </c>
      <c r="I1341" s="252"/>
      <c r="J1341" s="251">
        <f>ROUND(I1341*H1341,2)</f>
        <v>0</v>
      </c>
      <c r="K1341" s="249" t="s">
        <v>19</v>
      </c>
      <c r="L1341" s="253"/>
      <c r="M1341" s="254" t="s">
        <v>19</v>
      </c>
      <c r="N1341" s="255" t="s">
        <v>48</v>
      </c>
      <c r="O1341" s="66"/>
      <c r="P1341" s="196">
        <f>O1341*H1341</f>
        <v>0</v>
      </c>
      <c r="Q1341" s="196">
        <v>0.057</v>
      </c>
      <c r="R1341" s="196">
        <f>Q1341*H1341</f>
        <v>0.057</v>
      </c>
      <c r="S1341" s="196">
        <v>0</v>
      </c>
      <c r="T1341" s="197">
        <f>S1341*H1341</f>
        <v>0</v>
      </c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R1341" s="198" t="s">
        <v>404</v>
      </c>
      <c r="AT1341" s="198" t="s">
        <v>243</v>
      </c>
      <c r="AU1341" s="198" t="s">
        <v>86</v>
      </c>
      <c r="AY1341" s="19" t="s">
        <v>148</v>
      </c>
      <c r="BE1341" s="199">
        <f>IF(N1341="základní",J1341,0)</f>
        <v>0</v>
      </c>
      <c r="BF1341" s="199">
        <f>IF(N1341="snížená",J1341,0)</f>
        <v>0</v>
      </c>
      <c r="BG1341" s="199">
        <f>IF(N1341="zákl. přenesená",J1341,0)</f>
        <v>0</v>
      </c>
      <c r="BH1341" s="199">
        <f>IF(N1341="sníž. přenesená",J1341,0)</f>
        <v>0</v>
      </c>
      <c r="BI1341" s="199">
        <f>IF(N1341="nulová",J1341,0)</f>
        <v>0</v>
      </c>
      <c r="BJ1341" s="19" t="s">
        <v>21</v>
      </c>
      <c r="BK1341" s="199">
        <f>ROUND(I1341*H1341,2)</f>
        <v>0</v>
      </c>
      <c r="BL1341" s="19" t="s">
        <v>272</v>
      </c>
      <c r="BM1341" s="198" t="s">
        <v>1867</v>
      </c>
    </row>
    <row r="1342" spans="1:47" s="2" customFormat="1" ht="19.2">
      <c r="A1342" s="36"/>
      <c r="B1342" s="37"/>
      <c r="C1342" s="38"/>
      <c r="D1342" s="200" t="s">
        <v>157</v>
      </c>
      <c r="E1342" s="38"/>
      <c r="F1342" s="201" t="s">
        <v>1866</v>
      </c>
      <c r="G1342" s="38"/>
      <c r="H1342" s="38"/>
      <c r="I1342" s="109"/>
      <c r="J1342" s="38"/>
      <c r="K1342" s="38"/>
      <c r="L1342" s="41"/>
      <c r="M1342" s="202"/>
      <c r="N1342" s="203"/>
      <c r="O1342" s="66"/>
      <c r="P1342" s="66"/>
      <c r="Q1342" s="66"/>
      <c r="R1342" s="66"/>
      <c r="S1342" s="66"/>
      <c r="T1342" s="67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T1342" s="19" t="s">
        <v>157</v>
      </c>
      <c r="AU1342" s="19" t="s">
        <v>86</v>
      </c>
    </row>
    <row r="1343" spans="1:65" s="2" customFormat="1" ht="16.5" customHeight="1">
      <c r="A1343" s="36"/>
      <c r="B1343" s="37"/>
      <c r="C1343" s="188" t="s">
        <v>1868</v>
      </c>
      <c r="D1343" s="188" t="s">
        <v>150</v>
      </c>
      <c r="E1343" s="189" t="s">
        <v>1869</v>
      </c>
      <c r="F1343" s="190" t="s">
        <v>1870</v>
      </c>
      <c r="G1343" s="191" t="s">
        <v>924</v>
      </c>
      <c r="H1343" s="192">
        <v>1</v>
      </c>
      <c r="I1343" s="193"/>
      <c r="J1343" s="192">
        <f>ROUND(I1343*H1343,2)</f>
        <v>0</v>
      </c>
      <c r="K1343" s="190" t="s">
        <v>19</v>
      </c>
      <c r="L1343" s="41"/>
      <c r="M1343" s="194" t="s">
        <v>19</v>
      </c>
      <c r="N1343" s="195" t="s">
        <v>48</v>
      </c>
      <c r="O1343" s="66"/>
      <c r="P1343" s="196">
        <f>O1343*H1343</f>
        <v>0</v>
      </c>
      <c r="Q1343" s="196">
        <v>0.00026</v>
      </c>
      <c r="R1343" s="196">
        <f>Q1343*H1343</f>
        <v>0.00026</v>
      </c>
      <c r="S1343" s="196">
        <v>0</v>
      </c>
      <c r="T1343" s="197">
        <f>S1343*H1343</f>
        <v>0</v>
      </c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R1343" s="198" t="s">
        <v>272</v>
      </c>
      <c r="AT1343" s="198" t="s">
        <v>150</v>
      </c>
      <c r="AU1343" s="198" t="s">
        <v>86</v>
      </c>
      <c r="AY1343" s="19" t="s">
        <v>148</v>
      </c>
      <c r="BE1343" s="199">
        <f>IF(N1343="základní",J1343,0)</f>
        <v>0</v>
      </c>
      <c r="BF1343" s="199">
        <f>IF(N1343="snížená",J1343,0)</f>
        <v>0</v>
      </c>
      <c r="BG1343" s="199">
        <f>IF(N1343="zákl. přenesená",J1343,0)</f>
        <v>0</v>
      </c>
      <c r="BH1343" s="199">
        <f>IF(N1343="sníž. přenesená",J1343,0)</f>
        <v>0</v>
      </c>
      <c r="BI1343" s="199">
        <f>IF(N1343="nulová",J1343,0)</f>
        <v>0</v>
      </c>
      <c r="BJ1343" s="19" t="s">
        <v>21</v>
      </c>
      <c r="BK1343" s="199">
        <f>ROUND(I1343*H1343,2)</f>
        <v>0</v>
      </c>
      <c r="BL1343" s="19" t="s">
        <v>272</v>
      </c>
      <c r="BM1343" s="198" t="s">
        <v>1871</v>
      </c>
    </row>
    <row r="1344" spans="1:47" s="2" customFormat="1" ht="10.2">
      <c r="A1344" s="36"/>
      <c r="B1344" s="37"/>
      <c r="C1344" s="38"/>
      <c r="D1344" s="200" t="s">
        <v>157</v>
      </c>
      <c r="E1344" s="38"/>
      <c r="F1344" s="201" t="s">
        <v>1870</v>
      </c>
      <c r="G1344" s="38"/>
      <c r="H1344" s="38"/>
      <c r="I1344" s="109"/>
      <c r="J1344" s="38"/>
      <c r="K1344" s="38"/>
      <c r="L1344" s="41"/>
      <c r="M1344" s="202"/>
      <c r="N1344" s="203"/>
      <c r="O1344" s="66"/>
      <c r="P1344" s="66"/>
      <c r="Q1344" s="66"/>
      <c r="R1344" s="66"/>
      <c r="S1344" s="66"/>
      <c r="T1344" s="67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T1344" s="19" t="s">
        <v>157</v>
      </c>
      <c r="AU1344" s="19" t="s">
        <v>86</v>
      </c>
    </row>
    <row r="1345" spans="1:65" s="2" customFormat="1" ht="33" customHeight="1">
      <c r="A1345" s="36"/>
      <c r="B1345" s="37"/>
      <c r="C1345" s="247" t="s">
        <v>1872</v>
      </c>
      <c r="D1345" s="247" t="s">
        <v>243</v>
      </c>
      <c r="E1345" s="248" t="s">
        <v>1873</v>
      </c>
      <c r="F1345" s="249" t="s">
        <v>1874</v>
      </c>
      <c r="G1345" s="250" t="s">
        <v>366</v>
      </c>
      <c r="H1345" s="251">
        <v>1</v>
      </c>
      <c r="I1345" s="252"/>
      <c r="J1345" s="251">
        <f>ROUND(I1345*H1345,2)</f>
        <v>0</v>
      </c>
      <c r="K1345" s="249" t="s">
        <v>19</v>
      </c>
      <c r="L1345" s="253"/>
      <c r="M1345" s="254" t="s">
        <v>19</v>
      </c>
      <c r="N1345" s="255" t="s">
        <v>48</v>
      </c>
      <c r="O1345" s="66"/>
      <c r="P1345" s="196">
        <f>O1345*H1345</f>
        <v>0</v>
      </c>
      <c r="Q1345" s="196">
        <v>0.074</v>
      </c>
      <c r="R1345" s="196">
        <f>Q1345*H1345</f>
        <v>0.074</v>
      </c>
      <c r="S1345" s="196">
        <v>0</v>
      </c>
      <c r="T1345" s="197">
        <f>S1345*H1345</f>
        <v>0</v>
      </c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R1345" s="198" t="s">
        <v>404</v>
      </c>
      <c r="AT1345" s="198" t="s">
        <v>243</v>
      </c>
      <c r="AU1345" s="198" t="s">
        <v>86</v>
      </c>
      <c r="AY1345" s="19" t="s">
        <v>148</v>
      </c>
      <c r="BE1345" s="199">
        <f>IF(N1345="základní",J1345,0)</f>
        <v>0</v>
      </c>
      <c r="BF1345" s="199">
        <f>IF(N1345="snížená",J1345,0)</f>
        <v>0</v>
      </c>
      <c r="BG1345" s="199">
        <f>IF(N1345="zákl. přenesená",J1345,0)</f>
        <v>0</v>
      </c>
      <c r="BH1345" s="199">
        <f>IF(N1345="sníž. přenesená",J1345,0)</f>
        <v>0</v>
      </c>
      <c r="BI1345" s="199">
        <f>IF(N1345="nulová",J1345,0)</f>
        <v>0</v>
      </c>
      <c r="BJ1345" s="19" t="s">
        <v>21</v>
      </c>
      <c r="BK1345" s="199">
        <f>ROUND(I1345*H1345,2)</f>
        <v>0</v>
      </c>
      <c r="BL1345" s="19" t="s">
        <v>272</v>
      </c>
      <c r="BM1345" s="198" t="s">
        <v>1875</v>
      </c>
    </row>
    <row r="1346" spans="1:47" s="2" customFormat="1" ht="28.8">
      <c r="A1346" s="36"/>
      <c r="B1346" s="37"/>
      <c r="C1346" s="38"/>
      <c r="D1346" s="200" t="s">
        <v>157</v>
      </c>
      <c r="E1346" s="38"/>
      <c r="F1346" s="201" t="s">
        <v>1874</v>
      </c>
      <c r="G1346" s="38"/>
      <c r="H1346" s="38"/>
      <c r="I1346" s="109"/>
      <c r="J1346" s="38"/>
      <c r="K1346" s="38"/>
      <c r="L1346" s="41"/>
      <c r="M1346" s="202"/>
      <c r="N1346" s="203"/>
      <c r="O1346" s="66"/>
      <c r="P1346" s="66"/>
      <c r="Q1346" s="66"/>
      <c r="R1346" s="66"/>
      <c r="S1346" s="66"/>
      <c r="T1346" s="67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T1346" s="19" t="s">
        <v>157</v>
      </c>
      <c r="AU1346" s="19" t="s">
        <v>86</v>
      </c>
    </row>
    <row r="1347" spans="2:51" s="14" customFormat="1" ht="10.2">
      <c r="B1347" s="214"/>
      <c r="C1347" s="215"/>
      <c r="D1347" s="200" t="s">
        <v>159</v>
      </c>
      <c r="E1347" s="216" t="s">
        <v>19</v>
      </c>
      <c r="F1347" s="217" t="s">
        <v>1436</v>
      </c>
      <c r="G1347" s="215"/>
      <c r="H1347" s="218">
        <v>1</v>
      </c>
      <c r="I1347" s="219"/>
      <c r="J1347" s="215"/>
      <c r="K1347" s="215"/>
      <c r="L1347" s="220"/>
      <c r="M1347" s="221"/>
      <c r="N1347" s="222"/>
      <c r="O1347" s="222"/>
      <c r="P1347" s="222"/>
      <c r="Q1347" s="222"/>
      <c r="R1347" s="222"/>
      <c r="S1347" s="222"/>
      <c r="T1347" s="223"/>
      <c r="AT1347" s="224" t="s">
        <v>159</v>
      </c>
      <c r="AU1347" s="224" t="s">
        <v>86</v>
      </c>
      <c r="AV1347" s="14" t="s">
        <v>86</v>
      </c>
      <c r="AW1347" s="14" t="s">
        <v>35</v>
      </c>
      <c r="AX1347" s="14" t="s">
        <v>21</v>
      </c>
      <c r="AY1347" s="224" t="s">
        <v>148</v>
      </c>
    </row>
    <row r="1348" spans="1:65" s="2" customFormat="1" ht="21.75" customHeight="1">
      <c r="A1348" s="36"/>
      <c r="B1348" s="37"/>
      <c r="C1348" s="247" t="s">
        <v>1876</v>
      </c>
      <c r="D1348" s="247" t="s">
        <v>243</v>
      </c>
      <c r="E1348" s="248" t="s">
        <v>1877</v>
      </c>
      <c r="F1348" s="249" t="s">
        <v>1878</v>
      </c>
      <c r="G1348" s="250" t="s">
        <v>366</v>
      </c>
      <c r="H1348" s="251">
        <v>2</v>
      </c>
      <c r="I1348" s="252"/>
      <c r="J1348" s="251">
        <f>ROUND(I1348*H1348,2)</f>
        <v>0</v>
      </c>
      <c r="K1348" s="249" t="s">
        <v>19</v>
      </c>
      <c r="L1348" s="253"/>
      <c r="M1348" s="254" t="s">
        <v>19</v>
      </c>
      <c r="N1348" s="255" t="s">
        <v>48</v>
      </c>
      <c r="O1348" s="66"/>
      <c r="P1348" s="196">
        <f>O1348*H1348</f>
        <v>0</v>
      </c>
      <c r="Q1348" s="196">
        <v>0.074</v>
      </c>
      <c r="R1348" s="196">
        <f>Q1348*H1348</f>
        <v>0.148</v>
      </c>
      <c r="S1348" s="196">
        <v>0</v>
      </c>
      <c r="T1348" s="197">
        <f>S1348*H1348</f>
        <v>0</v>
      </c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R1348" s="198" t="s">
        <v>404</v>
      </c>
      <c r="AT1348" s="198" t="s">
        <v>243</v>
      </c>
      <c r="AU1348" s="198" t="s">
        <v>86</v>
      </c>
      <c r="AY1348" s="19" t="s">
        <v>148</v>
      </c>
      <c r="BE1348" s="199">
        <f>IF(N1348="základní",J1348,0)</f>
        <v>0</v>
      </c>
      <c r="BF1348" s="199">
        <f>IF(N1348="snížená",J1348,0)</f>
        <v>0</v>
      </c>
      <c r="BG1348" s="199">
        <f>IF(N1348="zákl. přenesená",J1348,0)</f>
        <v>0</v>
      </c>
      <c r="BH1348" s="199">
        <f>IF(N1348="sníž. přenesená",J1348,0)</f>
        <v>0</v>
      </c>
      <c r="BI1348" s="199">
        <f>IF(N1348="nulová",J1348,0)</f>
        <v>0</v>
      </c>
      <c r="BJ1348" s="19" t="s">
        <v>21</v>
      </c>
      <c r="BK1348" s="199">
        <f>ROUND(I1348*H1348,2)</f>
        <v>0</v>
      </c>
      <c r="BL1348" s="19" t="s">
        <v>272</v>
      </c>
      <c r="BM1348" s="198" t="s">
        <v>1879</v>
      </c>
    </row>
    <row r="1349" spans="1:47" s="2" customFormat="1" ht="19.2">
      <c r="A1349" s="36"/>
      <c r="B1349" s="37"/>
      <c r="C1349" s="38"/>
      <c r="D1349" s="200" t="s">
        <v>157</v>
      </c>
      <c r="E1349" s="38"/>
      <c r="F1349" s="201" t="s">
        <v>1878</v>
      </c>
      <c r="G1349" s="38"/>
      <c r="H1349" s="38"/>
      <c r="I1349" s="109"/>
      <c r="J1349" s="38"/>
      <c r="K1349" s="38"/>
      <c r="L1349" s="41"/>
      <c r="M1349" s="202"/>
      <c r="N1349" s="203"/>
      <c r="O1349" s="66"/>
      <c r="P1349" s="66"/>
      <c r="Q1349" s="66"/>
      <c r="R1349" s="66"/>
      <c r="S1349" s="66"/>
      <c r="T1349" s="67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T1349" s="19" t="s">
        <v>157</v>
      </c>
      <c r="AU1349" s="19" t="s">
        <v>86</v>
      </c>
    </row>
    <row r="1350" spans="1:65" s="2" customFormat="1" ht="21.75" customHeight="1">
      <c r="A1350" s="36"/>
      <c r="B1350" s="37"/>
      <c r="C1350" s="247" t="s">
        <v>1880</v>
      </c>
      <c r="D1350" s="247" t="s">
        <v>243</v>
      </c>
      <c r="E1350" s="248" t="s">
        <v>1881</v>
      </c>
      <c r="F1350" s="249" t="s">
        <v>1882</v>
      </c>
      <c r="G1350" s="250" t="s">
        <v>366</v>
      </c>
      <c r="H1350" s="251">
        <v>1</v>
      </c>
      <c r="I1350" s="252"/>
      <c r="J1350" s="251">
        <f>ROUND(I1350*H1350,2)</f>
        <v>0</v>
      </c>
      <c r="K1350" s="249" t="s">
        <v>19</v>
      </c>
      <c r="L1350" s="253"/>
      <c r="M1350" s="254" t="s">
        <v>19</v>
      </c>
      <c r="N1350" s="255" t="s">
        <v>48</v>
      </c>
      <c r="O1350" s="66"/>
      <c r="P1350" s="196">
        <f>O1350*H1350</f>
        <v>0</v>
      </c>
      <c r="Q1350" s="196">
        <v>0.074</v>
      </c>
      <c r="R1350" s="196">
        <f>Q1350*H1350</f>
        <v>0.074</v>
      </c>
      <c r="S1350" s="196">
        <v>0</v>
      </c>
      <c r="T1350" s="197">
        <f>S1350*H1350</f>
        <v>0</v>
      </c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R1350" s="198" t="s">
        <v>404</v>
      </c>
      <c r="AT1350" s="198" t="s">
        <v>243</v>
      </c>
      <c r="AU1350" s="198" t="s">
        <v>86</v>
      </c>
      <c r="AY1350" s="19" t="s">
        <v>148</v>
      </c>
      <c r="BE1350" s="199">
        <f>IF(N1350="základní",J1350,0)</f>
        <v>0</v>
      </c>
      <c r="BF1350" s="199">
        <f>IF(N1350="snížená",J1350,0)</f>
        <v>0</v>
      </c>
      <c r="BG1350" s="199">
        <f>IF(N1350="zákl. přenesená",J1350,0)</f>
        <v>0</v>
      </c>
      <c r="BH1350" s="199">
        <f>IF(N1350="sníž. přenesená",J1350,0)</f>
        <v>0</v>
      </c>
      <c r="BI1350" s="199">
        <f>IF(N1350="nulová",J1350,0)</f>
        <v>0</v>
      </c>
      <c r="BJ1350" s="19" t="s">
        <v>21</v>
      </c>
      <c r="BK1350" s="199">
        <f>ROUND(I1350*H1350,2)</f>
        <v>0</v>
      </c>
      <c r="BL1350" s="19" t="s">
        <v>272</v>
      </c>
      <c r="BM1350" s="198" t="s">
        <v>1883</v>
      </c>
    </row>
    <row r="1351" spans="1:47" s="2" customFormat="1" ht="19.2">
      <c r="A1351" s="36"/>
      <c r="B1351" s="37"/>
      <c r="C1351" s="38"/>
      <c r="D1351" s="200" t="s">
        <v>157</v>
      </c>
      <c r="E1351" s="38"/>
      <c r="F1351" s="201" t="s">
        <v>1882</v>
      </c>
      <c r="G1351" s="38"/>
      <c r="H1351" s="38"/>
      <c r="I1351" s="109"/>
      <c r="J1351" s="38"/>
      <c r="K1351" s="38"/>
      <c r="L1351" s="41"/>
      <c r="M1351" s="202"/>
      <c r="N1351" s="203"/>
      <c r="O1351" s="66"/>
      <c r="P1351" s="66"/>
      <c r="Q1351" s="66"/>
      <c r="R1351" s="66"/>
      <c r="S1351" s="66"/>
      <c r="T1351" s="67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T1351" s="19" t="s">
        <v>157</v>
      </c>
      <c r="AU1351" s="19" t="s">
        <v>86</v>
      </c>
    </row>
    <row r="1352" spans="1:65" s="2" customFormat="1" ht="21.75" customHeight="1">
      <c r="A1352" s="36"/>
      <c r="B1352" s="37"/>
      <c r="C1352" s="247" t="s">
        <v>1884</v>
      </c>
      <c r="D1352" s="247" t="s">
        <v>243</v>
      </c>
      <c r="E1352" s="248" t="s">
        <v>1885</v>
      </c>
      <c r="F1352" s="249" t="s">
        <v>1886</v>
      </c>
      <c r="G1352" s="250" t="s">
        <v>366</v>
      </c>
      <c r="H1352" s="251">
        <v>3</v>
      </c>
      <c r="I1352" s="252"/>
      <c r="J1352" s="251">
        <f>ROUND(I1352*H1352,2)</f>
        <v>0</v>
      </c>
      <c r="K1352" s="249" t="s">
        <v>19</v>
      </c>
      <c r="L1352" s="253"/>
      <c r="M1352" s="254" t="s">
        <v>19</v>
      </c>
      <c r="N1352" s="255" t="s">
        <v>48</v>
      </c>
      <c r="O1352" s="66"/>
      <c r="P1352" s="196">
        <f>O1352*H1352</f>
        <v>0</v>
      </c>
      <c r="Q1352" s="196">
        <v>0.074</v>
      </c>
      <c r="R1352" s="196">
        <f>Q1352*H1352</f>
        <v>0.22199999999999998</v>
      </c>
      <c r="S1352" s="196">
        <v>0</v>
      </c>
      <c r="T1352" s="197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98" t="s">
        <v>404</v>
      </c>
      <c r="AT1352" s="198" t="s">
        <v>243</v>
      </c>
      <c r="AU1352" s="198" t="s">
        <v>86</v>
      </c>
      <c r="AY1352" s="19" t="s">
        <v>148</v>
      </c>
      <c r="BE1352" s="199">
        <f>IF(N1352="základní",J1352,0)</f>
        <v>0</v>
      </c>
      <c r="BF1352" s="199">
        <f>IF(N1352="snížená",J1352,0)</f>
        <v>0</v>
      </c>
      <c r="BG1352" s="199">
        <f>IF(N1352="zákl. přenesená",J1352,0)</f>
        <v>0</v>
      </c>
      <c r="BH1352" s="199">
        <f>IF(N1352="sníž. přenesená",J1352,0)</f>
        <v>0</v>
      </c>
      <c r="BI1352" s="199">
        <f>IF(N1352="nulová",J1352,0)</f>
        <v>0</v>
      </c>
      <c r="BJ1352" s="19" t="s">
        <v>21</v>
      </c>
      <c r="BK1352" s="199">
        <f>ROUND(I1352*H1352,2)</f>
        <v>0</v>
      </c>
      <c r="BL1352" s="19" t="s">
        <v>272</v>
      </c>
      <c r="BM1352" s="198" t="s">
        <v>1887</v>
      </c>
    </row>
    <row r="1353" spans="1:47" s="2" customFormat="1" ht="10.2">
      <c r="A1353" s="36"/>
      <c r="B1353" s="37"/>
      <c r="C1353" s="38"/>
      <c r="D1353" s="200" t="s">
        <v>157</v>
      </c>
      <c r="E1353" s="38"/>
      <c r="F1353" s="201" t="s">
        <v>1886</v>
      </c>
      <c r="G1353" s="38"/>
      <c r="H1353" s="38"/>
      <c r="I1353" s="109"/>
      <c r="J1353" s="38"/>
      <c r="K1353" s="38"/>
      <c r="L1353" s="41"/>
      <c r="M1353" s="202"/>
      <c r="N1353" s="203"/>
      <c r="O1353" s="66"/>
      <c r="P1353" s="66"/>
      <c r="Q1353" s="66"/>
      <c r="R1353" s="66"/>
      <c r="S1353" s="66"/>
      <c r="T1353" s="67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T1353" s="19" t="s">
        <v>157</v>
      </c>
      <c r="AU1353" s="19" t="s">
        <v>86</v>
      </c>
    </row>
    <row r="1354" spans="1:65" s="2" customFormat="1" ht="21.75" customHeight="1">
      <c r="A1354" s="36"/>
      <c r="B1354" s="37"/>
      <c r="C1354" s="247" t="s">
        <v>1888</v>
      </c>
      <c r="D1354" s="247" t="s">
        <v>243</v>
      </c>
      <c r="E1354" s="248" t="s">
        <v>1889</v>
      </c>
      <c r="F1354" s="249" t="s">
        <v>1890</v>
      </c>
      <c r="G1354" s="250" t="s">
        <v>366</v>
      </c>
      <c r="H1354" s="251">
        <v>2</v>
      </c>
      <c r="I1354" s="252"/>
      <c r="J1354" s="251">
        <f>ROUND(I1354*H1354,2)</f>
        <v>0</v>
      </c>
      <c r="K1354" s="249" t="s">
        <v>19</v>
      </c>
      <c r="L1354" s="253"/>
      <c r="M1354" s="254" t="s">
        <v>19</v>
      </c>
      <c r="N1354" s="255" t="s">
        <v>48</v>
      </c>
      <c r="O1354" s="66"/>
      <c r="P1354" s="196">
        <f>O1354*H1354</f>
        <v>0</v>
      </c>
      <c r="Q1354" s="196">
        <v>0.074</v>
      </c>
      <c r="R1354" s="196">
        <f>Q1354*H1354</f>
        <v>0.148</v>
      </c>
      <c r="S1354" s="196">
        <v>0</v>
      </c>
      <c r="T1354" s="197">
        <f>S1354*H1354</f>
        <v>0</v>
      </c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R1354" s="198" t="s">
        <v>404</v>
      </c>
      <c r="AT1354" s="198" t="s">
        <v>243</v>
      </c>
      <c r="AU1354" s="198" t="s">
        <v>86</v>
      </c>
      <c r="AY1354" s="19" t="s">
        <v>148</v>
      </c>
      <c r="BE1354" s="199">
        <f>IF(N1354="základní",J1354,0)</f>
        <v>0</v>
      </c>
      <c r="BF1354" s="199">
        <f>IF(N1354="snížená",J1354,0)</f>
        <v>0</v>
      </c>
      <c r="BG1354" s="199">
        <f>IF(N1354="zákl. přenesená",J1354,0)</f>
        <v>0</v>
      </c>
      <c r="BH1354" s="199">
        <f>IF(N1354="sníž. přenesená",J1354,0)</f>
        <v>0</v>
      </c>
      <c r="BI1354" s="199">
        <f>IF(N1354="nulová",J1354,0)</f>
        <v>0</v>
      </c>
      <c r="BJ1354" s="19" t="s">
        <v>21</v>
      </c>
      <c r="BK1354" s="199">
        <f>ROUND(I1354*H1354,2)</f>
        <v>0</v>
      </c>
      <c r="BL1354" s="19" t="s">
        <v>272</v>
      </c>
      <c r="BM1354" s="198" t="s">
        <v>1891</v>
      </c>
    </row>
    <row r="1355" spans="1:47" s="2" customFormat="1" ht="10.2">
      <c r="A1355" s="36"/>
      <c r="B1355" s="37"/>
      <c r="C1355" s="38"/>
      <c r="D1355" s="200" t="s">
        <v>157</v>
      </c>
      <c r="E1355" s="38"/>
      <c r="F1355" s="201" t="s">
        <v>1890</v>
      </c>
      <c r="G1355" s="38"/>
      <c r="H1355" s="38"/>
      <c r="I1355" s="109"/>
      <c r="J1355" s="38"/>
      <c r="K1355" s="38"/>
      <c r="L1355" s="41"/>
      <c r="M1355" s="202"/>
      <c r="N1355" s="203"/>
      <c r="O1355" s="66"/>
      <c r="P1355" s="66"/>
      <c r="Q1355" s="66"/>
      <c r="R1355" s="66"/>
      <c r="S1355" s="66"/>
      <c r="T1355" s="67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T1355" s="19" t="s">
        <v>157</v>
      </c>
      <c r="AU1355" s="19" t="s">
        <v>86</v>
      </c>
    </row>
    <row r="1356" spans="1:65" s="2" customFormat="1" ht="21.75" customHeight="1">
      <c r="A1356" s="36"/>
      <c r="B1356" s="37"/>
      <c r="C1356" s="247" t="s">
        <v>1892</v>
      </c>
      <c r="D1356" s="247" t="s">
        <v>243</v>
      </c>
      <c r="E1356" s="248" t="s">
        <v>1893</v>
      </c>
      <c r="F1356" s="249" t="s">
        <v>1894</v>
      </c>
      <c r="G1356" s="250" t="s">
        <v>366</v>
      </c>
      <c r="H1356" s="251">
        <v>1</v>
      </c>
      <c r="I1356" s="252"/>
      <c r="J1356" s="251">
        <f>ROUND(I1356*H1356,2)</f>
        <v>0</v>
      </c>
      <c r="K1356" s="249" t="s">
        <v>19</v>
      </c>
      <c r="L1356" s="253"/>
      <c r="M1356" s="254" t="s">
        <v>19</v>
      </c>
      <c r="N1356" s="255" t="s">
        <v>48</v>
      </c>
      <c r="O1356" s="66"/>
      <c r="P1356" s="196">
        <f>O1356*H1356</f>
        <v>0</v>
      </c>
      <c r="Q1356" s="196">
        <v>0.074</v>
      </c>
      <c r="R1356" s="196">
        <f>Q1356*H1356</f>
        <v>0.074</v>
      </c>
      <c r="S1356" s="196">
        <v>0</v>
      </c>
      <c r="T1356" s="197">
        <f>S1356*H1356</f>
        <v>0</v>
      </c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R1356" s="198" t="s">
        <v>404</v>
      </c>
      <c r="AT1356" s="198" t="s">
        <v>243</v>
      </c>
      <c r="AU1356" s="198" t="s">
        <v>86</v>
      </c>
      <c r="AY1356" s="19" t="s">
        <v>148</v>
      </c>
      <c r="BE1356" s="199">
        <f>IF(N1356="základní",J1356,0)</f>
        <v>0</v>
      </c>
      <c r="BF1356" s="199">
        <f>IF(N1356="snížená",J1356,0)</f>
        <v>0</v>
      </c>
      <c r="BG1356" s="199">
        <f>IF(N1356="zákl. přenesená",J1356,0)</f>
        <v>0</v>
      </c>
      <c r="BH1356" s="199">
        <f>IF(N1356="sníž. přenesená",J1356,0)</f>
        <v>0</v>
      </c>
      <c r="BI1356" s="199">
        <f>IF(N1356="nulová",J1356,0)</f>
        <v>0</v>
      </c>
      <c r="BJ1356" s="19" t="s">
        <v>21</v>
      </c>
      <c r="BK1356" s="199">
        <f>ROUND(I1356*H1356,2)</f>
        <v>0</v>
      </c>
      <c r="BL1356" s="19" t="s">
        <v>272</v>
      </c>
      <c r="BM1356" s="198" t="s">
        <v>1895</v>
      </c>
    </row>
    <row r="1357" spans="1:47" s="2" customFormat="1" ht="10.2">
      <c r="A1357" s="36"/>
      <c r="B1357" s="37"/>
      <c r="C1357" s="38"/>
      <c r="D1357" s="200" t="s">
        <v>157</v>
      </c>
      <c r="E1357" s="38"/>
      <c r="F1357" s="201" t="s">
        <v>1894</v>
      </c>
      <c r="G1357" s="38"/>
      <c r="H1357" s="38"/>
      <c r="I1357" s="109"/>
      <c r="J1357" s="38"/>
      <c r="K1357" s="38"/>
      <c r="L1357" s="41"/>
      <c r="M1357" s="202"/>
      <c r="N1357" s="203"/>
      <c r="O1357" s="66"/>
      <c r="P1357" s="66"/>
      <c r="Q1357" s="66"/>
      <c r="R1357" s="66"/>
      <c r="S1357" s="66"/>
      <c r="T1357" s="67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T1357" s="19" t="s">
        <v>157</v>
      </c>
      <c r="AU1357" s="19" t="s">
        <v>86</v>
      </c>
    </row>
    <row r="1358" spans="2:51" s="14" customFormat="1" ht="10.2">
      <c r="B1358" s="214"/>
      <c r="C1358" s="215"/>
      <c r="D1358" s="200" t="s">
        <v>159</v>
      </c>
      <c r="E1358" s="216" t="s">
        <v>19</v>
      </c>
      <c r="F1358" s="217" t="s">
        <v>1436</v>
      </c>
      <c r="G1358" s="215"/>
      <c r="H1358" s="218">
        <v>1</v>
      </c>
      <c r="I1358" s="219"/>
      <c r="J1358" s="215"/>
      <c r="K1358" s="215"/>
      <c r="L1358" s="220"/>
      <c r="M1358" s="221"/>
      <c r="N1358" s="222"/>
      <c r="O1358" s="222"/>
      <c r="P1358" s="222"/>
      <c r="Q1358" s="222"/>
      <c r="R1358" s="222"/>
      <c r="S1358" s="222"/>
      <c r="T1358" s="223"/>
      <c r="AT1358" s="224" t="s">
        <v>159</v>
      </c>
      <c r="AU1358" s="224" t="s">
        <v>86</v>
      </c>
      <c r="AV1358" s="14" t="s">
        <v>86</v>
      </c>
      <c r="AW1358" s="14" t="s">
        <v>35</v>
      </c>
      <c r="AX1358" s="14" t="s">
        <v>21</v>
      </c>
      <c r="AY1358" s="224" t="s">
        <v>148</v>
      </c>
    </row>
    <row r="1359" spans="1:65" s="2" customFormat="1" ht="16.5" customHeight="1">
      <c r="A1359" s="36"/>
      <c r="B1359" s="37"/>
      <c r="C1359" s="188" t="s">
        <v>1896</v>
      </c>
      <c r="D1359" s="188" t="s">
        <v>150</v>
      </c>
      <c r="E1359" s="189" t="s">
        <v>1897</v>
      </c>
      <c r="F1359" s="190" t="s">
        <v>1898</v>
      </c>
      <c r="G1359" s="191" t="s">
        <v>1515</v>
      </c>
      <c r="H1359" s="192">
        <v>9</v>
      </c>
      <c r="I1359" s="193"/>
      <c r="J1359" s="192">
        <f>ROUND(I1359*H1359,2)</f>
        <v>0</v>
      </c>
      <c r="K1359" s="190" t="s">
        <v>19</v>
      </c>
      <c r="L1359" s="41"/>
      <c r="M1359" s="194" t="s">
        <v>19</v>
      </c>
      <c r="N1359" s="195" t="s">
        <v>48</v>
      </c>
      <c r="O1359" s="66"/>
      <c r="P1359" s="196">
        <f>O1359*H1359</f>
        <v>0</v>
      </c>
      <c r="Q1359" s="196">
        <v>0.00028</v>
      </c>
      <c r="R1359" s="196">
        <f>Q1359*H1359</f>
        <v>0.0025199999999999997</v>
      </c>
      <c r="S1359" s="196">
        <v>0</v>
      </c>
      <c r="T1359" s="197">
        <f>S1359*H1359</f>
        <v>0</v>
      </c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R1359" s="198" t="s">
        <v>272</v>
      </c>
      <c r="AT1359" s="198" t="s">
        <v>150</v>
      </c>
      <c r="AU1359" s="198" t="s">
        <v>86</v>
      </c>
      <c r="AY1359" s="19" t="s">
        <v>148</v>
      </c>
      <c r="BE1359" s="199">
        <f>IF(N1359="základní",J1359,0)</f>
        <v>0</v>
      </c>
      <c r="BF1359" s="199">
        <f>IF(N1359="snížená",J1359,0)</f>
        <v>0</v>
      </c>
      <c r="BG1359" s="199">
        <f>IF(N1359="zákl. přenesená",J1359,0)</f>
        <v>0</v>
      </c>
      <c r="BH1359" s="199">
        <f>IF(N1359="sníž. přenesená",J1359,0)</f>
        <v>0</v>
      </c>
      <c r="BI1359" s="199">
        <f>IF(N1359="nulová",J1359,0)</f>
        <v>0</v>
      </c>
      <c r="BJ1359" s="19" t="s">
        <v>21</v>
      </c>
      <c r="BK1359" s="199">
        <f>ROUND(I1359*H1359,2)</f>
        <v>0</v>
      </c>
      <c r="BL1359" s="19" t="s">
        <v>272</v>
      </c>
      <c r="BM1359" s="198" t="s">
        <v>1899</v>
      </c>
    </row>
    <row r="1360" spans="1:47" s="2" customFormat="1" ht="10.2">
      <c r="A1360" s="36"/>
      <c r="B1360" s="37"/>
      <c r="C1360" s="38"/>
      <c r="D1360" s="200" t="s">
        <v>157</v>
      </c>
      <c r="E1360" s="38"/>
      <c r="F1360" s="201" t="s">
        <v>1898</v>
      </c>
      <c r="G1360" s="38"/>
      <c r="H1360" s="38"/>
      <c r="I1360" s="109"/>
      <c r="J1360" s="38"/>
      <c r="K1360" s="38"/>
      <c r="L1360" s="41"/>
      <c r="M1360" s="202"/>
      <c r="N1360" s="203"/>
      <c r="O1360" s="66"/>
      <c r="P1360" s="66"/>
      <c r="Q1360" s="66"/>
      <c r="R1360" s="66"/>
      <c r="S1360" s="66"/>
      <c r="T1360" s="67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T1360" s="19" t="s">
        <v>157</v>
      </c>
      <c r="AU1360" s="19" t="s">
        <v>86</v>
      </c>
    </row>
    <row r="1361" spans="1:65" s="2" customFormat="1" ht="21.75" customHeight="1">
      <c r="A1361" s="36"/>
      <c r="B1361" s="37"/>
      <c r="C1361" s="247" t="s">
        <v>1900</v>
      </c>
      <c r="D1361" s="247" t="s">
        <v>243</v>
      </c>
      <c r="E1361" s="248" t="s">
        <v>1901</v>
      </c>
      <c r="F1361" s="249" t="s">
        <v>1902</v>
      </c>
      <c r="G1361" s="250" t="s">
        <v>366</v>
      </c>
      <c r="H1361" s="251">
        <v>9</v>
      </c>
      <c r="I1361" s="252"/>
      <c r="J1361" s="251">
        <f>ROUND(I1361*H1361,2)</f>
        <v>0</v>
      </c>
      <c r="K1361" s="249" t="s">
        <v>19</v>
      </c>
      <c r="L1361" s="253"/>
      <c r="M1361" s="254" t="s">
        <v>19</v>
      </c>
      <c r="N1361" s="255" t="s">
        <v>48</v>
      </c>
      <c r="O1361" s="66"/>
      <c r="P1361" s="196">
        <f>O1361*H1361</f>
        <v>0</v>
      </c>
      <c r="Q1361" s="196">
        <v>0.00052</v>
      </c>
      <c r="R1361" s="196">
        <f>Q1361*H1361</f>
        <v>0.004679999999999999</v>
      </c>
      <c r="S1361" s="196">
        <v>0</v>
      </c>
      <c r="T1361" s="197">
        <f>S1361*H1361</f>
        <v>0</v>
      </c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R1361" s="198" t="s">
        <v>404</v>
      </c>
      <c r="AT1361" s="198" t="s">
        <v>243</v>
      </c>
      <c r="AU1361" s="198" t="s">
        <v>86</v>
      </c>
      <c r="AY1361" s="19" t="s">
        <v>148</v>
      </c>
      <c r="BE1361" s="199">
        <f>IF(N1361="základní",J1361,0)</f>
        <v>0</v>
      </c>
      <c r="BF1361" s="199">
        <f>IF(N1361="snížená",J1361,0)</f>
        <v>0</v>
      </c>
      <c r="BG1361" s="199">
        <f>IF(N1361="zákl. přenesená",J1361,0)</f>
        <v>0</v>
      </c>
      <c r="BH1361" s="199">
        <f>IF(N1361="sníž. přenesená",J1361,0)</f>
        <v>0</v>
      </c>
      <c r="BI1361" s="199">
        <f>IF(N1361="nulová",J1361,0)</f>
        <v>0</v>
      </c>
      <c r="BJ1361" s="19" t="s">
        <v>21</v>
      </c>
      <c r="BK1361" s="199">
        <f>ROUND(I1361*H1361,2)</f>
        <v>0</v>
      </c>
      <c r="BL1361" s="19" t="s">
        <v>272</v>
      </c>
      <c r="BM1361" s="198" t="s">
        <v>1903</v>
      </c>
    </row>
    <row r="1362" spans="1:47" s="2" customFormat="1" ht="10.2">
      <c r="A1362" s="36"/>
      <c r="B1362" s="37"/>
      <c r="C1362" s="38"/>
      <c r="D1362" s="200" t="s">
        <v>157</v>
      </c>
      <c r="E1362" s="38"/>
      <c r="F1362" s="201" t="s">
        <v>1902</v>
      </c>
      <c r="G1362" s="38"/>
      <c r="H1362" s="38"/>
      <c r="I1362" s="109"/>
      <c r="J1362" s="38"/>
      <c r="K1362" s="38"/>
      <c r="L1362" s="41"/>
      <c r="M1362" s="202"/>
      <c r="N1362" s="203"/>
      <c r="O1362" s="66"/>
      <c r="P1362" s="66"/>
      <c r="Q1362" s="66"/>
      <c r="R1362" s="66"/>
      <c r="S1362" s="66"/>
      <c r="T1362" s="67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T1362" s="19" t="s">
        <v>157</v>
      </c>
      <c r="AU1362" s="19" t="s">
        <v>86</v>
      </c>
    </row>
    <row r="1363" spans="1:65" s="2" customFormat="1" ht="44.25" customHeight="1">
      <c r="A1363" s="36"/>
      <c r="B1363" s="37"/>
      <c r="C1363" s="188" t="s">
        <v>1904</v>
      </c>
      <c r="D1363" s="188" t="s">
        <v>150</v>
      </c>
      <c r="E1363" s="189" t="s">
        <v>1905</v>
      </c>
      <c r="F1363" s="190" t="s">
        <v>1906</v>
      </c>
      <c r="G1363" s="191" t="s">
        <v>1515</v>
      </c>
      <c r="H1363" s="192">
        <v>1</v>
      </c>
      <c r="I1363" s="193"/>
      <c r="J1363" s="192">
        <f>ROUND(I1363*H1363,2)</f>
        <v>0</v>
      </c>
      <c r="K1363" s="190" t="s">
        <v>19</v>
      </c>
      <c r="L1363" s="41"/>
      <c r="M1363" s="194" t="s">
        <v>19</v>
      </c>
      <c r="N1363" s="195" t="s">
        <v>48</v>
      </c>
      <c r="O1363" s="66"/>
      <c r="P1363" s="196">
        <f>O1363*H1363</f>
        <v>0</v>
      </c>
      <c r="Q1363" s="196">
        <v>0.00041</v>
      </c>
      <c r="R1363" s="196">
        <f>Q1363*H1363</f>
        <v>0.00041</v>
      </c>
      <c r="S1363" s="196">
        <v>0</v>
      </c>
      <c r="T1363" s="197">
        <f>S1363*H1363</f>
        <v>0</v>
      </c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R1363" s="198" t="s">
        <v>272</v>
      </c>
      <c r="AT1363" s="198" t="s">
        <v>150</v>
      </c>
      <c r="AU1363" s="198" t="s">
        <v>86</v>
      </c>
      <c r="AY1363" s="19" t="s">
        <v>148</v>
      </c>
      <c r="BE1363" s="199">
        <f>IF(N1363="základní",J1363,0)</f>
        <v>0</v>
      </c>
      <c r="BF1363" s="199">
        <f>IF(N1363="snížená",J1363,0)</f>
        <v>0</v>
      </c>
      <c r="BG1363" s="199">
        <f>IF(N1363="zákl. přenesená",J1363,0)</f>
        <v>0</v>
      </c>
      <c r="BH1363" s="199">
        <f>IF(N1363="sníž. přenesená",J1363,0)</f>
        <v>0</v>
      </c>
      <c r="BI1363" s="199">
        <f>IF(N1363="nulová",J1363,0)</f>
        <v>0</v>
      </c>
      <c r="BJ1363" s="19" t="s">
        <v>21</v>
      </c>
      <c r="BK1363" s="199">
        <f>ROUND(I1363*H1363,2)</f>
        <v>0</v>
      </c>
      <c r="BL1363" s="19" t="s">
        <v>272</v>
      </c>
      <c r="BM1363" s="198" t="s">
        <v>1907</v>
      </c>
    </row>
    <row r="1364" spans="1:47" s="2" customFormat="1" ht="28.8">
      <c r="A1364" s="36"/>
      <c r="B1364" s="37"/>
      <c r="C1364" s="38"/>
      <c r="D1364" s="200" t="s">
        <v>157</v>
      </c>
      <c r="E1364" s="38"/>
      <c r="F1364" s="201" t="s">
        <v>1906</v>
      </c>
      <c r="G1364" s="38"/>
      <c r="H1364" s="38"/>
      <c r="I1364" s="109"/>
      <c r="J1364" s="38"/>
      <c r="K1364" s="38"/>
      <c r="L1364" s="41"/>
      <c r="M1364" s="202"/>
      <c r="N1364" s="203"/>
      <c r="O1364" s="66"/>
      <c r="P1364" s="66"/>
      <c r="Q1364" s="66"/>
      <c r="R1364" s="66"/>
      <c r="S1364" s="66"/>
      <c r="T1364" s="67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T1364" s="19" t="s">
        <v>157</v>
      </c>
      <c r="AU1364" s="19" t="s">
        <v>86</v>
      </c>
    </row>
    <row r="1365" spans="2:51" s="13" customFormat="1" ht="10.2">
      <c r="B1365" s="204"/>
      <c r="C1365" s="205"/>
      <c r="D1365" s="200" t="s">
        <v>159</v>
      </c>
      <c r="E1365" s="206" t="s">
        <v>19</v>
      </c>
      <c r="F1365" s="207" t="s">
        <v>525</v>
      </c>
      <c r="G1365" s="205"/>
      <c r="H1365" s="206" t="s">
        <v>19</v>
      </c>
      <c r="I1365" s="208"/>
      <c r="J1365" s="205"/>
      <c r="K1365" s="205"/>
      <c r="L1365" s="209"/>
      <c r="M1365" s="210"/>
      <c r="N1365" s="211"/>
      <c r="O1365" s="211"/>
      <c r="P1365" s="211"/>
      <c r="Q1365" s="211"/>
      <c r="R1365" s="211"/>
      <c r="S1365" s="211"/>
      <c r="T1365" s="212"/>
      <c r="AT1365" s="213" t="s">
        <v>159</v>
      </c>
      <c r="AU1365" s="213" t="s">
        <v>86</v>
      </c>
      <c r="AV1365" s="13" t="s">
        <v>21</v>
      </c>
      <c r="AW1365" s="13" t="s">
        <v>35</v>
      </c>
      <c r="AX1365" s="13" t="s">
        <v>77</v>
      </c>
      <c r="AY1365" s="213" t="s">
        <v>148</v>
      </c>
    </row>
    <row r="1366" spans="2:51" s="14" customFormat="1" ht="10.2">
      <c r="B1366" s="214"/>
      <c r="C1366" s="215"/>
      <c r="D1366" s="200" t="s">
        <v>159</v>
      </c>
      <c r="E1366" s="216" t="s">
        <v>19</v>
      </c>
      <c r="F1366" s="217" t="s">
        <v>21</v>
      </c>
      <c r="G1366" s="215"/>
      <c r="H1366" s="218">
        <v>1</v>
      </c>
      <c r="I1366" s="219"/>
      <c r="J1366" s="215"/>
      <c r="K1366" s="215"/>
      <c r="L1366" s="220"/>
      <c r="M1366" s="221"/>
      <c r="N1366" s="222"/>
      <c r="O1366" s="222"/>
      <c r="P1366" s="222"/>
      <c r="Q1366" s="222"/>
      <c r="R1366" s="222"/>
      <c r="S1366" s="222"/>
      <c r="T1366" s="223"/>
      <c r="AT1366" s="224" t="s">
        <v>159</v>
      </c>
      <c r="AU1366" s="224" t="s">
        <v>86</v>
      </c>
      <c r="AV1366" s="14" t="s">
        <v>86</v>
      </c>
      <c r="AW1366" s="14" t="s">
        <v>35</v>
      </c>
      <c r="AX1366" s="14" t="s">
        <v>21</v>
      </c>
      <c r="AY1366" s="224" t="s">
        <v>148</v>
      </c>
    </row>
    <row r="1367" spans="1:65" s="2" customFormat="1" ht="44.25" customHeight="1">
      <c r="A1367" s="36"/>
      <c r="B1367" s="37"/>
      <c r="C1367" s="188" t="s">
        <v>1908</v>
      </c>
      <c r="D1367" s="188" t="s">
        <v>150</v>
      </c>
      <c r="E1367" s="189" t="s">
        <v>1909</v>
      </c>
      <c r="F1367" s="190" t="s">
        <v>1910</v>
      </c>
      <c r="G1367" s="191" t="s">
        <v>1515</v>
      </c>
      <c r="H1367" s="192">
        <v>1</v>
      </c>
      <c r="I1367" s="193"/>
      <c r="J1367" s="192">
        <f>ROUND(I1367*H1367,2)</f>
        <v>0</v>
      </c>
      <c r="K1367" s="190" t="s">
        <v>19</v>
      </c>
      <c r="L1367" s="41"/>
      <c r="M1367" s="194" t="s">
        <v>19</v>
      </c>
      <c r="N1367" s="195" t="s">
        <v>48</v>
      </c>
      <c r="O1367" s="66"/>
      <c r="P1367" s="196">
        <f>O1367*H1367</f>
        <v>0</v>
      </c>
      <c r="Q1367" s="196">
        <v>0.00041</v>
      </c>
      <c r="R1367" s="196">
        <f>Q1367*H1367</f>
        <v>0.00041</v>
      </c>
      <c r="S1367" s="196">
        <v>0</v>
      </c>
      <c r="T1367" s="197">
        <f>S1367*H1367</f>
        <v>0</v>
      </c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R1367" s="198" t="s">
        <v>272</v>
      </c>
      <c r="AT1367" s="198" t="s">
        <v>150</v>
      </c>
      <c r="AU1367" s="198" t="s">
        <v>86</v>
      </c>
      <c r="AY1367" s="19" t="s">
        <v>148</v>
      </c>
      <c r="BE1367" s="199">
        <f>IF(N1367="základní",J1367,0)</f>
        <v>0</v>
      </c>
      <c r="BF1367" s="199">
        <f>IF(N1367="snížená",J1367,0)</f>
        <v>0</v>
      </c>
      <c r="BG1367" s="199">
        <f>IF(N1367="zákl. přenesená",J1367,0)</f>
        <v>0</v>
      </c>
      <c r="BH1367" s="199">
        <f>IF(N1367="sníž. přenesená",J1367,0)</f>
        <v>0</v>
      </c>
      <c r="BI1367" s="199">
        <f>IF(N1367="nulová",J1367,0)</f>
        <v>0</v>
      </c>
      <c r="BJ1367" s="19" t="s">
        <v>21</v>
      </c>
      <c r="BK1367" s="199">
        <f>ROUND(I1367*H1367,2)</f>
        <v>0</v>
      </c>
      <c r="BL1367" s="19" t="s">
        <v>272</v>
      </c>
      <c r="BM1367" s="198" t="s">
        <v>1911</v>
      </c>
    </row>
    <row r="1368" spans="1:47" s="2" customFormat="1" ht="28.8">
      <c r="A1368" s="36"/>
      <c r="B1368" s="37"/>
      <c r="C1368" s="38"/>
      <c r="D1368" s="200" t="s">
        <v>157</v>
      </c>
      <c r="E1368" s="38"/>
      <c r="F1368" s="201" t="s">
        <v>1910</v>
      </c>
      <c r="G1368" s="38"/>
      <c r="H1368" s="38"/>
      <c r="I1368" s="109"/>
      <c r="J1368" s="38"/>
      <c r="K1368" s="38"/>
      <c r="L1368" s="41"/>
      <c r="M1368" s="202"/>
      <c r="N1368" s="203"/>
      <c r="O1368" s="66"/>
      <c r="P1368" s="66"/>
      <c r="Q1368" s="66"/>
      <c r="R1368" s="66"/>
      <c r="S1368" s="66"/>
      <c r="T1368" s="67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T1368" s="19" t="s">
        <v>157</v>
      </c>
      <c r="AU1368" s="19" t="s">
        <v>86</v>
      </c>
    </row>
    <row r="1369" spans="2:51" s="13" customFormat="1" ht="10.2">
      <c r="B1369" s="204"/>
      <c r="C1369" s="205"/>
      <c r="D1369" s="200" t="s">
        <v>159</v>
      </c>
      <c r="E1369" s="206" t="s">
        <v>19</v>
      </c>
      <c r="F1369" s="207" t="s">
        <v>525</v>
      </c>
      <c r="G1369" s="205"/>
      <c r="H1369" s="206" t="s">
        <v>19</v>
      </c>
      <c r="I1369" s="208"/>
      <c r="J1369" s="205"/>
      <c r="K1369" s="205"/>
      <c r="L1369" s="209"/>
      <c r="M1369" s="210"/>
      <c r="N1369" s="211"/>
      <c r="O1369" s="211"/>
      <c r="P1369" s="211"/>
      <c r="Q1369" s="211"/>
      <c r="R1369" s="211"/>
      <c r="S1369" s="211"/>
      <c r="T1369" s="212"/>
      <c r="AT1369" s="213" t="s">
        <v>159</v>
      </c>
      <c r="AU1369" s="213" t="s">
        <v>86</v>
      </c>
      <c r="AV1369" s="13" t="s">
        <v>21</v>
      </c>
      <c r="AW1369" s="13" t="s">
        <v>35</v>
      </c>
      <c r="AX1369" s="13" t="s">
        <v>77</v>
      </c>
      <c r="AY1369" s="213" t="s">
        <v>148</v>
      </c>
    </row>
    <row r="1370" spans="2:51" s="14" customFormat="1" ht="10.2">
      <c r="B1370" s="214"/>
      <c r="C1370" s="215"/>
      <c r="D1370" s="200" t="s">
        <v>159</v>
      </c>
      <c r="E1370" s="216" t="s">
        <v>19</v>
      </c>
      <c r="F1370" s="217" t="s">
        <v>21</v>
      </c>
      <c r="G1370" s="215"/>
      <c r="H1370" s="218">
        <v>1</v>
      </c>
      <c r="I1370" s="219"/>
      <c r="J1370" s="215"/>
      <c r="K1370" s="215"/>
      <c r="L1370" s="220"/>
      <c r="M1370" s="221"/>
      <c r="N1370" s="222"/>
      <c r="O1370" s="222"/>
      <c r="P1370" s="222"/>
      <c r="Q1370" s="222"/>
      <c r="R1370" s="222"/>
      <c r="S1370" s="222"/>
      <c r="T1370" s="223"/>
      <c r="AT1370" s="224" t="s">
        <v>159</v>
      </c>
      <c r="AU1370" s="224" t="s">
        <v>86</v>
      </c>
      <c r="AV1370" s="14" t="s">
        <v>86</v>
      </c>
      <c r="AW1370" s="14" t="s">
        <v>35</v>
      </c>
      <c r="AX1370" s="14" t="s">
        <v>21</v>
      </c>
      <c r="AY1370" s="224" t="s">
        <v>148</v>
      </c>
    </row>
    <row r="1371" spans="1:65" s="2" customFormat="1" ht="44.25" customHeight="1">
      <c r="A1371" s="36"/>
      <c r="B1371" s="37"/>
      <c r="C1371" s="188" t="s">
        <v>1912</v>
      </c>
      <c r="D1371" s="188" t="s">
        <v>150</v>
      </c>
      <c r="E1371" s="189" t="s">
        <v>1913</v>
      </c>
      <c r="F1371" s="190" t="s">
        <v>1914</v>
      </c>
      <c r="G1371" s="191" t="s">
        <v>366</v>
      </c>
      <c r="H1371" s="192">
        <v>1</v>
      </c>
      <c r="I1371" s="193"/>
      <c r="J1371" s="192">
        <f>ROUND(I1371*H1371,2)</f>
        <v>0</v>
      </c>
      <c r="K1371" s="190" t="s">
        <v>19</v>
      </c>
      <c r="L1371" s="41"/>
      <c r="M1371" s="194" t="s">
        <v>19</v>
      </c>
      <c r="N1371" s="195" t="s">
        <v>48</v>
      </c>
      <c r="O1371" s="66"/>
      <c r="P1371" s="196">
        <f>O1371*H1371</f>
        <v>0</v>
      </c>
      <c r="Q1371" s="196">
        <v>0.00041</v>
      </c>
      <c r="R1371" s="196">
        <f>Q1371*H1371</f>
        <v>0.00041</v>
      </c>
      <c r="S1371" s="196">
        <v>0</v>
      </c>
      <c r="T1371" s="197">
        <f>S1371*H1371</f>
        <v>0</v>
      </c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R1371" s="198" t="s">
        <v>272</v>
      </c>
      <c r="AT1371" s="198" t="s">
        <v>150</v>
      </c>
      <c r="AU1371" s="198" t="s">
        <v>86</v>
      </c>
      <c r="AY1371" s="19" t="s">
        <v>148</v>
      </c>
      <c r="BE1371" s="199">
        <f>IF(N1371="základní",J1371,0)</f>
        <v>0</v>
      </c>
      <c r="BF1371" s="199">
        <f>IF(N1371="snížená",J1371,0)</f>
        <v>0</v>
      </c>
      <c r="BG1371" s="199">
        <f>IF(N1371="zákl. přenesená",J1371,0)</f>
        <v>0</v>
      </c>
      <c r="BH1371" s="199">
        <f>IF(N1371="sníž. přenesená",J1371,0)</f>
        <v>0</v>
      </c>
      <c r="BI1371" s="199">
        <f>IF(N1371="nulová",J1371,0)</f>
        <v>0</v>
      </c>
      <c r="BJ1371" s="19" t="s">
        <v>21</v>
      </c>
      <c r="BK1371" s="199">
        <f>ROUND(I1371*H1371,2)</f>
        <v>0</v>
      </c>
      <c r="BL1371" s="19" t="s">
        <v>272</v>
      </c>
      <c r="BM1371" s="198" t="s">
        <v>1915</v>
      </c>
    </row>
    <row r="1372" spans="1:47" s="2" customFormat="1" ht="38.4">
      <c r="A1372" s="36"/>
      <c r="B1372" s="37"/>
      <c r="C1372" s="38"/>
      <c r="D1372" s="200" t="s">
        <v>157</v>
      </c>
      <c r="E1372" s="38"/>
      <c r="F1372" s="201" t="s">
        <v>1914</v>
      </c>
      <c r="G1372" s="38"/>
      <c r="H1372" s="38"/>
      <c r="I1372" s="109"/>
      <c r="J1372" s="38"/>
      <c r="K1372" s="38"/>
      <c r="L1372" s="41"/>
      <c r="M1372" s="202"/>
      <c r="N1372" s="203"/>
      <c r="O1372" s="66"/>
      <c r="P1372" s="66"/>
      <c r="Q1372" s="66"/>
      <c r="R1372" s="66"/>
      <c r="S1372" s="66"/>
      <c r="T1372" s="67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T1372" s="19" t="s">
        <v>157</v>
      </c>
      <c r="AU1372" s="19" t="s">
        <v>86</v>
      </c>
    </row>
    <row r="1373" spans="1:65" s="2" customFormat="1" ht="44.25" customHeight="1">
      <c r="A1373" s="36"/>
      <c r="B1373" s="37"/>
      <c r="C1373" s="188" t="s">
        <v>1916</v>
      </c>
      <c r="D1373" s="188" t="s">
        <v>150</v>
      </c>
      <c r="E1373" s="189" t="s">
        <v>1917</v>
      </c>
      <c r="F1373" s="190" t="s">
        <v>1918</v>
      </c>
      <c r="G1373" s="191" t="s">
        <v>366</v>
      </c>
      <c r="H1373" s="192">
        <v>1</v>
      </c>
      <c r="I1373" s="193"/>
      <c r="J1373" s="192">
        <f>ROUND(I1373*H1373,2)</f>
        <v>0</v>
      </c>
      <c r="K1373" s="190" t="s">
        <v>19</v>
      </c>
      <c r="L1373" s="41"/>
      <c r="M1373" s="194" t="s">
        <v>19</v>
      </c>
      <c r="N1373" s="195" t="s">
        <v>48</v>
      </c>
      <c r="O1373" s="66"/>
      <c r="P1373" s="196">
        <f>O1373*H1373</f>
        <v>0</v>
      </c>
      <c r="Q1373" s="196">
        <v>0.00041</v>
      </c>
      <c r="R1373" s="196">
        <f>Q1373*H1373</f>
        <v>0.00041</v>
      </c>
      <c r="S1373" s="196">
        <v>0</v>
      </c>
      <c r="T1373" s="197">
        <f>S1373*H1373</f>
        <v>0</v>
      </c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R1373" s="198" t="s">
        <v>272</v>
      </c>
      <c r="AT1373" s="198" t="s">
        <v>150</v>
      </c>
      <c r="AU1373" s="198" t="s">
        <v>86</v>
      </c>
      <c r="AY1373" s="19" t="s">
        <v>148</v>
      </c>
      <c r="BE1373" s="199">
        <f>IF(N1373="základní",J1373,0)</f>
        <v>0</v>
      </c>
      <c r="BF1373" s="199">
        <f>IF(N1373="snížená",J1373,0)</f>
        <v>0</v>
      </c>
      <c r="BG1373" s="199">
        <f>IF(N1373="zákl. přenesená",J1373,0)</f>
        <v>0</v>
      </c>
      <c r="BH1373" s="199">
        <f>IF(N1373="sníž. přenesená",J1373,0)</f>
        <v>0</v>
      </c>
      <c r="BI1373" s="199">
        <f>IF(N1373="nulová",J1373,0)</f>
        <v>0</v>
      </c>
      <c r="BJ1373" s="19" t="s">
        <v>21</v>
      </c>
      <c r="BK1373" s="199">
        <f>ROUND(I1373*H1373,2)</f>
        <v>0</v>
      </c>
      <c r="BL1373" s="19" t="s">
        <v>272</v>
      </c>
      <c r="BM1373" s="198" t="s">
        <v>1919</v>
      </c>
    </row>
    <row r="1374" spans="1:47" s="2" customFormat="1" ht="38.4">
      <c r="A1374" s="36"/>
      <c r="B1374" s="37"/>
      <c r="C1374" s="38"/>
      <c r="D1374" s="200" t="s">
        <v>157</v>
      </c>
      <c r="E1374" s="38"/>
      <c r="F1374" s="201" t="s">
        <v>1918</v>
      </c>
      <c r="G1374" s="38"/>
      <c r="H1374" s="38"/>
      <c r="I1374" s="109"/>
      <c r="J1374" s="38"/>
      <c r="K1374" s="38"/>
      <c r="L1374" s="41"/>
      <c r="M1374" s="202"/>
      <c r="N1374" s="203"/>
      <c r="O1374" s="66"/>
      <c r="P1374" s="66"/>
      <c r="Q1374" s="66"/>
      <c r="R1374" s="66"/>
      <c r="S1374" s="66"/>
      <c r="T1374" s="67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T1374" s="19" t="s">
        <v>157</v>
      </c>
      <c r="AU1374" s="19" t="s">
        <v>86</v>
      </c>
    </row>
    <row r="1375" spans="1:65" s="2" customFormat="1" ht="21.75" customHeight="1">
      <c r="A1375" s="36"/>
      <c r="B1375" s="37"/>
      <c r="C1375" s="188" t="s">
        <v>1920</v>
      </c>
      <c r="D1375" s="188" t="s">
        <v>150</v>
      </c>
      <c r="E1375" s="189" t="s">
        <v>1921</v>
      </c>
      <c r="F1375" s="190" t="s">
        <v>1922</v>
      </c>
      <c r="G1375" s="191" t="s">
        <v>359</v>
      </c>
      <c r="H1375" s="192">
        <v>11.8</v>
      </c>
      <c r="I1375" s="193"/>
      <c r="J1375" s="192">
        <f>ROUND(I1375*H1375,2)</f>
        <v>0</v>
      </c>
      <c r="K1375" s="190" t="s">
        <v>154</v>
      </c>
      <c r="L1375" s="41"/>
      <c r="M1375" s="194" t="s">
        <v>19</v>
      </c>
      <c r="N1375" s="195" t="s">
        <v>48</v>
      </c>
      <c r="O1375" s="66"/>
      <c r="P1375" s="196">
        <f>O1375*H1375</f>
        <v>0</v>
      </c>
      <c r="Q1375" s="196">
        <v>0</v>
      </c>
      <c r="R1375" s="196">
        <f>Q1375*H1375</f>
        <v>0</v>
      </c>
      <c r="S1375" s="196">
        <v>0</v>
      </c>
      <c r="T1375" s="197">
        <f>S1375*H1375</f>
        <v>0</v>
      </c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R1375" s="198" t="s">
        <v>272</v>
      </c>
      <c r="AT1375" s="198" t="s">
        <v>150</v>
      </c>
      <c r="AU1375" s="198" t="s">
        <v>86</v>
      </c>
      <c r="AY1375" s="19" t="s">
        <v>148</v>
      </c>
      <c r="BE1375" s="199">
        <f>IF(N1375="základní",J1375,0)</f>
        <v>0</v>
      </c>
      <c r="BF1375" s="199">
        <f>IF(N1375="snížená",J1375,0)</f>
        <v>0</v>
      </c>
      <c r="BG1375" s="199">
        <f>IF(N1375="zákl. přenesená",J1375,0)</f>
        <v>0</v>
      </c>
      <c r="BH1375" s="199">
        <f>IF(N1375="sníž. přenesená",J1375,0)</f>
        <v>0</v>
      </c>
      <c r="BI1375" s="199">
        <f>IF(N1375="nulová",J1375,0)</f>
        <v>0</v>
      </c>
      <c r="BJ1375" s="19" t="s">
        <v>21</v>
      </c>
      <c r="BK1375" s="199">
        <f>ROUND(I1375*H1375,2)</f>
        <v>0</v>
      </c>
      <c r="BL1375" s="19" t="s">
        <v>272</v>
      </c>
      <c r="BM1375" s="198" t="s">
        <v>1923</v>
      </c>
    </row>
    <row r="1376" spans="1:47" s="2" customFormat="1" ht="28.8">
      <c r="A1376" s="36"/>
      <c r="B1376" s="37"/>
      <c r="C1376" s="38"/>
      <c r="D1376" s="200" t="s">
        <v>157</v>
      </c>
      <c r="E1376" s="38"/>
      <c r="F1376" s="201" t="s">
        <v>1924</v>
      </c>
      <c r="G1376" s="38"/>
      <c r="H1376" s="38"/>
      <c r="I1376" s="109"/>
      <c r="J1376" s="38"/>
      <c r="K1376" s="38"/>
      <c r="L1376" s="41"/>
      <c r="M1376" s="202"/>
      <c r="N1376" s="203"/>
      <c r="O1376" s="66"/>
      <c r="P1376" s="66"/>
      <c r="Q1376" s="66"/>
      <c r="R1376" s="66"/>
      <c r="S1376" s="66"/>
      <c r="T1376" s="67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T1376" s="19" t="s">
        <v>157</v>
      </c>
      <c r="AU1376" s="19" t="s">
        <v>86</v>
      </c>
    </row>
    <row r="1377" spans="2:51" s="13" customFormat="1" ht="10.2">
      <c r="B1377" s="204"/>
      <c r="C1377" s="205"/>
      <c r="D1377" s="200" t="s">
        <v>159</v>
      </c>
      <c r="E1377" s="206" t="s">
        <v>19</v>
      </c>
      <c r="F1377" s="207" t="s">
        <v>346</v>
      </c>
      <c r="G1377" s="205"/>
      <c r="H1377" s="206" t="s">
        <v>19</v>
      </c>
      <c r="I1377" s="208"/>
      <c r="J1377" s="205"/>
      <c r="K1377" s="205"/>
      <c r="L1377" s="209"/>
      <c r="M1377" s="210"/>
      <c r="N1377" s="211"/>
      <c r="O1377" s="211"/>
      <c r="P1377" s="211"/>
      <c r="Q1377" s="211"/>
      <c r="R1377" s="211"/>
      <c r="S1377" s="211"/>
      <c r="T1377" s="212"/>
      <c r="AT1377" s="213" t="s">
        <v>159</v>
      </c>
      <c r="AU1377" s="213" t="s">
        <v>86</v>
      </c>
      <c r="AV1377" s="13" t="s">
        <v>21</v>
      </c>
      <c r="AW1377" s="13" t="s">
        <v>35</v>
      </c>
      <c r="AX1377" s="13" t="s">
        <v>77</v>
      </c>
      <c r="AY1377" s="213" t="s">
        <v>148</v>
      </c>
    </row>
    <row r="1378" spans="2:51" s="14" customFormat="1" ht="10.2">
      <c r="B1378" s="214"/>
      <c r="C1378" s="215"/>
      <c r="D1378" s="200" t="s">
        <v>159</v>
      </c>
      <c r="E1378" s="216" t="s">
        <v>19</v>
      </c>
      <c r="F1378" s="217" t="s">
        <v>1925</v>
      </c>
      <c r="G1378" s="215"/>
      <c r="H1378" s="218">
        <v>11.8</v>
      </c>
      <c r="I1378" s="219"/>
      <c r="J1378" s="215"/>
      <c r="K1378" s="215"/>
      <c r="L1378" s="220"/>
      <c r="M1378" s="221"/>
      <c r="N1378" s="222"/>
      <c r="O1378" s="222"/>
      <c r="P1378" s="222"/>
      <c r="Q1378" s="222"/>
      <c r="R1378" s="222"/>
      <c r="S1378" s="222"/>
      <c r="T1378" s="223"/>
      <c r="AT1378" s="224" t="s">
        <v>159</v>
      </c>
      <c r="AU1378" s="224" t="s">
        <v>86</v>
      </c>
      <c r="AV1378" s="14" t="s">
        <v>86</v>
      </c>
      <c r="AW1378" s="14" t="s">
        <v>35</v>
      </c>
      <c r="AX1378" s="14" t="s">
        <v>21</v>
      </c>
      <c r="AY1378" s="224" t="s">
        <v>148</v>
      </c>
    </row>
    <row r="1379" spans="1:65" s="2" customFormat="1" ht="16.5" customHeight="1">
      <c r="A1379" s="36"/>
      <c r="B1379" s="37"/>
      <c r="C1379" s="247" t="s">
        <v>1926</v>
      </c>
      <c r="D1379" s="247" t="s">
        <v>243</v>
      </c>
      <c r="E1379" s="248" t="s">
        <v>1927</v>
      </c>
      <c r="F1379" s="249" t="s">
        <v>1928</v>
      </c>
      <c r="G1379" s="250" t="s">
        <v>359</v>
      </c>
      <c r="H1379" s="251">
        <v>12.98</v>
      </c>
      <c r="I1379" s="252"/>
      <c r="J1379" s="251">
        <f>ROUND(I1379*H1379,2)</f>
        <v>0</v>
      </c>
      <c r="K1379" s="249" t="s">
        <v>19</v>
      </c>
      <c r="L1379" s="253"/>
      <c r="M1379" s="254" t="s">
        <v>19</v>
      </c>
      <c r="N1379" s="255" t="s">
        <v>48</v>
      </c>
      <c r="O1379" s="66"/>
      <c r="P1379" s="196">
        <f>O1379*H1379</f>
        <v>0</v>
      </c>
      <c r="Q1379" s="196">
        <v>0.008</v>
      </c>
      <c r="R1379" s="196">
        <f>Q1379*H1379</f>
        <v>0.10384</v>
      </c>
      <c r="S1379" s="196">
        <v>0</v>
      </c>
      <c r="T1379" s="197">
        <f>S1379*H1379</f>
        <v>0</v>
      </c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R1379" s="198" t="s">
        <v>404</v>
      </c>
      <c r="AT1379" s="198" t="s">
        <v>243</v>
      </c>
      <c r="AU1379" s="198" t="s">
        <v>86</v>
      </c>
      <c r="AY1379" s="19" t="s">
        <v>148</v>
      </c>
      <c r="BE1379" s="199">
        <f>IF(N1379="základní",J1379,0)</f>
        <v>0</v>
      </c>
      <c r="BF1379" s="199">
        <f>IF(N1379="snížená",J1379,0)</f>
        <v>0</v>
      </c>
      <c r="BG1379" s="199">
        <f>IF(N1379="zákl. přenesená",J1379,0)</f>
        <v>0</v>
      </c>
      <c r="BH1379" s="199">
        <f>IF(N1379="sníž. přenesená",J1379,0)</f>
        <v>0</v>
      </c>
      <c r="BI1379" s="199">
        <f>IF(N1379="nulová",J1379,0)</f>
        <v>0</v>
      </c>
      <c r="BJ1379" s="19" t="s">
        <v>21</v>
      </c>
      <c r="BK1379" s="199">
        <f>ROUND(I1379*H1379,2)</f>
        <v>0</v>
      </c>
      <c r="BL1379" s="19" t="s">
        <v>272</v>
      </c>
      <c r="BM1379" s="198" t="s">
        <v>1929</v>
      </c>
    </row>
    <row r="1380" spans="1:47" s="2" customFormat="1" ht="10.2">
      <c r="A1380" s="36"/>
      <c r="B1380" s="37"/>
      <c r="C1380" s="38"/>
      <c r="D1380" s="200" t="s">
        <v>157</v>
      </c>
      <c r="E1380" s="38"/>
      <c r="F1380" s="201" t="s">
        <v>1928</v>
      </c>
      <c r="G1380" s="38"/>
      <c r="H1380" s="38"/>
      <c r="I1380" s="109"/>
      <c r="J1380" s="38"/>
      <c r="K1380" s="38"/>
      <c r="L1380" s="41"/>
      <c r="M1380" s="202"/>
      <c r="N1380" s="203"/>
      <c r="O1380" s="66"/>
      <c r="P1380" s="66"/>
      <c r="Q1380" s="66"/>
      <c r="R1380" s="66"/>
      <c r="S1380" s="66"/>
      <c r="T1380" s="67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T1380" s="19" t="s">
        <v>157</v>
      </c>
      <c r="AU1380" s="19" t="s">
        <v>86</v>
      </c>
    </row>
    <row r="1381" spans="2:51" s="14" customFormat="1" ht="10.2">
      <c r="B1381" s="214"/>
      <c r="C1381" s="215"/>
      <c r="D1381" s="200" t="s">
        <v>159</v>
      </c>
      <c r="E1381" s="215"/>
      <c r="F1381" s="217" t="s">
        <v>1930</v>
      </c>
      <c r="G1381" s="215"/>
      <c r="H1381" s="218">
        <v>12.98</v>
      </c>
      <c r="I1381" s="219"/>
      <c r="J1381" s="215"/>
      <c r="K1381" s="215"/>
      <c r="L1381" s="220"/>
      <c r="M1381" s="221"/>
      <c r="N1381" s="222"/>
      <c r="O1381" s="222"/>
      <c r="P1381" s="222"/>
      <c r="Q1381" s="222"/>
      <c r="R1381" s="222"/>
      <c r="S1381" s="222"/>
      <c r="T1381" s="223"/>
      <c r="AT1381" s="224" t="s">
        <v>159</v>
      </c>
      <c r="AU1381" s="224" t="s">
        <v>86</v>
      </c>
      <c r="AV1381" s="14" t="s">
        <v>86</v>
      </c>
      <c r="AW1381" s="14" t="s">
        <v>4</v>
      </c>
      <c r="AX1381" s="14" t="s">
        <v>21</v>
      </c>
      <c r="AY1381" s="224" t="s">
        <v>148</v>
      </c>
    </row>
    <row r="1382" spans="1:65" s="2" customFormat="1" ht="21.75" customHeight="1">
      <c r="A1382" s="36"/>
      <c r="B1382" s="37"/>
      <c r="C1382" s="188" t="s">
        <v>1931</v>
      </c>
      <c r="D1382" s="188" t="s">
        <v>150</v>
      </c>
      <c r="E1382" s="189" t="s">
        <v>1932</v>
      </c>
      <c r="F1382" s="190" t="s">
        <v>1933</v>
      </c>
      <c r="G1382" s="191" t="s">
        <v>1037</v>
      </c>
      <c r="H1382" s="193"/>
      <c r="I1382" s="193"/>
      <c r="J1382" s="192">
        <f>ROUND(I1382*H1382,2)</f>
        <v>0</v>
      </c>
      <c r="K1382" s="190" t="s">
        <v>154</v>
      </c>
      <c r="L1382" s="41"/>
      <c r="M1382" s="194" t="s">
        <v>19</v>
      </c>
      <c r="N1382" s="195" t="s">
        <v>48</v>
      </c>
      <c r="O1382" s="66"/>
      <c r="P1382" s="196">
        <f>O1382*H1382</f>
        <v>0</v>
      </c>
      <c r="Q1382" s="196">
        <v>0</v>
      </c>
      <c r="R1382" s="196">
        <f>Q1382*H1382</f>
        <v>0</v>
      </c>
      <c r="S1382" s="196">
        <v>0</v>
      </c>
      <c r="T1382" s="197">
        <f>S1382*H1382</f>
        <v>0</v>
      </c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R1382" s="198" t="s">
        <v>272</v>
      </c>
      <c r="AT1382" s="198" t="s">
        <v>150</v>
      </c>
      <c r="AU1382" s="198" t="s">
        <v>86</v>
      </c>
      <c r="AY1382" s="19" t="s">
        <v>148</v>
      </c>
      <c r="BE1382" s="199">
        <f>IF(N1382="základní",J1382,0)</f>
        <v>0</v>
      </c>
      <c r="BF1382" s="199">
        <f>IF(N1382="snížená",J1382,0)</f>
        <v>0</v>
      </c>
      <c r="BG1382" s="199">
        <f>IF(N1382="zákl. přenesená",J1382,0)</f>
        <v>0</v>
      </c>
      <c r="BH1382" s="199">
        <f>IF(N1382="sníž. přenesená",J1382,0)</f>
        <v>0</v>
      </c>
      <c r="BI1382" s="199">
        <f>IF(N1382="nulová",J1382,0)</f>
        <v>0</v>
      </c>
      <c r="BJ1382" s="19" t="s">
        <v>21</v>
      </c>
      <c r="BK1382" s="199">
        <f>ROUND(I1382*H1382,2)</f>
        <v>0</v>
      </c>
      <c r="BL1382" s="19" t="s">
        <v>272</v>
      </c>
      <c r="BM1382" s="198" t="s">
        <v>1934</v>
      </c>
    </row>
    <row r="1383" spans="1:47" s="2" customFormat="1" ht="28.8">
      <c r="A1383" s="36"/>
      <c r="B1383" s="37"/>
      <c r="C1383" s="38"/>
      <c r="D1383" s="200" t="s">
        <v>157</v>
      </c>
      <c r="E1383" s="38"/>
      <c r="F1383" s="201" t="s">
        <v>1935</v>
      </c>
      <c r="G1383" s="38"/>
      <c r="H1383" s="38"/>
      <c r="I1383" s="109"/>
      <c r="J1383" s="38"/>
      <c r="K1383" s="38"/>
      <c r="L1383" s="41"/>
      <c r="M1383" s="202"/>
      <c r="N1383" s="203"/>
      <c r="O1383" s="66"/>
      <c r="P1383" s="66"/>
      <c r="Q1383" s="66"/>
      <c r="R1383" s="66"/>
      <c r="S1383" s="66"/>
      <c r="T1383" s="67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T1383" s="19" t="s">
        <v>157</v>
      </c>
      <c r="AU1383" s="19" t="s">
        <v>86</v>
      </c>
    </row>
    <row r="1384" spans="2:63" s="12" customFormat="1" ht="22.8" customHeight="1">
      <c r="B1384" s="172"/>
      <c r="C1384" s="173"/>
      <c r="D1384" s="174" t="s">
        <v>76</v>
      </c>
      <c r="E1384" s="186" t="s">
        <v>1936</v>
      </c>
      <c r="F1384" s="186" t="s">
        <v>1937</v>
      </c>
      <c r="G1384" s="173"/>
      <c r="H1384" s="173"/>
      <c r="I1384" s="176"/>
      <c r="J1384" s="187">
        <f>BK1384</f>
        <v>0</v>
      </c>
      <c r="K1384" s="173"/>
      <c r="L1384" s="178"/>
      <c r="M1384" s="179"/>
      <c r="N1384" s="180"/>
      <c r="O1384" s="180"/>
      <c r="P1384" s="181">
        <f>SUM(P1385:P1390)</f>
        <v>0</v>
      </c>
      <c r="Q1384" s="180"/>
      <c r="R1384" s="181">
        <f>SUM(R1385:R1390)</f>
        <v>0.0188</v>
      </c>
      <c r="S1384" s="180"/>
      <c r="T1384" s="182">
        <f>SUM(T1385:T1390)</f>
        <v>0</v>
      </c>
      <c r="AR1384" s="183" t="s">
        <v>86</v>
      </c>
      <c r="AT1384" s="184" t="s">
        <v>76</v>
      </c>
      <c r="AU1384" s="184" t="s">
        <v>21</v>
      </c>
      <c r="AY1384" s="183" t="s">
        <v>148</v>
      </c>
      <c r="BK1384" s="185">
        <f>SUM(BK1385:BK1390)</f>
        <v>0</v>
      </c>
    </row>
    <row r="1385" spans="1:65" s="2" customFormat="1" ht="16.5" customHeight="1">
      <c r="A1385" s="36"/>
      <c r="B1385" s="37"/>
      <c r="C1385" s="188" t="s">
        <v>1938</v>
      </c>
      <c r="D1385" s="188" t="s">
        <v>150</v>
      </c>
      <c r="E1385" s="189" t="s">
        <v>1939</v>
      </c>
      <c r="F1385" s="190" t="s">
        <v>1940</v>
      </c>
      <c r="G1385" s="191" t="s">
        <v>366</v>
      </c>
      <c r="H1385" s="192">
        <v>4</v>
      </c>
      <c r="I1385" s="193"/>
      <c r="J1385" s="192">
        <f>ROUND(I1385*H1385,2)</f>
        <v>0</v>
      </c>
      <c r="K1385" s="190" t="s">
        <v>154</v>
      </c>
      <c r="L1385" s="41"/>
      <c r="M1385" s="194" t="s">
        <v>19</v>
      </c>
      <c r="N1385" s="195" t="s">
        <v>48</v>
      </c>
      <c r="O1385" s="66"/>
      <c r="P1385" s="196">
        <f>O1385*H1385</f>
        <v>0</v>
      </c>
      <c r="Q1385" s="196">
        <v>0</v>
      </c>
      <c r="R1385" s="196">
        <f>Q1385*H1385</f>
        <v>0</v>
      </c>
      <c r="S1385" s="196">
        <v>0</v>
      </c>
      <c r="T1385" s="197">
        <f>S1385*H1385</f>
        <v>0</v>
      </c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R1385" s="198" t="s">
        <v>272</v>
      </c>
      <c r="AT1385" s="198" t="s">
        <v>150</v>
      </c>
      <c r="AU1385" s="198" t="s">
        <v>86</v>
      </c>
      <c r="AY1385" s="19" t="s">
        <v>148</v>
      </c>
      <c r="BE1385" s="199">
        <f>IF(N1385="základní",J1385,0)</f>
        <v>0</v>
      </c>
      <c r="BF1385" s="199">
        <f>IF(N1385="snížená",J1385,0)</f>
        <v>0</v>
      </c>
      <c r="BG1385" s="199">
        <f>IF(N1385="zákl. přenesená",J1385,0)</f>
        <v>0</v>
      </c>
      <c r="BH1385" s="199">
        <f>IF(N1385="sníž. přenesená",J1385,0)</f>
        <v>0</v>
      </c>
      <c r="BI1385" s="199">
        <f>IF(N1385="nulová",J1385,0)</f>
        <v>0</v>
      </c>
      <c r="BJ1385" s="19" t="s">
        <v>21</v>
      </c>
      <c r="BK1385" s="199">
        <f>ROUND(I1385*H1385,2)</f>
        <v>0</v>
      </c>
      <c r="BL1385" s="19" t="s">
        <v>272</v>
      </c>
      <c r="BM1385" s="198" t="s">
        <v>1941</v>
      </c>
    </row>
    <row r="1386" spans="1:47" s="2" customFormat="1" ht="19.2">
      <c r="A1386" s="36"/>
      <c r="B1386" s="37"/>
      <c r="C1386" s="38"/>
      <c r="D1386" s="200" t="s">
        <v>157</v>
      </c>
      <c r="E1386" s="38"/>
      <c r="F1386" s="201" t="s">
        <v>1942</v>
      </c>
      <c r="G1386" s="38"/>
      <c r="H1386" s="38"/>
      <c r="I1386" s="109"/>
      <c r="J1386" s="38"/>
      <c r="K1386" s="38"/>
      <c r="L1386" s="41"/>
      <c r="M1386" s="202"/>
      <c r="N1386" s="203"/>
      <c r="O1386" s="66"/>
      <c r="P1386" s="66"/>
      <c r="Q1386" s="66"/>
      <c r="R1386" s="66"/>
      <c r="S1386" s="66"/>
      <c r="T1386" s="67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T1386" s="19" t="s">
        <v>157</v>
      </c>
      <c r="AU1386" s="19" t="s">
        <v>86</v>
      </c>
    </row>
    <row r="1387" spans="1:65" s="2" customFormat="1" ht="21.75" customHeight="1">
      <c r="A1387" s="36"/>
      <c r="B1387" s="37"/>
      <c r="C1387" s="247" t="s">
        <v>1943</v>
      </c>
      <c r="D1387" s="247" t="s">
        <v>243</v>
      </c>
      <c r="E1387" s="248" t="s">
        <v>1944</v>
      </c>
      <c r="F1387" s="249" t="s">
        <v>1945</v>
      </c>
      <c r="G1387" s="250" t="s">
        <v>366</v>
      </c>
      <c r="H1387" s="251">
        <v>4</v>
      </c>
      <c r="I1387" s="252"/>
      <c r="J1387" s="251">
        <f>ROUND(I1387*H1387,2)</f>
        <v>0</v>
      </c>
      <c r="K1387" s="249" t="s">
        <v>372</v>
      </c>
      <c r="L1387" s="253"/>
      <c r="M1387" s="254" t="s">
        <v>19</v>
      </c>
      <c r="N1387" s="255" t="s">
        <v>48</v>
      </c>
      <c r="O1387" s="66"/>
      <c r="P1387" s="196">
        <f>O1387*H1387</f>
        <v>0</v>
      </c>
      <c r="Q1387" s="196">
        <v>0.0047</v>
      </c>
      <c r="R1387" s="196">
        <f>Q1387*H1387</f>
        <v>0.0188</v>
      </c>
      <c r="S1387" s="196">
        <v>0</v>
      </c>
      <c r="T1387" s="197">
        <f>S1387*H1387</f>
        <v>0</v>
      </c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R1387" s="198" t="s">
        <v>404</v>
      </c>
      <c r="AT1387" s="198" t="s">
        <v>243</v>
      </c>
      <c r="AU1387" s="198" t="s">
        <v>86</v>
      </c>
      <c r="AY1387" s="19" t="s">
        <v>148</v>
      </c>
      <c r="BE1387" s="199">
        <f>IF(N1387="základní",J1387,0)</f>
        <v>0</v>
      </c>
      <c r="BF1387" s="199">
        <f>IF(N1387="snížená",J1387,0)</f>
        <v>0</v>
      </c>
      <c r="BG1387" s="199">
        <f>IF(N1387="zákl. přenesená",J1387,0)</f>
        <v>0</v>
      </c>
      <c r="BH1387" s="199">
        <f>IF(N1387="sníž. přenesená",J1387,0)</f>
        <v>0</v>
      </c>
      <c r="BI1387" s="199">
        <f>IF(N1387="nulová",J1387,0)</f>
        <v>0</v>
      </c>
      <c r="BJ1387" s="19" t="s">
        <v>21</v>
      </c>
      <c r="BK1387" s="199">
        <f>ROUND(I1387*H1387,2)</f>
        <v>0</v>
      </c>
      <c r="BL1387" s="19" t="s">
        <v>272</v>
      </c>
      <c r="BM1387" s="198" t="s">
        <v>1946</v>
      </c>
    </row>
    <row r="1388" spans="1:47" s="2" customFormat="1" ht="28.8">
      <c r="A1388" s="36"/>
      <c r="B1388" s="37"/>
      <c r="C1388" s="38"/>
      <c r="D1388" s="200" t="s">
        <v>157</v>
      </c>
      <c r="E1388" s="38"/>
      <c r="F1388" s="201" t="s">
        <v>1947</v>
      </c>
      <c r="G1388" s="38"/>
      <c r="H1388" s="38"/>
      <c r="I1388" s="109"/>
      <c r="J1388" s="38"/>
      <c r="K1388" s="38"/>
      <c r="L1388" s="41"/>
      <c r="M1388" s="202"/>
      <c r="N1388" s="203"/>
      <c r="O1388" s="66"/>
      <c r="P1388" s="66"/>
      <c r="Q1388" s="66"/>
      <c r="R1388" s="66"/>
      <c r="S1388" s="66"/>
      <c r="T1388" s="67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T1388" s="19" t="s">
        <v>157</v>
      </c>
      <c r="AU1388" s="19" t="s">
        <v>86</v>
      </c>
    </row>
    <row r="1389" spans="1:65" s="2" customFormat="1" ht="21.75" customHeight="1">
      <c r="A1389" s="36"/>
      <c r="B1389" s="37"/>
      <c r="C1389" s="188" t="s">
        <v>1948</v>
      </c>
      <c r="D1389" s="188" t="s">
        <v>150</v>
      </c>
      <c r="E1389" s="189" t="s">
        <v>1949</v>
      </c>
      <c r="F1389" s="190" t="s">
        <v>1950</v>
      </c>
      <c r="G1389" s="191" t="s">
        <v>1037</v>
      </c>
      <c r="H1389" s="193"/>
      <c r="I1389" s="193"/>
      <c r="J1389" s="192">
        <f>ROUND(I1389*H1389,2)</f>
        <v>0</v>
      </c>
      <c r="K1389" s="190" t="s">
        <v>154</v>
      </c>
      <c r="L1389" s="41"/>
      <c r="M1389" s="194" t="s">
        <v>19</v>
      </c>
      <c r="N1389" s="195" t="s">
        <v>48</v>
      </c>
      <c r="O1389" s="66"/>
      <c r="P1389" s="196">
        <f>O1389*H1389</f>
        <v>0</v>
      </c>
      <c r="Q1389" s="196">
        <v>0</v>
      </c>
      <c r="R1389" s="196">
        <f>Q1389*H1389</f>
        <v>0</v>
      </c>
      <c r="S1389" s="196">
        <v>0</v>
      </c>
      <c r="T1389" s="197">
        <f>S1389*H1389</f>
        <v>0</v>
      </c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R1389" s="198" t="s">
        <v>272</v>
      </c>
      <c r="AT1389" s="198" t="s">
        <v>150</v>
      </c>
      <c r="AU1389" s="198" t="s">
        <v>86</v>
      </c>
      <c r="AY1389" s="19" t="s">
        <v>148</v>
      </c>
      <c r="BE1389" s="199">
        <f>IF(N1389="základní",J1389,0)</f>
        <v>0</v>
      </c>
      <c r="BF1389" s="199">
        <f>IF(N1389="snížená",J1389,0)</f>
        <v>0</v>
      </c>
      <c r="BG1389" s="199">
        <f>IF(N1389="zákl. přenesená",J1389,0)</f>
        <v>0</v>
      </c>
      <c r="BH1389" s="199">
        <f>IF(N1389="sníž. přenesená",J1389,0)</f>
        <v>0</v>
      </c>
      <c r="BI1389" s="199">
        <f>IF(N1389="nulová",J1389,0)</f>
        <v>0</v>
      </c>
      <c r="BJ1389" s="19" t="s">
        <v>21</v>
      </c>
      <c r="BK1389" s="199">
        <f>ROUND(I1389*H1389,2)</f>
        <v>0</v>
      </c>
      <c r="BL1389" s="19" t="s">
        <v>272</v>
      </c>
      <c r="BM1389" s="198" t="s">
        <v>1951</v>
      </c>
    </row>
    <row r="1390" spans="1:47" s="2" customFormat="1" ht="28.8">
      <c r="A1390" s="36"/>
      <c r="B1390" s="37"/>
      <c r="C1390" s="38"/>
      <c r="D1390" s="200" t="s">
        <v>157</v>
      </c>
      <c r="E1390" s="38"/>
      <c r="F1390" s="201" t="s">
        <v>1952</v>
      </c>
      <c r="G1390" s="38"/>
      <c r="H1390" s="38"/>
      <c r="I1390" s="109"/>
      <c r="J1390" s="38"/>
      <c r="K1390" s="38"/>
      <c r="L1390" s="41"/>
      <c r="M1390" s="202"/>
      <c r="N1390" s="203"/>
      <c r="O1390" s="66"/>
      <c r="P1390" s="66"/>
      <c r="Q1390" s="66"/>
      <c r="R1390" s="66"/>
      <c r="S1390" s="66"/>
      <c r="T1390" s="67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T1390" s="19" t="s">
        <v>157</v>
      </c>
      <c r="AU1390" s="19" t="s">
        <v>86</v>
      </c>
    </row>
    <row r="1391" spans="2:63" s="12" customFormat="1" ht="22.8" customHeight="1">
      <c r="B1391" s="172"/>
      <c r="C1391" s="173"/>
      <c r="D1391" s="174" t="s">
        <v>76</v>
      </c>
      <c r="E1391" s="186" t="s">
        <v>1953</v>
      </c>
      <c r="F1391" s="186" t="s">
        <v>1954</v>
      </c>
      <c r="G1391" s="173"/>
      <c r="H1391" s="173"/>
      <c r="I1391" s="176"/>
      <c r="J1391" s="187">
        <f>BK1391</f>
        <v>0</v>
      </c>
      <c r="K1391" s="173"/>
      <c r="L1391" s="178"/>
      <c r="M1391" s="179"/>
      <c r="N1391" s="180"/>
      <c r="O1391" s="180"/>
      <c r="P1391" s="181">
        <f>SUM(P1392:P1449)</f>
        <v>0</v>
      </c>
      <c r="Q1391" s="180"/>
      <c r="R1391" s="181">
        <f>SUM(R1392:R1449)</f>
        <v>3.2688018</v>
      </c>
      <c r="S1391" s="180"/>
      <c r="T1391" s="182">
        <f>SUM(T1392:T1449)</f>
        <v>0</v>
      </c>
      <c r="AR1391" s="183" t="s">
        <v>86</v>
      </c>
      <c r="AT1391" s="184" t="s">
        <v>76</v>
      </c>
      <c r="AU1391" s="184" t="s">
        <v>21</v>
      </c>
      <c r="AY1391" s="183" t="s">
        <v>148</v>
      </c>
      <c r="BK1391" s="185">
        <f>SUM(BK1392:BK1449)</f>
        <v>0</v>
      </c>
    </row>
    <row r="1392" spans="1:65" s="2" customFormat="1" ht="16.5" customHeight="1">
      <c r="A1392" s="36"/>
      <c r="B1392" s="37"/>
      <c r="C1392" s="188" t="s">
        <v>1955</v>
      </c>
      <c r="D1392" s="188" t="s">
        <v>150</v>
      </c>
      <c r="E1392" s="189" t="s">
        <v>1956</v>
      </c>
      <c r="F1392" s="190" t="s">
        <v>1957</v>
      </c>
      <c r="G1392" s="191" t="s">
        <v>153</v>
      </c>
      <c r="H1392" s="192">
        <v>77.55</v>
      </c>
      <c r="I1392" s="193"/>
      <c r="J1392" s="192">
        <f>ROUND(I1392*H1392,2)</f>
        <v>0</v>
      </c>
      <c r="K1392" s="190" t="s">
        <v>154</v>
      </c>
      <c r="L1392" s="41"/>
      <c r="M1392" s="194" t="s">
        <v>19</v>
      </c>
      <c r="N1392" s="195" t="s">
        <v>48</v>
      </c>
      <c r="O1392" s="66"/>
      <c r="P1392" s="196">
        <f>O1392*H1392</f>
        <v>0</v>
      </c>
      <c r="Q1392" s="196">
        <v>0</v>
      </c>
      <c r="R1392" s="196">
        <f>Q1392*H1392</f>
        <v>0</v>
      </c>
      <c r="S1392" s="196">
        <v>0</v>
      </c>
      <c r="T1392" s="197">
        <f>S1392*H1392</f>
        <v>0</v>
      </c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R1392" s="198" t="s">
        <v>272</v>
      </c>
      <c r="AT1392" s="198" t="s">
        <v>150</v>
      </c>
      <c r="AU1392" s="198" t="s">
        <v>86</v>
      </c>
      <c r="AY1392" s="19" t="s">
        <v>148</v>
      </c>
      <c r="BE1392" s="199">
        <f>IF(N1392="základní",J1392,0)</f>
        <v>0</v>
      </c>
      <c r="BF1392" s="199">
        <f>IF(N1392="snížená",J1392,0)</f>
        <v>0</v>
      </c>
      <c r="BG1392" s="199">
        <f>IF(N1392="zákl. přenesená",J1392,0)</f>
        <v>0</v>
      </c>
      <c r="BH1392" s="199">
        <f>IF(N1392="sníž. přenesená",J1392,0)</f>
        <v>0</v>
      </c>
      <c r="BI1392" s="199">
        <f>IF(N1392="nulová",J1392,0)</f>
        <v>0</v>
      </c>
      <c r="BJ1392" s="19" t="s">
        <v>21</v>
      </c>
      <c r="BK1392" s="199">
        <f>ROUND(I1392*H1392,2)</f>
        <v>0</v>
      </c>
      <c r="BL1392" s="19" t="s">
        <v>272</v>
      </c>
      <c r="BM1392" s="198" t="s">
        <v>1958</v>
      </c>
    </row>
    <row r="1393" spans="1:47" s="2" customFormat="1" ht="10.2">
      <c r="A1393" s="36"/>
      <c r="B1393" s="37"/>
      <c r="C1393" s="38"/>
      <c r="D1393" s="200" t="s">
        <v>157</v>
      </c>
      <c r="E1393" s="38"/>
      <c r="F1393" s="201" t="s">
        <v>1959</v>
      </c>
      <c r="G1393" s="38"/>
      <c r="H1393" s="38"/>
      <c r="I1393" s="109"/>
      <c r="J1393" s="38"/>
      <c r="K1393" s="38"/>
      <c r="L1393" s="41"/>
      <c r="M1393" s="202"/>
      <c r="N1393" s="203"/>
      <c r="O1393" s="66"/>
      <c r="P1393" s="66"/>
      <c r="Q1393" s="66"/>
      <c r="R1393" s="66"/>
      <c r="S1393" s="66"/>
      <c r="T1393" s="67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T1393" s="19" t="s">
        <v>157</v>
      </c>
      <c r="AU1393" s="19" t="s">
        <v>86</v>
      </c>
    </row>
    <row r="1394" spans="2:51" s="14" customFormat="1" ht="10.2">
      <c r="B1394" s="214"/>
      <c r="C1394" s="215"/>
      <c r="D1394" s="200" t="s">
        <v>159</v>
      </c>
      <c r="E1394" s="216" t="s">
        <v>19</v>
      </c>
      <c r="F1394" s="217" t="s">
        <v>1960</v>
      </c>
      <c r="G1394" s="215"/>
      <c r="H1394" s="218">
        <v>77.554</v>
      </c>
      <c r="I1394" s="219"/>
      <c r="J1394" s="215"/>
      <c r="K1394" s="215"/>
      <c r="L1394" s="220"/>
      <c r="M1394" s="221"/>
      <c r="N1394" s="222"/>
      <c r="O1394" s="222"/>
      <c r="P1394" s="222"/>
      <c r="Q1394" s="222"/>
      <c r="R1394" s="222"/>
      <c r="S1394" s="222"/>
      <c r="T1394" s="223"/>
      <c r="AT1394" s="224" t="s">
        <v>159</v>
      </c>
      <c r="AU1394" s="224" t="s">
        <v>86</v>
      </c>
      <c r="AV1394" s="14" t="s">
        <v>86</v>
      </c>
      <c r="AW1394" s="14" t="s">
        <v>35</v>
      </c>
      <c r="AX1394" s="14" t="s">
        <v>21</v>
      </c>
      <c r="AY1394" s="224" t="s">
        <v>148</v>
      </c>
    </row>
    <row r="1395" spans="1:65" s="2" customFormat="1" ht="21.75" customHeight="1">
      <c r="A1395" s="36"/>
      <c r="B1395" s="37"/>
      <c r="C1395" s="188" t="s">
        <v>1961</v>
      </c>
      <c r="D1395" s="188" t="s">
        <v>150</v>
      </c>
      <c r="E1395" s="189" t="s">
        <v>1962</v>
      </c>
      <c r="F1395" s="190" t="s">
        <v>1963</v>
      </c>
      <c r="G1395" s="191" t="s">
        <v>359</v>
      </c>
      <c r="H1395" s="192">
        <v>63.53</v>
      </c>
      <c r="I1395" s="193"/>
      <c r="J1395" s="192">
        <f>ROUND(I1395*H1395,2)</f>
        <v>0</v>
      </c>
      <c r="K1395" s="190" t="s">
        <v>154</v>
      </c>
      <c r="L1395" s="41"/>
      <c r="M1395" s="194" t="s">
        <v>19</v>
      </c>
      <c r="N1395" s="195" t="s">
        <v>48</v>
      </c>
      <c r="O1395" s="66"/>
      <c r="P1395" s="196">
        <f>O1395*H1395</f>
        <v>0</v>
      </c>
      <c r="Q1395" s="196">
        <v>0.00074</v>
      </c>
      <c r="R1395" s="196">
        <f>Q1395*H1395</f>
        <v>0.0470122</v>
      </c>
      <c r="S1395" s="196">
        <v>0</v>
      </c>
      <c r="T1395" s="197">
        <f>S1395*H1395</f>
        <v>0</v>
      </c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R1395" s="198" t="s">
        <v>272</v>
      </c>
      <c r="AT1395" s="198" t="s">
        <v>150</v>
      </c>
      <c r="AU1395" s="198" t="s">
        <v>86</v>
      </c>
      <c r="AY1395" s="19" t="s">
        <v>148</v>
      </c>
      <c r="BE1395" s="199">
        <f>IF(N1395="základní",J1395,0)</f>
        <v>0</v>
      </c>
      <c r="BF1395" s="199">
        <f>IF(N1395="snížená",J1395,0)</f>
        <v>0</v>
      </c>
      <c r="BG1395" s="199">
        <f>IF(N1395="zákl. přenesená",J1395,0)</f>
        <v>0</v>
      </c>
      <c r="BH1395" s="199">
        <f>IF(N1395="sníž. přenesená",J1395,0)</f>
        <v>0</v>
      </c>
      <c r="BI1395" s="199">
        <f>IF(N1395="nulová",J1395,0)</f>
        <v>0</v>
      </c>
      <c r="BJ1395" s="19" t="s">
        <v>21</v>
      </c>
      <c r="BK1395" s="199">
        <f>ROUND(I1395*H1395,2)</f>
        <v>0</v>
      </c>
      <c r="BL1395" s="19" t="s">
        <v>272</v>
      </c>
      <c r="BM1395" s="198" t="s">
        <v>1964</v>
      </c>
    </row>
    <row r="1396" spans="1:47" s="2" customFormat="1" ht="19.2">
      <c r="A1396" s="36"/>
      <c r="B1396" s="37"/>
      <c r="C1396" s="38"/>
      <c r="D1396" s="200" t="s">
        <v>157</v>
      </c>
      <c r="E1396" s="38"/>
      <c r="F1396" s="201" t="s">
        <v>1965</v>
      </c>
      <c r="G1396" s="38"/>
      <c r="H1396" s="38"/>
      <c r="I1396" s="109"/>
      <c r="J1396" s="38"/>
      <c r="K1396" s="38"/>
      <c r="L1396" s="41"/>
      <c r="M1396" s="202"/>
      <c r="N1396" s="203"/>
      <c r="O1396" s="66"/>
      <c r="P1396" s="66"/>
      <c r="Q1396" s="66"/>
      <c r="R1396" s="66"/>
      <c r="S1396" s="66"/>
      <c r="T1396" s="67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T1396" s="19" t="s">
        <v>157</v>
      </c>
      <c r="AU1396" s="19" t="s">
        <v>86</v>
      </c>
    </row>
    <row r="1397" spans="2:51" s="13" customFormat="1" ht="10.2">
      <c r="B1397" s="204"/>
      <c r="C1397" s="205"/>
      <c r="D1397" s="200" t="s">
        <v>159</v>
      </c>
      <c r="E1397" s="206" t="s">
        <v>19</v>
      </c>
      <c r="F1397" s="207" t="s">
        <v>345</v>
      </c>
      <c r="G1397" s="205"/>
      <c r="H1397" s="206" t="s">
        <v>19</v>
      </c>
      <c r="I1397" s="208"/>
      <c r="J1397" s="205"/>
      <c r="K1397" s="205"/>
      <c r="L1397" s="209"/>
      <c r="M1397" s="210"/>
      <c r="N1397" s="211"/>
      <c r="O1397" s="211"/>
      <c r="P1397" s="211"/>
      <c r="Q1397" s="211"/>
      <c r="R1397" s="211"/>
      <c r="S1397" s="211"/>
      <c r="T1397" s="212"/>
      <c r="AT1397" s="213" t="s">
        <v>159</v>
      </c>
      <c r="AU1397" s="213" t="s">
        <v>86</v>
      </c>
      <c r="AV1397" s="13" t="s">
        <v>21</v>
      </c>
      <c r="AW1397" s="13" t="s">
        <v>35</v>
      </c>
      <c r="AX1397" s="13" t="s">
        <v>77</v>
      </c>
      <c r="AY1397" s="213" t="s">
        <v>148</v>
      </c>
    </row>
    <row r="1398" spans="2:51" s="13" customFormat="1" ht="10.2">
      <c r="B1398" s="204"/>
      <c r="C1398" s="205"/>
      <c r="D1398" s="200" t="s">
        <v>159</v>
      </c>
      <c r="E1398" s="206" t="s">
        <v>19</v>
      </c>
      <c r="F1398" s="207" t="s">
        <v>346</v>
      </c>
      <c r="G1398" s="205"/>
      <c r="H1398" s="206" t="s">
        <v>19</v>
      </c>
      <c r="I1398" s="208"/>
      <c r="J1398" s="205"/>
      <c r="K1398" s="205"/>
      <c r="L1398" s="209"/>
      <c r="M1398" s="210"/>
      <c r="N1398" s="211"/>
      <c r="O1398" s="211"/>
      <c r="P1398" s="211"/>
      <c r="Q1398" s="211"/>
      <c r="R1398" s="211"/>
      <c r="S1398" s="211"/>
      <c r="T1398" s="212"/>
      <c r="AT1398" s="213" t="s">
        <v>159</v>
      </c>
      <c r="AU1398" s="213" t="s">
        <v>86</v>
      </c>
      <c r="AV1398" s="13" t="s">
        <v>21</v>
      </c>
      <c r="AW1398" s="13" t="s">
        <v>35</v>
      </c>
      <c r="AX1398" s="13" t="s">
        <v>77</v>
      </c>
      <c r="AY1398" s="213" t="s">
        <v>148</v>
      </c>
    </row>
    <row r="1399" spans="2:51" s="14" customFormat="1" ht="30.6">
      <c r="B1399" s="214"/>
      <c r="C1399" s="215"/>
      <c r="D1399" s="200" t="s">
        <v>159</v>
      </c>
      <c r="E1399" s="216" t="s">
        <v>19</v>
      </c>
      <c r="F1399" s="217" t="s">
        <v>1966</v>
      </c>
      <c r="G1399" s="215"/>
      <c r="H1399" s="218">
        <v>77.23</v>
      </c>
      <c r="I1399" s="219"/>
      <c r="J1399" s="215"/>
      <c r="K1399" s="215"/>
      <c r="L1399" s="220"/>
      <c r="M1399" s="221"/>
      <c r="N1399" s="222"/>
      <c r="O1399" s="222"/>
      <c r="P1399" s="222"/>
      <c r="Q1399" s="222"/>
      <c r="R1399" s="222"/>
      <c r="S1399" s="222"/>
      <c r="T1399" s="223"/>
      <c r="AT1399" s="224" t="s">
        <v>159</v>
      </c>
      <c r="AU1399" s="224" t="s">
        <v>86</v>
      </c>
      <c r="AV1399" s="14" t="s">
        <v>86</v>
      </c>
      <c r="AW1399" s="14" t="s">
        <v>35</v>
      </c>
      <c r="AX1399" s="14" t="s">
        <v>77</v>
      </c>
      <c r="AY1399" s="224" t="s">
        <v>148</v>
      </c>
    </row>
    <row r="1400" spans="2:51" s="14" customFormat="1" ht="40.8">
      <c r="B1400" s="214"/>
      <c r="C1400" s="215"/>
      <c r="D1400" s="200" t="s">
        <v>159</v>
      </c>
      <c r="E1400" s="216" t="s">
        <v>19</v>
      </c>
      <c r="F1400" s="217" t="s">
        <v>1967</v>
      </c>
      <c r="G1400" s="215"/>
      <c r="H1400" s="218">
        <v>-13.7</v>
      </c>
      <c r="I1400" s="219"/>
      <c r="J1400" s="215"/>
      <c r="K1400" s="215"/>
      <c r="L1400" s="220"/>
      <c r="M1400" s="221"/>
      <c r="N1400" s="222"/>
      <c r="O1400" s="222"/>
      <c r="P1400" s="222"/>
      <c r="Q1400" s="222"/>
      <c r="R1400" s="222"/>
      <c r="S1400" s="222"/>
      <c r="T1400" s="223"/>
      <c r="AT1400" s="224" t="s">
        <v>159</v>
      </c>
      <c r="AU1400" s="224" t="s">
        <v>86</v>
      </c>
      <c r="AV1400" s="14" t="s">
        <v>86</v>
      </c>
      <c r="AW1400" s="14" t="s">
        <v>35</v>
      </c>
      <c r="AX1400" s="14" t="s">
        <v>77</v>
      </c>
      <c r="AY1400" s="224" t="s">
        <v>148</v>
      </c>
    </row>
    <row r="1401" spans="2:51" s="15" customFormat="1" ht="10.2">
      <c r="B1401" s="225"/>
      <c r="C1401" s="226"/>
      <c r="D1401" s="200" t="s">
        <v>159</v>
      </c>
      <c r="E1401" s="227" t="s">
        <v>19</v>
      </c>
      <c r="F1401" s="228" t="s">
        <v>438</v>
      </c>
      <c r="G1401" s="226"/>
      <c r="H1401" s="229">
        <v>63.53</v>
      </c>
      <c r="I1401" s="230"/>
      <c r="J1401" s="226"/>
      <c r="K1401" s="226"/>
      <c r="L1401" s="231"/>
      <c r="M1401" s="232"/>
      <c r="N1401" s="233"/>
      <c r="O1401" s="233"/>
      <c r="P1401" s="233"/>
      <c r="Q1401" s="233"/>
      <c r="R1401" s="233"/>
      <c r="S1401" s="233"/>
      <c r="T1401" s="234"/>
      <c r="AT1401" s="235" t="s">
        <v>159</v>
      </c>
      <c r="AU1401" s="235" t="s">
        <v>86</v>
      </c>
      <c r="AV1401" s="15" t="s">
        <v>181</v>
      </c>
      <c r="AW1401" s="15" t="s">
        <v>35</v>
      </c>
      <c r="AX1401" s="15" t="s">
        <v>21</v>
      </c>
      <c r="AY1401" s="235" t="s">
        <v>148</v>
      </c>
    </row>
    <row r="1402" spans="1:65" s="2" customFormat="1" ht="21.75" customHeight="1">
      <c r="A1402" s="36"/>
      <c r="B1402" s="37"/>
      <c r="C1402" s="188" t="s">
        <v>1968</v>
      </c>
      <c r="D1402" s="188" t="s">
        <v>150</v>
      </c>
      <c r="E1402" s="189" t="s">
        <v>1969</v>
      </c>
      <c r="F1402" s="190" t="s">
        <v>1970</v>
      </c>
      <c r="G1402" s="191" t="s">
        <v>153</v>
      </c>
      <c r="H1402" s="192">
        <v>4.03</v>
      </c>
      <c r="I1402" s="193"/>
      <c r="J1402" s="192">
        <f>ROUND(I1402*H1402,2)</f>
        <v>0</v>
      </c>
      <c r="K1402" s="190" t="s">
        <v>154</v>
      </c>
      <c r="L1402" s="41"/>
      <c r="M1402" s="194" t="s">
        <v>19</v>
      </c>
      <c r="N1402" s="195" t="s">
        <v>48</v>
      </c>
      <c r="O1402" s="66"/>
      <c r="P1402" s="196">
        <f>O1402*H1402</f>
        <v>0</v>
      </c>
      <c r="Q1402" s="196">
        <v>0.0028</v>
      </c>
      <c r="R1402" s="196">
        <f>Q1402*H1402</f>
        <v>0.011284</v>
      </c>
      <c r="S1402" s="196">
        <v>0</v>
      </c>
      <c r="T1402" s="197">
        <f>S1402*H1402</f>
        <v>0</v>
      </c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R1402" s="198" t="s">
        <v>272</v>
      </c>
      <c r="AT1402" s="198" t="s">
        <v>150</v>
      </c>
      <c r="AU1402" s="198" t="s">
        <v>86</v>
      </c>
      <c r="AY1402" s="19" t="s">
        <v>148</v>
      </c>
      <c r="BE1402" s="199">
        <f>IF(N1402="základní",J1402,0)</f>
        <v>0</v>
      </c>
      <c r="BF1402" s="199">
        <f>IF(N1402="snížená",J1402,0)</f>
        <v>0</v>
      </c>
      <c r="BG1402" s="199">
        <f>IF(N1402="zákl. přenesená",J1402,0)</f>
        <v>0</v>
      </c>
      <c r="BH1402" s="199">
        <f>IF(N1402="sníž. přenesená",J1402,0)</f>
        <v>0</v>
      </c>
      <c r="BI1402" s="199">
        <f>IF(N1402="nulová",J1402,0)</f>
        <v>0</v>
      </c>
      <c r="BJ1402" s="19" t="s">
        <v>21</v>
      </c>
      <c r="BK1402" s="199">
        <f>ROUND(I1402*H1402,2)</f>
        <v>0</v>
      </c>
      <c r="BL1402" s="19" t="s">
        <v>272</v>
      </c>
      <c r="BM1402" s="198" t="s">
        <v>1971</v>
      </c>
    </row>
    <row r="1403" spans="1:47" s="2" customFormat="1" ht="19.2">
      <c r="A1403" s="36"/>
      <c r="B1403" s="37"/>
      <c r="C1403" s="38"/>
      <c r="D1403" s="200" t="s">
        <v>157</v>
      </c>
      <c r="E1403" s="38"/>
      <c r="F1403" s="201" t="s">
        <v>1972</v>
      </c>
      <c r="G1403" s="38"/>
      <c r="H1403" s="38"/>
      <c r="I1403" s="109"/>
      <c r="J1403" s="38"/>
      <c r="K1403" s="38"/>
      <c r="L1403" s="41"/>
      <c r="M1403" s="202"/>
      <c r="N1403" s="203"/>
      <c r="O1403" s="66"/>
      <c r="P1403" s="66"/>
      <c r="Q1403" s="66"/>
      <c r="R1403" s="66"/>
      <c r="S1403" s="66"/>
      <c r="T1403" s="67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T1403" s="19" t="s">
        <v>157</v>
      </c>
      <c r="AU1403" s="19" t="s">
        <v>86</v>
      </c>
    </row>
    <row r="1404" spans="2:51" s="13" customFormat="1" ht="10.2">
      <c r="B1404" s="204"/>
      <c r="C1404" s="205"/>
      <c r="D1404" s="200" t="s">
        <v>159</v>
      </c>
      <c r="E1404" s="206" t="s">
        <v>19</v>
      </c>
      <c r="F1404" s="207" t="s">
        <v>345</v>
      </c>
      <c r="G1404" s="205"/>
      <c r="H1404" s="206" t="s">
        <v>19</v>
      </c>
      <c r="I1404" s="208"/>
      <c r="J1404" s="205"/>
      <c r="K1404" s="205"/>
      <c r="L1404" s="209"/>
      <c r="M1404" s="210"/>
      <c r="N1404" s="211"/>
      <c r="O1404" s="211"/>
      <c r="P1404" s="211"/>
      <c r="Q1404" s="211"/>
      <c r="R1404" s="211"/>
      <c r="S1404" s="211"/>
      <c r="T1404" s="212"/>
      <c r="AT1404" s="213" t="s">
        <v>159</v>
      </c>
      <c r="AU1404" s="213" t="s">
        <v>86</v>
      </c>
      <c r="AV1404" s="13" t="s">
        <v>21</v>
      </c>
      <c r="AW1404" s="13" t="s">
        <v>35</v>
      </c>
      <c r="AX1404" s="13" t="s">
        <v>77</v>
      </c>
      <c r="AY1404" s="213" t="s">
        <v>148</v>
      </c>
    </row>
    <row r="1405" spans="2:51" s="13" customFormat="1" ht="10.2">
      <c r="B1405" s="204"/>
      <c r="C1405" s="205"/>
      <c r="D1405" s="200" t="s">
        <v>159</v>
      </c>
      <c r="E1405" s="206" t="s">
        <v>19</v>
      </c>
      <c r="F1405" s="207" t="s">
        <v>346</v>
      </c>
      <c r="G1405" s="205"/>
      <c r="H1405" s="206" t="s">
        <v>19</v>
      </c>
      <c r="I1405" s="208"/>
      <c r="J1405" s="205"/>
      <c r="K1405" s="205"/>
      <c r="L1405" s="209"/>
      <c r="M1405" s="210"/>
      <c r="N1405" s="211"/>
      <c r="O1405" s="211"/>
      <c r="P1405" s="211"/>
      <c r="Q1405" s="211"/>
      <c r="R1405" s="211"/>
      <c r="S1405" s="211"/>
      <c r="T1405" s="212"/>
      <c r="AT1405" s="213" t="s">
        <v>159</v>
      </c>
      <c r="AU1405" s="213" t="s">
        <v>86</v>
      </c>
      <c r="AV1405" s="13" t="s">
        <v>21</v>
      </c>
      <c r="AW1405" s="13" t="s">
        <v>35</v>
      </c>
      <c r="AX1405" s="13" t="s">
        <v>77</v>
      </c>
      <c r="AY1405" s="213" t="s">
        <v>148</v>
      </c>
    </row>
    <row r="1406" spans="2:51" s="14" customFormat="1" ht="10.2">
      <c r="B1406" s="214"/>
      <c r="C1406" s="215"/>
      <c r="D1406" s="200" t="s">
        <v>159</v>
      </c>
      <c r="E1406" s="216" t="s">
        <v>19</v>
      </c>
      <c r="F1406" s="217" t="s">
        <v>1973</v>
      </c>
      <c r="G1406" s="215"/>
      <c r="H1406" s="218">
        <v>4.02705</v>
      </c>
      <c r="I1406" s="219"/>
      <c r="J1406" s="215"/>
      <c r="K1406" s="215"/>
      <c r="L1406" s="220"/>
      <c r="M1406" s="221"/>
      <c r="N1406" s="222"/>
      <c r="O1406" s="222"/>
      <c r="P1406" s="222"/>
      <c r="Q1406" s="222"/>
      <c r="R1406" s="222"/>
      <c r="S1406" s="222"/>
      <c r="T1406" s="223"/>
      <c r="AT1406" s="224" t="s">
        <v>159</v>
      </c>
      <c r="AU1406" s="224" t="s">
        <v>86</v>
      </c>
      <c r="AV1406" s="14" t="s">
        <v>86</v>
      </c>
      <c r="AW1406" s="14" t="s">
        <v>35</v>
      </c>
      <c r="AX1406" s="14" t="s">
        <v>21</v>
      </c>
      <c r="AY1406" s="224" t="s">
        <v>148</v>
      </c>
    </row>
    <row r="1407" spans="1:65" s="2" customFormat="1" ht="33" customHeight="1">
      <c r="A1407" s="36"/>
      <c r="B1407" s="37"/>
      <c r="C1407" s="247" t="s">
        <v>1974</v>
      </c>
      <c r="D1407" s="247" t="s">
        <v>243</v>
      </c>
      <c r="E1407" s="248" t="s">
        <v>1975</v>
      </c>
      <c r="F1407" s="249" t="s">
        <v>1976</v>
      </c>
      <c r="G1407" s="250" t="s">
        <v>153</v>
      </c>
      <c r="H1407" s="251">
        <v>4.43</v>
      </c>
      <c r="I1407" s="252"/>
      <c r="J1407" s="251">
        <f>ROUND(I1407*H1407,2)</f>
        <v>0</v>
      </c>
      <c r="K1407" s="249" t="s">
        <v>1977</v>
      </c>
      <c r="L1407" s="253"/>
      <c r="M1407" s="254" t="s">
        <v>19</v>
      </c>
      <c r="N1407" s="255" t="s">
        <v>48</v>
      </c>
      <c r="O1407" s="66"/>
      <c r="P1407" s="196">
        <f>O1407*H1407</f>
        <v>0</v>
      </c>
      <c r="Q1407" s="196">
        <v>0.0227</v>
      </c>
      <c r="R1407" s="196">
        <f>Q1407*H1407</f>
        <v>0.100561</v>
      </c>
      <c r="S1407" s="196">
        <v>0</v>
      </c>
      <c r="T1407" s="197">
        <f>S1407*H1407</f>
        <v>0</v>
      </c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R1407" s="198" t="s">
        <v>404</v>
      </c>
      <c r="AT1407" s="198" t="s">
        <v>243</v>
      </c>
      <c r="AU1407" s="198" t="s">
        <v>86</v>
      </c>
      <c r="AY1407" s="19" t="s">
        <v>148</v>
      </c>
      <c r="BE1407" s="199">
        <f>IF(N1407="základní",J1407,0)</f>
        <v>0</v>
      </c>
      <c r="BF1407" s="199">
        <f>IF(N1407="snížená",J1407,0)</f>
        <v>0</v>
      </c>
      <c r="BG1407" s="199">
        <f>IF(N1407="zákl. přenesená",J1407,0)</f>
        <v>0</v>
      </c>
      <c r="BH1407" s="199">
        <f>IF(N1407="sníž. přenesená",J1407,0)</f>
        <v>0</v>
      </c>
      <c r="BI1407" s="199">
        <f>IF(N1407="nulová",J1407,0)</f>
        <v>0</v>
      </c>
      <c r="BJ1407" s="19" t="s">
        <v>21</v>
      </c>
      <c r="BK1407" s="199">
        <f>ROUND(I1407*H1407,2)</f>
        <v>0</v>
      </c>
      <c r="BL1407" s="19" t="s">
        <v>272</v>
      </c>
      <c r="BM1407" s="198" t="s">
        <v>1978</v>
      </c>
    </row>
    <row r="1408" spans="1:47" s="2" customFormat="1" ht="28.8">
      <c r="A1408" s="36"/>
      <c r="B1408" s="37"/>
      <c r="C1408" s="38"/>
      <c r="D1408" s="200" t="s">
        <v>157</v>
      </c>
      <c r="E1408" s="38"/>
      <c r="F1408" s="201" t="s">
        <v>1976</v>
      </c>
      <c r="G1408" s="38"/>
      <c r="H1408" s="38"/>
      <c r="I1408" s="109"/>
      <c r="J1408" s="38"/>
      <c r="K1408" s="38"/>
      <c r="L1408" s="41"/>
      <c r="M1408" s="202"/>
      <c r="N1408" s="203"/>
      <c r="O1408" s="66"/>
      <c r="P1408" s="66"/>
      <c r="Q1408" s="66"/>
      <c r="R1408" s="66"/>
      <c r="S1408" s="66"/>
      <c r="T1408" s="67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T1408" s="19" t="s">
        <v>157</v>
      </c>
      <c r="AU1408" s="19" t="s">
        <v>86</v>
      </c>
    </row>
    <row r="1409" spans="2:51" s="13" customFormat="1" ht="20.4">
      <c r="B1409" s="204"/>
      <c r="C1409" s="205"/>
      <c r="D1409" s="200" t="s">
        <v>159</v>
      </c>
      <c r="E1409" s="206" t="s">
        <v>19</v>
      </c>
      <c r="F1409" s="207" t="s">
        <v>1979</v>
      </c>
      <c r="G1409" s="205"/>
      <c r="H1409" s="206" t="s">
        <v>19</v>
      </c>
      <c r="I1409" s="208"/>
      <c r="J1409" s="205"/>
      <c r="K1409" s="205"/>
      <c r="L1409" s="209"/>
      <c r="M1409" s="210"/>
      <c r="N1409" s="211"/>
      <c r="O1409" s="211"/>
      <c r="P1409" s="211"/>
      <c r="Q1409" s="211"/>
      <c r="R1409" s="211"/>
      <c r="S1409" s="211"/>
      <c r="T1409" s="212"/>
      <c r="AT1409" s="213" t="s">
        <v>159</v>
      </c>
      <c r="AU1409" s="213" t="s">
        <v>86</v>
      </c>
      <c r="AV1409" s="13" t="s">
        <v>21</v>
      </c>
      <c r="AW1409" s="13" t="s">
        <v>35</v>
      </c>
      <c r="AX1409" s="13" t="s">
        <v>77</v>
      </c>
      <c r="AY1409" s="213" t="s">
        <v>148</v>
      </c>
    </row>
    <row r="1410" spans="2:51" s="13" customFormat="1" ht="10.2">
      <c r="B1410" s="204"/>
      <c r="C1410" s="205"/>
      <c r="D1410" s="200" t="s">
        <v>159</v>
      </c>
      <c r="E1410" s="206" t="s">
        <v>19</v>
      </c>
      <c r="F1410" s="207" t="s">
        <v>345</v>
      </c>
      <c r="G1410" s="205"/>
      <c r="H1410" s="206" t="s">
        <v>19</v>
      </c>
      <c r="I1410" s="208"/>
      <c r="J1410" s="205"/>
      <c r="K1410" s="205"/>
      <c r="L1410" s="209"/>
      <c r="M1410" s="210"/>
      <c r="N1410" s="211"/>
      <c r="O1410" s="211"/>
      <c r="P1410" s="211"/>
      <c r="Q1410" s="211"/>
      <c r="R1410" s="211"/>
      <c r="S1410" s="211"/>
      <c r="T1410" s="212"/>
      <c r="AT1410" s="213" t="s">
        <v>159</v>
      </c>
      <c r="AU1410" s="213" t="s">
        <v>86</v>
      </c>
      <c r="AV1410" s="13" t="s">
        <v>21</v>
      </c>
      <c r="AW1410" s="13" t="s">
        <v>35</v>
      </c>
      <c r="AX1410" s="13" t="s">
        <v>77</v>
      </c>
      <c r="AY1410" s="213" t="s">
        <v>148</v>
      </c>
    </row>
    <row r="1411" spans="2:51" s="14" customFormat="1" ht="10.2">
      <c r="B1411" s="214"/>
      <c r="C1411" s="215"/>
      <c r="D1411" s="200" t="s">
        <v>159</v>
      </c>
      <c r="E1411" s="216" t="s">
        <v>19</v>
      </c>
      <c r="F1411" s="217" t="s">
        <v>1973</v>
      </c>
      <c r="G1411" s="215"/>
      <c r="H1411" s="218">
        <v>4.02705</v>
      </c>
      <c r="I1411" s="219"/>
      <c r="J1411" s="215"/>
      <c r="K1411" s="215"/>
      <c r="L1411" s="220"/>
      <c r="M1411" s="221"/>
      <c r="N1411" s="222"/>
      <c r="O1411" s="222"/>
      <c r="P1411" s="222"/>
      <c r="Q1411" s="222"/>
      <c r="R1411" s="222"/>
      <c r="S1411" s="222"/>
      <c r="T1411" s="223"/>
      <c r="AT1411" s="224" t="s">
        <v>159</v>
      </c>
      <c r="AU1411" s="224" t="s">
        <v>86</v>
      </c>
      <c r="AV1411" s="14" t="s">
        <v>86</v>
      </c>
      <c r="AW1411" s="14" t="s">
        <v>35</v>
      </c>
      <c r="AX1411" s="14" t="s">
        <v>21</v>
      </c>
      <c r="AY1411" s="224" t="s">
        <v>148</v>
      </c>
    </row>
    <row r="1412" spans="2:51" s="14" customFormat="1" ht="10.2">
      <c r="B1412" s="214"/>
      <c r="C1412" s="215"/>
      <c r="D1412" s="200" t="s">
        <v>159</v>
      </c>
      <c r="E1412" s="215"/>
      <c r="F1412" s="217" t="s">
        <v>1980</v>
      </c>
      <c r="G1412" s="215"/>
      <c r="H1412" s="218">
        <v>4.43</v>
      </c>
      <c r="I1412" s="219"/>
      <c r="J1412" s="215"/>
      <c r="K1412" s="215"/>
      <c r="L1412" s="220"/>
      <c r="M1412" s="221"/>
      <c r="N1412" s="222"/>
      <c r="O1412" s="222"/>
      <c r="P1412" s="222"/>
      <c r="Q1412" s="222"/>
      <c r="R1412" s="222"/>
      <c r="S1412" s="222"/>
      <c r="T1412" s="223"/>
      <c r="AT1412" s="224" t="s">
        <v>159</v>
      </c>
      <c r="AU1412" s="224" t="s">
        <v>86</v>
      </c>
      <c r="AV1412" s="14" t="s">
        <v>86</v>
      </c>
      <c r="AW1412" s="14" t="s">
        <v>4</v>
      </c>
      <c r="AX1412" s="14" t="s">
        <v>21</v>
      </c>
      <c r="AY1412" s="224" t="s">
        <v>148</v>
      </c>
    </row>
    <row r="1413" spans="1:65" s="2" customFormat="1" ht="21.75" customHeight="1">
      <c r="A1413" s="36"/>
      <c r="B1413" s="37"/>
      <c r="C1413" s="188" t="s">
        <v>1981</v>
      </c>
      <c r="D1413" s="188" t="s">
        <v>150</v>
      </c>
      <c r="E1413" s="189" t="s">
        <v>1982</v>
      </c>
      <c r="F1413" s="190" t="s">
        <v>1983</v>
      </c>
      <c r="G1413" s="191" t="s">
        <v>153</v>
      </c>
      <c r="H1413" s="192">
        <v>73.53</v>
      </c>
      <c r="I1413" s="193"/>
      <c r="J1413" s="192">
        <f>ROUND(I1413*H1413,2)</f>
        <v>0</v>
      </c>
      <c r="K1413" s="190" t="s">
        <v>154</v>
      </c>
      <c r="L1413" s="41"/>
      <c r="M1413" s="194" t="s">
        <v>19</v>
      </c>
      <c r="N1413" s="195" t="s">
        <v>48</v>
      </c>
      <c r="O1413" s="66"/>
      <c r="P1413" s="196">
        <f>O1413*H1413</f>
        <v>0</v>
      </c>
      <c r="Q1413" s="196">
        <v>0.009</v>
      </c>
      <c r="R1413" s="196">
        <f>Q1413*H1413</f>
        <v>0.66177</v>
      </c>
      <c r="S1413" s="196">
        <v>0</v>
      </c>
      <c r="T1413" s="197">
        <f>S1413*H1413</f>
        <v>0</v>
      </c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R1413" s="198" t="s">
        <v>272</v>
      </c>
      <c r="AT1413" s="198" t="s">
        <v>150</v>
      </c>
      <c r="AU1413" s="198" t="s">
        <v>86</v>
      </c>
      <c r="AY1413" s="19" t="s">
        <v>148</v>
      </c>
      <c r="BE1413" s="199">
        <f>IF(N1413="základní",J1413,0)</f>
        <v>0</v>
      </c>
      <c r="BF1413" s="199">
        <f>IF(N1413="snížená",J1413,0)</f>
        <v>0</v>
      </c>
      <c r="BG1413" s="199">
        <f>IF(N1413="zákl. přenesená",J1413,0)</f>
        <v>0</v>
      </c>
      <c r="BH1413" s="199">
        <f>IF(N1413="sníž. přenesená",J1413,0)</f>
        <v>0</v>
      </c>
      <c r="BI1413" s="199">
        <f>IF(N1413="nulová",J1413,0)</f>
        <v>0</v>
      </c>
      <c r="BJ1413" s="19" t="s">
        <v>21</v>
      </c>
      <c r="BK1413" s="199">
        <f>ROUND(I1413*H1413,2)</f>
        <v>0</v>
      </c>
      <c r="BL1413" s="19" t="s">
        <v>272</v>
      </c>
      <c r="BM1413" s="198" t="s">
        <v>1984</v>
      </c>
    </row>
    <row r="1414" spans="1:47" s="2" customFormat="1" ht="28.8">
      <c r="A1414" s="36"/>
      <c r="B1414" s="37"/>
      <c r="C1414" s="38"/>
      <c r="D1414" s="200" t="s">
        <v>157</v>
      </c>
      <c r="E1414" s="38"/>
      <c r="F1414" s="201" t="s">
        <v>1985</v>
      </c>
      <c r="G1414" s="38"/>
      <c r="H1414" s="38"/>
      <c r="I1414" s="109"/>
      <c r="J1414" s="38"/>
      <c r="K1414" s="38"/>
      <c r="L1414" s="41"/>
      <c r="M1414" s="202"/>
      <c r="N1414" s="203"/>
      <c r="O1414" s="66"/>
      <c r="P1414" s="66"/>
      <c r="Q1414" s="66"/>
      <c r="R1414" s="66"/>
      <c r="S1414" s="66"/>
      <c r="T1414" s="67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T1414" s="19" t="s">
        <v>157</v>
      </c>
      <c r="AU1414" s="19" t="s">
        <v>86</v>
      </c>
    </row>
    <row r="1415" spans="2:51" s="13" customFormat="1" ht="10.2">
      <c r="B1415" s="204"/>
      <c r="C1415" s="205"/>
      <c r="D1415" s="200" t="s">
        <v>159</v>
      </c>
      <c r="E1415" s="206" t="s">
        <v>19</v>
      </c>
      <c r="F1415" s="207" t="s">
        <v>345</v>
      </c>
      <c r="G1415" s="205"/>
      <c r="H1415" s="206" t="s">
        <v>19</v>
      </c>
      <c r="I1415" s="208"/>
      <c r="J1415" s="205"/>
      <c r="K1415" s="205"/>
      <c r="L1415" s="209"/>
      <c r="M1415" s="210"/>
      <c r="N1415" s="211"/>
      <c r="O1415" s="211"/>
      <c r="P1415" s="211"/>
      <c r="Q1415" s="211"/>
      <c r="R1415" s="211"/>
      <c r="S1415" s="211"/>
      <c r="T1415" s="212"/>
      <c r="AT1415" s="213" t="s">
        <v>159</v>
      </c>
      <c r="AU1415" s="213" t="s">
        <v>86</v>
      </c>
      <c r="AV1415" s="13" t="s">
        <v>21</v>
      </c>
      <c r="AW1415" s="13" t="s">
        <v>35</v>
      </c>
      <c r="AX1415" s="13" t="s">
        <v>77</v>
      </c>
      <c r="AY1415" s="213" t="s">
        <v>148</v>
      </c>
    </row>
    <row r="1416" spans="2:51" s="13" customFormat="1" ht="10.2">
      <c r="B1416" s="204"/>
      <c r="C1416" s="205"/>
      <c r="D1416" s="200" t="s">
        <v>159</v>
      </c>
      <c r="E1416" s="206" t="s">
        <v>19</v>
      </c>
      <c r="F1416" s="207" t="s">
        <v>346</v>
      </c>
      <c r="G1416" s="205"/>
      <c r="H1416" s="206" t="s">
        <v>19</v>
      </c>
      <c r="I1416" s="208"/>
      <c r="J1416" s="205"/>
      <c r="K1416" s="205"/>
      <c r="L1416" s="209"/>
      <c r="M1416" s="210"/>
      <c r="N1416" s="211"/>
      <c r="O1416" s="211"/>
      <c r="P1416" s="211"/>
      <c r="Q1416" s="211"/>
      <c r="R1416" s="211"/>
      <c r="S1416" s="211"/>
      <c r="T1416" s="212"/>
      <c r="AT1416" s="213" t="s">
        <v>159</v>
      </c>
      <c r="AU1416" s="213" t="s">
        <v>86</v>
      </c>
      <c r="AV1416" s="13" t="s">
        <v>21</v>
      </c>
      <c r="AW1416" s="13" t="s">
        <v>35</v>
      </c>
      <c r="AX1416" s="13" t="s">
        <v>77</v>
      </c>
      <c r="AY1416" s="213" t="s">
        <v>148</v>
      </c>
    </row>
    <row r="1417" spans="2:51" s="14" customFormat="1" ht="30.6">
      <c r="B1417" s="214"/>
      <c r="C1417" s="215"/>
      <c r="D1417" s="200" t="s">
        <v>159</v>
      </c>
      <c r="E1417" s="216" t="s">
        <v>19</v>
      </c>
      <c r="F1417" s="217" t="s">
        <v>1986</v>
      </c>
      <c r="G1417" s="215"/>
      <c r="H1417" s="218">
        <v>58.0835</v>
      </c>
      <c r="I1417" s="219"/>
      <c r="J1417" s="215"/>
      <c r="K1417" s="215"/>
      <c r="L1417" s="220"/>
      <c r="M1417" s="221"/>
      <c r="N1417" s="222"/>
      <c r="O1417" s="222"/>
      <c r="P1417" s="222"/>
      <c r="Q1417" s="222"/>
      <c r="R1417" s="222"/>
      <c r="S1417" s="222"/>
      <c r="T1417" s="223"/>
      <c r="AT1417" s="224" t="s">
        <v>159</v>
      </c>
      <c r="AU1417" s="224" t="s">
        <v>86</v>
      </c>
      <c r="AV1417" s="14" t="s">
        <v>86</v>
      </c>
      <c r="AW1417" s="14" t="s">
        <v>35</v>
      </c>
      <c r="AX1417" s="14" t="s">
        <v>77</v>
      </c>
      <c r="AY1417" s="224" t="s">
        <v>148</v>
      </c>
    </row>
    <row r="1418" spans="2:51" s="14" customFormat="1" ht="10.2">
      <c r="B1418" s="214"/>
      <c r="C1418" s="215"/>
      <c r="D1418" s="200" t="s">
        <v>159</v>
      </c>
      <c r="E1418" s="216" t="s">
        <v>19</v>
      </c>
      <c r="F1418" s="217" t="s">
        <v>1987</v>
      </c>
      <c r="G1418" s="215"/>
      <c r="H1418" s="218">
        <v>2.057</v>
      </c>
      <c r="I1418" s="219"/>
      <c r="J1418" s="215"/>
      <c r="K1418" s="215"/>
      <c r="L1418" s="220"/>
      <c r="M1418" s="221"/>
      <c r="N1418" s="222"/>
      <c r="O1418" s="222"/>
      <c r="P1418" s="222"/>
      <c r="Q1418" s="222"/>
      <c r="R1418" s="222"/>
      <c r="S1418" s="222"/>
      <c r="T1418" s="223"/>
      <c r="AT1418" s="224" t="s">
        <v>159</v>
      </c>
      <c r="AU1418" s="224" t="s">
        <v>86</v>
      </c>
      <c r="AV1418" s="14" t="s">
        <v>86</v>
      </c>
      <c r="AW1418" s="14" t="s">
        <v>35</v>
      </c>
      <c r="AX1418" s="14" t="s">
        <v>77</v>
      </c>
      <c r="AY1418" s="224" t="s">
        <v>148</v>
      </c>
    </row>
    <row r="1419" spans="2:51" s="14" customFormat="1" ht="10.2">
      <c r="B1419" s="214"/>
      <c r="C1419" s="215"/>
      <c r="D1419" s="200" t="s">
        <v>159</v>
      </c>
      <c r="E1419" s="216" t="s">
        <v>19</v>
      </c>
      <c r="F1419" s="217" t="s">
        <v>1988</v>
      </c>
      <c r="G1419" s="215"/>
      <c r="H1419" s="218">
        <v>6.59</v>
      </c>
      <c r="I1419" s="219"/>
      <c r="J1419" s="215"/>
      <c r="K1419" s="215"/>
      <c r="L1419" s="220"/>
      <c r="M1419" s="221"/>
      <c r="N1419" s="222"/>
      <c r="O1419" s="222"/>
      <c r="P1419" s="222"/>
      <c r="Q1419" s="222"/>
      <c r="R1419" s="222"/>
      <c r="S1419" s="222"/>
      <c r="T1419" s="223"/>
      <c r="AT1419" s="224" t="s">
        <v>159</v>
      </c>
      <c r="AU1419" s="224" t="s">
        <v>86</v>
      </c>
      <c r="AV1419" s="14" t="s">
        <v>86</v>
      </c>
      <c r="AW1419" s="14" t="s">
        <v>35</v>
      </c>
      <c r="AX1419" s="14" t="s">
        <v>77</v>
      </c>
      <c r="AY1419" s="224" t="s">
        <v>148</v>
      </c>
    </row>
    <row r="1420" spans="2:51" s="14" customFormat="1" ht="10.2">
      <c r="B1420" s="214"/>
      <c r="C1420" s="215"/>
      <c r="D1420" s="200" t="s">
        <v>159</v>
      </c>
      <c r="E1420" s="216" t="s">
        <v>19</v>
      </c>
      <c r="F1420" s="217" t="s">
        <v>1989</v>
      </c>
      <c r="G1420" s="215"/>
      <c r="H1420" s="218">
        <v>6.796</v>
      </c>
      <c r="I1420" s="219"/>
      <c r="J1420" s="215"/>
      <c r="K1420" s="215"/>
      <c r="L1420" s="220"/>
      <c r="M1420" s="221"/>
      <c r="N1420" s="222"/>
      <c r="O1420" s="222"/>
      <c r="P1420" s="222"/>
      <c r="Q1420" s="222"/>
      <c r="R1420" s="222"/>
      <c r="S1420" s="222"/>
      <c r="T1420" s="223"/>
      <c r="AT1420" s="224" t="s">
        <v>159</v>
      </c>
      <c r="AU1420" s="224" t="s">
        <v>86</v>
      </c>
      <c r="AV1420" s="14" t="s">
        <v>86</v>
      </c>
      <c r="AW1420" s="14" t="s">
        <v>35</v>
      </c>
      <c r="AX1420" s="14" t="s">
        <v>77</v>
      </c>
      <c r="AY1420" s="224" t="s">
        <v>148</v>
      </c>
    </row>
    <row r="1421" spans="2:51" s="15" customFormat="1" ht="10.2">
      <c r="B1421" s="225"/>
      <c r="C1421" s="226"/>
      <c r="D1421" s="200" t="s">
        <v>159</v>
      </c>
      <c r="E1421" s="227" t="s">
        <v>19</v>
      </c>
      <c r="F1421" s="228" t="s">
        <v>438</v>
      </c>
      <c r="G1421" s="226"/>
      <c r="H1421" s="229">
        <v>73.5265</v>
      </c>
      <c r="I1421" s="230"/>
      <c r="J1421" s="226"/>
      <c r="K1421" s="226"/>
      <c r="L1421" s="231"/>
      <c r="M1421" s="232"/>
      <c r="N1421" s="233"/>
      <c r="O1421" s="233"/>
      <c r="P1421" s="233"/>
      <c r="Q1421" s="233"/>
      <c r="R1421" s="233"/>
      <c r="S1421" s="233"/>
      <c r="T1421" s="234"/>
      <c r="AT1421" s="235" t="s">
        <v>159</v>
      </c>
      <c r="AU1421" s="235" t="s">
        <v>86</v>
      </c>
      <c r="AV1421" s="15" t="s">
        <v>181</v>
      </c>
      <c r="AW1421" s="15" t="s">
        <v>35</v>
      </c>
      <c r="AX1421" s="15" t="s">
        <v>21</v>
      </c>
      <c r="AY1421" s="235" t="s">
        <v>148</v>
      </c>
    </row>
    <row r="1422" spans="1:65" s="2" customFormat="1" ht="44.25" customHeight="1">
      <c r="A1422" s="36"/>
      <c r="B1422" s="37"/>
      <c r="C1422" s="247" t="s">
        <v>1990</v>
      </c>
      <c r="D1422" s="247" t="s">
        <v>243</v>
      </c>
      <c r="E1422" s="248" t="s">
        <v>1991</v>
      </c>
      <c r="F1422" s="249" t="s">
        <v>1992</v>
      </c>
      <c r="G1422" s="250" t="s">
        <v>153</v>
      </c>
      <c r="H1422" s="251">
        <v>91.36</v>
      </c>
      <c r="I1422" s="252"/>
      <c r="J1422" s="251">
        <f>ROUND(I1422*H1422,2)</f>
        <v>0</v>
      </c>
      <c r="K1422" s="249" t="s">
        <v>154</v>
      </c>
      <c r="L1422" s="253"/>
      <c r="M1422" s="254" t="s">
        <v>19</v>
      </c>
      <c r="N1422" s="255" t="s">
        <v>48</v>
      </c>
      <c r="O1422" s="66"/>
      <c r="P1422" s="196">
        <f>O1422*H1422</f>
        <v>0</v>
      </c>
      <c r="Q1422" s="196">
        <v>0.0231</v>
      </c>
      <c r="R1422" s="196">
        <f>Q1422*H1422</f>
        <v>2.110416</v>
      </c>
      <c r="S1422" s="196">
        <v>0</v>
      </c>
      <c r="T1422" s="197">
        <f>S1422*H1422</f>
        <v>0</v>
      </c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R1422" s="198" t="s">
        <v>404</v>
      </c>
      <c r="AT1422" s="198" t="s">
        <v>243</v>
      </c>
      <c r="AU1422" s="198" t="s">
        <v>86</v>
      </c>
      <c r="AY1422" s="19" t="s">
        <v>148</v>
      </c>
      <c r="BE1422" s="199">
        <f>IF(N1422="základní",J1422,0)</f>
        <v>0</v>
      </c>
      <c r="BF1422" s="199">
        <f>IF(N1422="snížená",J1422,0)</f>
        <v>0</v>
      </c>
      <c r="BG1422" s="199">
        <f>IF(N1422="zákl. přenesená",J1422,0)</f>
        <v>0</v>
      </c>
      <c r="BH1422" s="199">
        <f>IF(N1422="sníž. přenesená",J1422,0)</f>
        <v>0</v>
      </c>
      <c r="BI1422" s="199">
        <f>IF(N1422="nulová",J1422,0)</f>
        <v>0</v>
      </c>
      <c r="BJ1422" s="19" t="s">
        <v>21</v>
      </c>
      <c r="BK1422" s="199">
        <f>ROUND(I1422*H1422,2)</f>
        <v>0</v>
      </c>
      <c r="BL1422" s="19" t="s">
        <v>272</v>
      </c>
      <c r="BM1422" s="198" t="s">
        <v>1993</v>
      </c>
    </row>
    <row r="1423" spans="1:47" s="2" customFormat="1" ht="28.8">
      <c r="A1423" s="36"/>
      <c r="B1423" s="37"/>
      <c r="C1423" s="38"/>
      <c r="D1423" s="200" t="s">
        <v>157</v>
      </c>
      <c r="E1423" s="38"/>
      <c r="F1423" s="201" t="s">
        <v>1992</v>
      </c>
      <c r="G1423" s="38"/>
      <c r="H1423" s="38"/>
      <c r="I1423" s="109"/>
      <c r="J1423" s="38"/>
      <c r="K1423" s="38"/>
      <c r="L1423" s="41"/>
      <c r="M1423" s="202"/>
      <c r="N1423" s="203"/>
      <c r="O1423" s="66"/>
      <c r="P1423" s="66"/>
      <c r="Q1423" s="66"/>
      <c r="R1423" s="66"/>
      <c r="S1423" s="66"/>
      <c r="T1423" s="67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T1423" s="19" t="s">
        <v>157</v>
      </c>
      <c r="AU1423" s="19" t="s">
        <v>86</v>
      </c>
    </row>
    <row r="1424" spans="2:51" s="14" customFormat="1" ht="10.2">
      <c r="B1424" s="214"/>
      <c r="C1424" s="215"/>
      <c r="D1424" s="200" t="s">
        <v>159</v>
      </c>
      <c r="E1424" s="216" t="s">
        <v>19</v>
      </c>
      <c r="F1424" s="217" t="s">
        <v>1994</v>
      </c>
      <c r="G1424" s="215"/>
      <c r="H1424" s="218">
        <v>73.527</v>
      </c>
      <c r="I1424" s="219"/>
      <c r="J1424" s="215"/>
      <c r="K1424" s="215"/>
      <c r="L1424" s="220"/>
      <c r="M1424" s="221"/>
      <c r="N1424" s="222"/>
      <c r="O1424" s="222"/>
      <c r="P1424" s="222"/>
      <c r="Q1424" s="222"/>
      <c r="R1424" s="222"/>
      <c r="S1424" s="222"/>
      <c r="T1424" s="223"/>
      <c r="AT1424" s="224" t="s">
        <v>159</v>
      </c>
      <c r="AU1424" s="224" t="s">
        <v>86</v>
      </c>
      <c r="AV1424" s="14" t="s">
        <v>86</v>
      </c>
      <c r="AW1424" s="14" t="s">
        <v>35</v>
      </c>
      <c r="AX1424" s="14" t="s">
        <v>77</v>
      </c>
      <c r="AY1424" s="224" t="s">
        <v>148</v>
      </c>
    </row>
    <row r="1425" spans="2:51" s="14" customFormat="1" ht="10.2">
      <c r="B1425" s="214"/>
      <c r="C1425" s="215"/>
      <c r="D1425" s="200" t="s">
        <v>159</v>
      </c>
      <c r="E1425" s="216" t="s">
        <v>19</v>
      </c>
      <c r="F1425" s="217" t="s">
        <v>1995</v>
      </c>
      <c r="G1425" s="215"/>
      <c r="H1425" s="218">
        <v>9.5295</v>
      </c>
      <c r="I1425" s="219"/>
      <c r="J1425" s="215"/>
      <c r="K1425" s="215"/>
      <c r="L1425" s="220"/>
      <c r="M1425" s="221"/>
      <c r="N1425" s="222"/>
      <c r="O1425" s="222"/>
      <c r="P1425" s="222"/>
      <c r="Q1425" s="222"/>
      <c r="R1425" s="222"/>
      <c r="S1425" s="222"/>
      <c r="T1425" s="223"/>
      <c r="AT1425" s="224" t="s">
        <v>159</v>
      </c>
      <c r="AU1425" s="224" t="s">
        <v>86</v>
      </c>
      <c r="AV1425" s="14" t="s">
        <v>86</v>
      </c>
      <c r="AW1425" s="14" t="s">
        <v>35</v>
      </c>
      <c r="AX1425" s="14" t="s">
        <v>77</v>
      </c>
      <c r="AY1425" s="224" t="s">
        <v>148</v>
      </c>
    </row>
    <row r="1426" spans="2:51" s="16" customFormat="1" ht="10.2">
      <c r="B1426" s="236"/>
      <c r="C1426" s="237"/>
      <c r="D1426" s="200" t="s">
        <v>159</v>
      </c>
      <c r="E1426" s="238" t="s">
        <v>19</v>
      </c>
      <c r="F1426" s="239" t="s">
        <v>206</v>
      </c>
      <c r="G1426" s="237"/>
      <c r="H1426" s="240">
        <v>83.0565</v>
      </c>
      <c r="I1426" s="241"/>
      <c r="J1426" s="237"/>
      <c r="K1426" s="237"/>
      <c r="L1426" s="242"/>
      <c r="M1426" s="243"/>
      <c r="N1426" s="244"/>
      <c r="O1426" s="244"/>
      <c r="P1426" s="244"/>
      <c r="Q1426" s="244"/>
      <c r="R1426" s="244"/>
      <c r="S1426" s="244"/>
      <c r="T1426" s="245"/>
      <c r="AT1426" s="246" t="s">
        <v>159</v>
      </c>
      <c r="AU1426" s="246" t="s">
        <v>86</v>
      </c>
      <c r="AV1426" s="16" t="s">
        <v>155</v>
      </c>
      <c r="AW1426" s="16" t="s">
        <v>35</v>
      </c>
      <c r="AX1426" s="16" t="s">
        <v>21</v>
      </c>
      <c r="AY1426" s="246" t="s">
        <v>148</v>
      </c>
    </row>
    <row r="1427" spans="2:51" s="14" customFormat="1" ht="10.2">
      <c r="B1427" s="214"/>
      <c r="C1427" s="215"/>
      <c r="D1427" s="200" t="s">
        <v>159</v>
      </c>
      <c r="E1427" s="215"/>
      <c r="F1427" s="217" t="s">
        <v>1996</v>
      </c>
      <c r="G1427" s="215"/>
      <c r="H1427" s="218">
        <v>91.36</v>
      </c>
      <c r="I1427" s="219"/>
      <c r="J1427" s="215"/>
      <c r="K1427" s="215"/>
      <c r="L1427" s="220"/>
      <c r="M1427" s="221"/>
      <c r="N1427" s="222"/>
      <c r="O1427" s="222"/>
      <c r="P1427" s="222"/>
      <c r="Q1427" s="222"/>
      <c r="R1427" s="222"/>
      <c r="S1427" s="222"/>
      <c r="T1427" s="223"/>
      <c r="AT1427" s="224" t="s">
        <v>159</v>
      </c>
      <c r="AU1427" s="224" t="s">
        <v>86</v>
      </c>
      <c r="AV1427" s="14" t="s">
        <v>86</v>
      </c>
      <c r="AW1427" s="14" t="s">
        <v>4</v>
      </c>
      <c r="AX1427" s="14" t="s">
        <v>21</v>
      </c>
      <c r="AY1427" s="224" t="s">
        <v>148</v>
      </c>
    </row>
    <row r="1428" spans="1:65" s="2" customFormat="1" ht="21.75" customHeight="1">
      <c r="A1428" s="36"/>
      <c r="B1428" s="37"/>
      <c r="C1428" s="188" t="s">
        <v>1997</v>
      </c>
      <c r="D1428" s="188" t="s">
        <v>150</v>
      </c>
      <c r="E1428" s="189" t="s">
        <v>1998</v>
      </c>
      <c r="F1428" s="190" t="s">
        <v>1999</v>
      </c>
      <c r="G1428" s="191" t="s">
        <v>153</v>
      </c>
      <c r="H1428" s="192">
        <v>87.08</v>
      </c>
      <c r="I1428" s="193"/>
      <c r="J1428" s="192">
        <f>ROUND(I1428*H1428,2)</f>
        <v>0</v>
      </c>
      <c r="K1428" s="190" t="s">
        <v>154</v>
      </c>
      <c r="L1428" s="41"/>
      <c r="M1428" s="194" t="s">
        <v>19</v>
      </c>
      <c r="N1428" s="195" t="s">
        <v>48</v>
      </c>
      <c r="O1428" s="66"/>
      <c r="P1428" s="196">
        <f>O1428*H1428</f>
        <v>0</v>
      </c>
      <c r="Q1428" s="196">
        <v>0</v>
      </c>
      <c r="R1428" s="196">
        <f>Q1428*H1428</f>
        <v>0</v>
      </c>
      <c r="S1428" s="196">
        <v>0</v>
      </c>
      <c r="T1428" s="197">
        <f>S1428*H1428</f>
        <v>0</v>
      </c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R1428" s="198" t="s">
        <v>272</v>
      </c>
      <c r="AT1428" s="198" t="s">
        <v>150</v>
      </c>
      <c r="AU1428" s="198" t="s">
        <v>86</v>
      </c>
      <c r="AY1428" s="19" t="s">
        <v>148</v>
      </c>
      <c r="BE1428" s="199">
        <f>IF(N1428="základní",J1428,0)</f>
        <v>0</v>
      </c>
      <c r="BF1428" s="199">
        <f>IF(N1428="snížená",J1428,0)</f>
        <v>0</v>
      </c>
      <c r="BG1428" s="199">
        <f>IF(N1428="zákl. přenesená",J1428,0)</f>
        <v>0</v>
      </c>
      <c r="BH1428" s="199">
        <f>IF(N1428="sníž. přenesená",J1428,0)</f>
        <v>0</v>
      </c>
      <c r="BI1428" s="199">
        <f>IF(N1428="nulová",J1428,0)</f>
        <v>0</v>
      </c>
      <c r="BJ1428" s="19" t="s">
        <v>21</v>
      </c>
      <c r="BK1428" s="199">
        <f>ROUND(I1428*H1428,2)</f>
        <v>0</v>
      </c>
      <c r="BL1428" s="19" t="s">
        <v>272</v>
      </c>
      <c r="BM1428" s="198" t="s">
        <v>2000</v>
      </c>
    </row>
    <row r="1429" spans="1:47" s="2" customFormat="1" ht="28.8">
      <c r="A1429" s="36"/>
      <c r="B1429" s="37"/>
      <c r="C1429" s="38"/>
      <c r="D1429" s="200" t="s">
        <v>157</v>
      </c>
      <c r="E1429" s="38"/>
      <c r="F1429" s="201" t="s">
        <v>2001</v>
      </c>
      <c r="G1429" s="38"/>
      <c r="H1429" s="38"/>
      <c r="I1429" s="109"/>
      <c r="J1429" s="38"/>
      <c r="K1429" s="38"/>
      <c r="L1429" s="41"/>
      <c r="M1429" s="202"/>
      <c r="N1429" s="203"/>
      <c r="O1429" s="66"/>
      <c r="P1429" s="66"/>
      <c r="Q1429" s="66"/>
      <c r="R1429" s="66"/>
      <c r="S1429" s="66"/>
      <c r="T1429" s="67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T1429" s="19" t="s">
        <v>157</v>
      </c>
      <c r="AU1429" s="19" t="s">
        <v>86</v>
      </c>
    </row>
    <row r="1430" spans="2:51" s="14" customFormat="1" ht="10.2">
      <c r="B1430" s="214"/>
      <c r="C1430" s="215"/>
      <c r="D1430" s="200" t="s">
        <v>159</v>
      </c>
      <c r="E1430" s="216" t="s">
        <v>19</v>
      </c>
      <c r="F1430" s="217" t="s">
        <v>2002</v>
      </c>
      <c r="G1430" s="215"/>
      <c r="H1430" s="218">
        <v>77.554</v>
      </c>
      <c r="I1430" s="219"/>
      <c r="J1430" s="215"/>
      <c r="K1430" s="215"/>
      <c r="L1430" s="220"/>
      <c r="M1430" s="221"/>
      <c r="N1430" s="222"/>
      <c r="O1430" s="222"/>
      <c r="P1430" s="222"/>
      <c r="Q1430" s="222"/>
      <c r="R1430" s="222"/>
      <c r="S1430" s="222"/>
      <c r="T1430" s="223"/>
      <c r="AT1430" s="224" t="s">
        <v>159</v>
      </c>
      <c r="AU1430" s="224" t="s">
        <v>86</v>
      </c>
      <c r="AV1430" s="14" t="s">
        <v>86</v>
      </c>
      <c r="AW1430" s="14" t="s">
        <v>35</v>
      </c>
      <c r="AX1430" s="14" t="s">
        <v>77</v>
      </c>
      <c r="AY1430" s="224" t="s">
        <v>148</v>
      </c>
    </row>
    <row r="1431" spans="2:51" s="14" customFormat="1" ht="10.2">
      <c r="B1431" s="214"/>
      <c r="C1431" s="215"/>
      <c r="D1431" s="200" t="s">
        <v>159</v>
      </c>
      <c r="E1431" s="216" t="s">
        <v>19</v>
      </c>
      <c r="F1431" s="217" t="s">
        <v>1995</v>
      </c>
      <c r="G1431" s="215"/>
      <c r="H1431" s="218">
        <v>9.5295</v>
      </c>
      <c r="I1431" s="219"/>
      <c r="J1431" s="215"/>
      <c r="K1431" s="215"/>
      <c r="L1431" s="220"/>
      <c r="M1431" s="221"/>
      <c r="N1431" s="222"/>
      <c r="O1431" s="222"/>
      <c r="P1431" s="222"/>
      <c r="Q1431" s="222"/>
      <c r="R1431" s="222"/>
      <c r="S1431" s="222"/>
      <c r="T1431" s="223"/>
      <c r="AT1431" s="224" t="s">
        <v>159</v>
      </c>
      <c r="AU1431" s="224" t="s">
        <v>86</v>
      </c>
      <c r="AV1431" s="14" t="s">
        <v>86</v>
      </c>
      <c r="AW1431" s="14" t="s">
        <v>35</v>
      </c>
      <c r="AX1431" s="14" t="s">
        <v>77</v>
      </c>
      <c r="AY1431" s="224" t="s">
        <v>148</v>
      </c>
    </row>
    <row r="1432" spans="2:51" s="16" customFormat="1" ht="10.2">
      <c r="B1432" s="236"/>
      <c r="C1432" s="237"/>
      <c r="D1432" s="200" t="s">
        <v>159</v>
      </c>
      <c r="E1432" s="238" t="s">
        <v>19</v>
      </c>
      <c r="F1432" s="239" t="s">
        <v>206</v>
      </c>
      <c r="G1432" s="237"/>
      <c r="H1432" s="240">
        <v>87.0835</v>
      </c>
      <c r="I1432" s="241"/>
      <c r="J1432" s="237"/>
      <c r="K1432" s="237"/>
      <c r="L1432" s="242"/>
      <c r="M1432" s="243"/>
      <c r="N1432" s="244"/>
      <c r="O1432" s="244"/>
      <c r="P1432" s="244"/>
      <c r="Q1432" s="244"/>
      <c r="R1432" s="244"/>
      <c r="S1432" s="244"/>
      <c r="T1432" s="245"/>
      <c r="AT1432" s="246" t="s">
        <v>159</v>
      </c>
      <c r="AU1432" s="246" t="s">
        <v>86</v>
      </c>
      <c r="AV1432" s="16" t="s">
        <v>155</v>
      </c>
      <c r="AW1432" s="16" t="s">
        <v>35</v>
      </c>
      <c r="AX1432" s="16" t="s">
        <v>21</v>
      </c>
      <c r="AY1432" s="246" t="s">
        <v>148</v>
      </c>
    </row>
    <row r="1433" spans="1:65" s="2" customFormat="1" ht="16.5" customHeight="1">
      <c r="A1433" s="36"/>
      <c r="B1433" s="37"/>
      <c r="C1433" s="188" t="s">
        <v>2003</v>
      </c>
      <c r="D1433" s="188" t="s">
        <v>150</v>
      </c>
      <c r="E1433" s="189" t="s">
        <v>2004</v>
      </c>
      <c r="F1433" s="190" t="s">
        <v>2005</v>
      </c>
      <c r="G1433" s="191" t="s">
        <v>153</v>
      </c>
      <c r="H1433" s="192">
        <v>87.08</v>
      </c>
      <c r="I1433" s="193"/>
      <c r="J1433" s="192">
        <f>ROUND(I1433*H1433,2)</f>
        <v>0</v>
      </c>
      <c r="K1433" s="190" t="s">
        <v>154</v>
      </c>
      <c r="L1433" s="41"/>
      <c r="M1433" s="194" t="s">
        <v>19</v>
      </c>
      <c r="N1433" s="195" t="s">
        <v>48</v>
      </c>
      <c r="O1433" s="66"/>
      <c r="P1433" s="196">
        <f>O1433*H1433</f>
        <v>0</v>
      </c>
      <c r="Q1433" s="196">
        <v>0.0003</v>
      </c>
      <c r="R1433" s="196">
        <f>Q1433*H1433</f>
        <v>0.026123999999999998</v>
      </c>
      <c r="S1433" s="196">
        <v>0</v>
      </c>
      <c r="T1433" s="197">
        <f>S1433*H1433</f>
        <v>0</v>
      </c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R1433" s="198" t="s">
        <v>272</v>
      </c>
      <c r="AT1433" s="198" t="s">
        <v>150</v>
      </c>
      <c r="AU1433" s="198" t="s">
        <v>86</v>
      </c>
      <c r="AY1433" s="19" t="s">
        <v>148</v>
      </c>
      <c r="BE1433" s="199">
        <f>IF(N1433="základní",J1433,0)</f>
        <v>0</v>
      </c>
      <c r="BF1433" s="199">
        <f>IF(N1433="snížená",J1433,0)</f>
        <v>0</v>
      </c>
      <c r="BG1433" s="199">
        <f>IF(N1433="zákl. přenesená",J1433,0)</f>
        <v>0</v>
      </c>
      <c r="BH1433" s="199">
        <f>IF(N1433="sníž. přenesená",J1433,0)</f>
        <v>0</v>
      </c>
      <c r="BI1433" s="199">
        <f>IF(N1433="nulová",J1433,0)</f>
        <v>0</v>
      </c>
      <c r="BJ1433" s="19" t="s">
        <v>21</v>
      </c>
      <c r="BK1433" s="199">
        <f>ROUND(I1433*H1433,2)</f>
        <v>0</v>
      </c>
      <c r="BL1433" s="19" t="s">
        <v>272</v>
      </c>
      <c r="BM1433" s="198" t="s">
        <v>2006</v>
      </c>
    </row>
    <row r="1434" spans="1:47" s="2" customFormat="1" ht="19.2">
      <c r="A1434" s="36"/>
      <c r="B1434" s="37"/>
      <c r="C1434" s="38"/>
      <c r="D1434" s="200" t="s">
        <v>157</v>
      </c>
      <c r="E1434" s="38"/>
      <c r="F1434" s="201" t="s">
        <v>2007</v>
      </c>
      <c r="G1434" s="38"/>
      <c r="H1434" s="38"/>
      <c r="I1434" s="109"/>
      <c r="J1434" s="38"/>
      <c r="K1434" s="38"/>
      <c r="L1434" s="41"/>
      <c r="M1434" s="202"/>
      <c r="N1434" s="203"/>
      <c r="O1434" s="66"/>
      <c r="P1434" s="66"/>
      <c r="Q1434" s="66"/>
      <c r="R1434" s="66"/>
      <c r="S1434" s="66"/>
      <c r="T1434" s="67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T1434" s="19" t="s">
        <v>157</v>
      </c>
      <c r="AU1434" s="19" t="s">
        <v>86</v>
      </c>
    </row>
    <row r="1435" spans="1:65" s="2" customFormat="1" ht="21.75" customHeight="1">
      <c r="A1435" s="36"/>
      <c r="B1435" s="37"/>
      <c r="C1435" s="188" t="s">
        <v>2008</v>
      </c>
      <c r="D1435" s="188" t="s">
        <v>150</v>
      </c>
      <c r="E1435" s="189" t="s">
        <v>2009</v>
      </c>
      <c r="F1435" s="190" t="s">
        <v>2010</v>
      </c>
      <c r="G1435" s="191" t="s">
        <v>359</v>
      </c>
      <c r="H1435" s="192">
        <v>104.82</v>
      </c>
      <c r="I1435" s="193"/>
      <c r="J1435" s="192">
        <f>ROUND(I1435*H1435,2)</f>
        <v>0</v>
      </c>
      <c r="K1435" s="190" t="s">
        <v>154</v>
      </c>
      <c r="L1435" s="41"/>
      <c r="M1435" s="194" t="s">
        <v>19</v>
      </c>
      <c r="N1435" s="195" t="s">
        <v>48</v>
      </c>
      <c r="O1435" s="66"/>
      <c r="P1435" s="196">
        <f>O1435*H1435</f>
        <v>0</v>
      </c>
      <c r="Q1435" s="196">
        <v>3E-05</v>
      </c>
      <c r="R1435" s="196">
        <f>Q1435*H1435</f>
        <v>0.0031446</v>
      </c>
      <c r="S1435" s="196">
        <v>0</v>
      </c>
      <c r="T1435" s="197">
        <f>S1435*H1435</f>
        <v>0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R1435" s="198" t="s">
        <v>272</v>
      </c>
      <c r="AT1435" s="198" t="s">
        <v>150</v>
      </c>
      <c r="AU1435" s="198" t="s">
        <v>86</v>
      </c>
      <c r="AY1435" s="19" t="s">
        <v>148</v>
      </c>
      <c r="BE1435" s="199">
        <f>IF(N1435="základní",J1435,0)</f>
        <v>0</v>
      </c>
      <c r="BF1435" s="199">
        <f>IF(N1435="snížená",J1435,0)</f>
        <v>0</v>
      </c>
      <c r="BG1435" s="199">
        <f>IF(N1435="zákl. přenesená",J1435,0)</f>
        <v>0</v>
      </c>
      <c r="BH1435" s="199">
        <f>IF(N1435="sníž. přenesená",J1435,0)</f>
        <v>0</v>
      </c>
      <c r="BI1435" s="199">
        <f>IF(N1435="nulová",J1435,0)</f>
        <v>0</v>
      </c>
      <c r="BJ1435" s="19" t="s">
        <v>21</v>
      </c>
      <c r="BK1435" s="199">
        <f>ROUND(I1435*H1435,2)</f>
        <v>0</v>
      </c>
      <c r="BL1435" s="19" t="s">
        <v>272</v>
      </c>
      <c r="BM1435" s="198" t="s">
        <v>2011</v>
      </c>
    </row>
    <row r="1436" spans="1:47" s="2" customFormat="1" ht="19.2">
      <c r="A1436" s="36"/>
      <c r="B1436" s="37"/>
      <c r="C1436" s="38"/>
      <c r="D1436" s="200" t="s">
        <v>157</v>
      </c>
      <c r="E1436" s="38"/>
      <c r="F1436" s="201" t="s">
        <v>2012</v>
      </c>
      <c r="G1436" s="38"/>
      <c r="H1436" s="38"/>
      <c r="I1436" s="109"/>
      <c r="J1436" s="38"/>
      <c r="K1436" s="38"/>
      <c r="L1436" s="41"/>
      <c r="M1436" s="202"/>
      <c r="N1436" s="203"/>
      <c r="O1436" s="66"/>
      <c r="P1436" s="66"/>
      <c r="Q1436" s="66"/>
      <c r="R1436" s="66"/>
      <c r="S1436" s="66"/>
      <c r="T1436" s="67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T1436" s="19" t="s">
        <v>157</v>
      </c>
      <c r="AU1436" s="19" t="s">
        <v>86</v>
      </c>
    </row>
    <row r="1437" spans="2:51" s="13" customFormat="1" ht="10.2">
      <c r="B1437" s="204"/>
      <c r="C1437" s="205"/>
      <c r="D1437" s="200" t="s">
        <v>159</v>
      </c>
      <c r="E1437" s="206" t="s">
        <v>19</v>
      </c>
      <c r="F1437" s="207" t="s">
        <v>345</v>
      </c>
      <c r="G1437" s="205"/>
      <c r="H1437" s="206" t="s">
        <v>19</v>
      </c>
      <c r="I1437" s="208"/>
      <c r="J1437" s="205"/>
      <c r="K1437" s="205"/>
      <c r="L1437" s="209"/>
      <c r="M1437" s="210"/>
      <c r="N1437" s="211"/>
      <c r="O1437" s="211"/>
      <c r="P1437" s="211"/>
      <c r="Q1437" s="211"/>
      <c r="R1437" s="211"/>
      <c r="S1437" s="211"/>
      <c r="T1437" s="212"/>
      <c r="AT1437" s="213" t="s">
        <v>159</v>
      </c>
      <c r="AU1437" s="213" t="s">
        <v>86</v>
      </c>
      <c r="AV1437" s="13" t="s">
        <v>21</v>
      </c>
      <c r="AW1437" s="13" t="s">
        <v>35</v>
      </c>
      <c r="AX1437" s="13" t="s">
        <v>77</v>
      </c>
      <c r="AY1437" s="213" t="s">
        <v>148</v>
      </c>
    </row>
    <row r="1438" spans="2:51" s="13" customFormat="1" ht="10.2">
      <c r="B1438" s="204"/>
      <c r="C1438" s="205"/>
      <c r="D1438" s="200" t="s">
        <v>159</v>
      </c>
      <c r="E1438" s="206" t="s">
        <v>19</v>
      </c>
      <c r="F1438" s="207" t="s">
        <v>346</v>
      </c>
      <c r="G1438" s="205"/>
      <c r="H1438" s="206" t="s">
        <v>19</v>
      </c>
      <c r="I1438" s="208"/>
      <c r="J1438" s="205"/>
      <c r="K1438" s="205"/>
      <c r="L1438" s="209"/>
      <c r="M1438" s="210"/>
      <c r="N1438" s="211"/>
      <c r="O1438" s="211"/>
      <c r="P1438" s="211"/>
      <c r="Q1438" s="211"/>
      <c r="R1438" s="211"/>
      <c r="S1438" s="211"/>
      <c r="T1438" s="212"/>
      <c r="AT1438" s="213" t="s">
        <v>159</v>
      </c>
      <c r="AU1438" s="213" t="s">
        <v>86</v>
      </c>
      <c r="AV1438" s="13" t="s">
        <v>21</v>
      </c>
      <c r="AW1438" s="13" t="s">
        <v>35</v>
      </c>
      <c r="AX1438" s="13" t="s">
        <v>77</v>
      </c>
      <c r="AY1438" s="213" t="s">
        <v>148</v>
      </c>
    </row>
    <row r="1439" spans="2:51" s="14" customFormat="1" ht="30.6">
      <c r="B1439" s="214"/>
      <c r="C1439" s="215"/>
      <c r="D1439" s="200" t="s">
        <v>159</v>
      </c>
      <c r="E1439" s="216" t="s">
        <v>19</v>
      </c>
      <c r="F1439" s="217" t="s">
        <v>1966</v>
      </c>
      <c r="G1439" s="215"/>
      <c r="H1439" s="218">
        <v>77.23</v>
      </c>
      <c r="I1439" s="219"/>
      <c r="J1439" s="215"/>
      <c r="K1439" s="215"/>
      <c r="L1439" s="220"/>
      <c r="M1439" s="221"/>
      <c r="N1439" s="222"/>
      <c r="O1439" s="222"/>
      <c r="P1439" s="222"/>
      <c r="Q1439" s="222"/>
      <c r="R1439" s="222"/>
      <c r="S1439" s="222"/>
      <c r="T1439" s="223"/>
      <c r="AT1439" s="224" t="s">
        <v>159</v>
      </c>
      <c r="AU1439" s="224" t="s">
        <v>86</v>
      </c>
      <c r="AV1439" s="14" t="s">
        <v>86</v>
      </c>
      <c r="AW1439" s="14" t="s">
        <v>35</v>
      </c>
      <c r="AX1439" s="14" t="s">
        <v>77</v>
      </c>
      <c r="AY1439" s="224" t="s">
        <v>148</v>
      </c>
    </row>
    <row r="1440" spans="2:51" s="14" customFormat="1" ht="40.8">
      <c r="B1440" s="214"/>
      <c r="C1440" s="215"/>
      <c r="D1440" s="200" t="s">
        <v>159</v>
      </c>
      <c r="E1440" s="216" t="s">
        <v>19</v>
      </c>
      <c r="F1440" s="217" t="s">
        <v>1967</v>
      </c>
      <c r="G1440" s="215"/>
      <c r="H1440" s="218">
        <v>-13.7</v>
      </c>
      <c r="I1440" s="219"/>
      <c r="J1440" s="215"/>
      <c r="K1440" s="215"/>
      <c r="L1440" s="220"/>
      <c r="M1440" s="221"/>
      <c r="N1440" s="222"/>
      <c r="O1440" s="222"/>
      <c r="P1440" s="222"/>
      <c r="Q1440" s="222"/>
      <c r="R1440" s="222"/>
      <c r="S1440" s="222"/>
      <c r="T1440" s="223"/>
      <c r="AT1440" s="224" t="s">
        <v>159</v>
      </c>
      <c r="AU1440" s="224" t="s">
        <v>86</v>
      </c>
      <c r="AV1440" s="14" t="s">
        <v>86</v>
      </c>
      <c r="AW1440" s="14" t="s">
        <v>35</v>
      </c>
      <c r="AX1440" s="14" t="s">
        <v>77</v>
      </c>
      <c r="AY1440" s="224" t="s">
        <v>148</v>
      </c>
    </row>
    <row r="1441" spans="2:51" s="14" customFormat="1" ht="10.2">
      <c r="B1441" s="214"/>
      <c r="C1441" s="215"/>
      <c r="D1441" s="200" t="s">
        <v>159</v>
      </c>
      <c r="E1441" s="216" t="s">
        <v>19</v>
      </c>
      <c r="F1441" s="217" t="s">
        <v>2013</v>
      </c>
      <c r="G1441" s="215"/>
      <c r="H1441" s="218">
        <v>5.02</v>
      </c>
      <c r="I1441" s="219"/>
      <c r="J1441" s="215"/>
      <c r="K1441" s="215"/>
      <c r="L1441" s="220"/>
      <c r="M1441" s="221"/>
      <c r="N1441" s="222"/>
      <c r="O1441" s="222"/>
      <c r="P1441" s="222"/>
      <c r="Q1441" s="222"/>
      <c r="R1441" s="222"/>
      <c r="S1441" s="222"/>
      <c r="T1441" s="223"/>
      <c r="AT1441" s="224" t="s">
        <v>159</v>
      </c>
      <c r="AU1441" s="224" t="s">
        <v>86</v>
      </c>
      <c r="AV1441" s="14" t="s">
        <v>86</v>
      </c>
      <c r="AW1441" s="14" t="s">
        <v>35</v>
      </c>
      <c r="AX1441" s="14" t="s">
        <v>77</v>
      </c>
      <c r="AY1441" s="224" t="s">
        <v>148</v>
      </c>
    </row>
    <row r="1442" spans="2:51" s="14" customFormat="1" ht="10.2">
      <c r="B1442" s="214"/>
      <c r="C1442" s="215"/>
      <c r="D1442" s="200" t="s">
        <v>159</v>
      </c>
      <c r="E1442" s="216" t="s">
        <v>19</v>
      </c>
      <c r="F1442" s="217" t="s">
        <v>2014</v>
      </c>
      <c r="G1442" s="215"/>
      <c r="H1442" s="218">
        <v>7.47</v>
      </c>
      <c r="I1442" s="219"/>
      <c r="J1442" s="215"/>
      <c r="K1442" s="215"/>
      <c r="L1442" s="220"/>
      <c r="M1442" s="221"/>
      <c r="N1442" s="222"/>
      <c r="O1442" s="222"/>
      <c r="P1442" s="222"/>
      <c r="Q1442" s="222"/>
      <c r="R1442" s="222"/>
      <c r="S1442" s="222"/>
      <c r="T1442" s="223"/>
      <c r="AT1442" s="224" t="s">
        <v>159</v>
      </c>
      <c r="AU1442" s="224" t="s">
        <v>86</v>
      </c>
      <c r="AV1442" s="14" t="s">
        <v>86</v>
      </c>
      <c r="AW1442" s="14" t="s">
        <v>35</v>
      </c>
      <c r="AX1442" s="14" t="s">
        <v>77</v>
      </c>
      <c r="AY1442" s="224" t="s">
        <v>148</v>
      </c>
    </row>
    <row r="1443" spans="2:51" s="14" customFormat="1" ht="10.2">
      <c r="B1443" s="214"/>
      <c r="C1443" s="215"/>
      <c r="D1443" s="200" t="s">
        <v>159</v>
      </c>
      <c r="E1443" s="216" t="s">
        <v>19</v>
      </c>
      <c r="F1443" s="217" t="s">
        <v>2015</v>
      </c>
      <c r="G1443" s="215"/>
      <c r="H1443" s="218">
        <v>14.56</v>
      </c>
      <c r="I1443" s="219"/>
      <c r="J1443" s="215"/>
      <c r="K1443" s="215"/>
      <c r="L1443" s="220"/>
      <c r="M1443" s="221"/>
      <c r="N1443" s="222"/>
      <c r="O1443" s="222"/>
      <c r="P1443" s="222"/>
      <c r="Q1443" s="222"/>
      <c r="R1443" s="222"/>
      <c r="S1443" s="222"/>
      <c r="T1443" s="223"/>
      <c r="AT1443" s="224" t="s">
        <v>159</v>
      </c>
      <c r="AU1443" s="224" t="s">
        <v>86</v>
      </c>
      <c r="AV1443" s="14" t="s">
        <v>86</v>
      </c>
      <c r="AW1443" s="14" t="s">
        <v>35</v>
      </c>
      <c r="AX1443" s="14" t="s">
        <v>77</v>
      </c>
      <c r="AY1443" s="224" t="s">
        <v>148</v>
      </c>
    </row>
    <row r="1444" spans="2:51" s="14" customFormat="1" ht="10.2">
      <c r="B1444" s="214"/>
      <c r="C1444" s="215"/>
      <c r="D1444" s="200" t="s">
        <v>159</v>
      </c>
      <c r="E1444" s="216" t="s">
        <v>19</v>
      </c>
      <c r="F1444" s="217" t="s">
        <v>2016</v>
      </c>
      <c r="G1444" s="215"/>
      <c r="H1444" s="218">
        <v>14.24</v>
      </c>
      <c r="I1444" s="219"/>
      <c r="J1444" s="215"/>
      <c r="K1444" s="215"/>
      <c r="L1444" s="220"/>
      <c r="M1444" s="221"/>
      <c r="N1444" s="222"/>
      <c r="O1444" s="222"/>
      <c r="P1444" s="222"/>
      <c r="Q1444" s="222"/>
      <c r="R1444" s="222"/>
      <c r="S1444" s="222"/>
      <c r="T1444" s="223"/>
      <c r="AT1444" s="224" t="s">
        <v>159</v>
      </c>
      <c r="AU1444" s="224" t="s">
        <v>86</v>
      </c>
      <c r="AV1444" s="14" t="s">
        <v>86</v>
      </c>
      <c r="AW1444" s="14" t="s">
        <v>35</v>
      </c>
      <c r="AX1444" s="14" t="s">
        <v>77</v>
      </c>
      <c r="AY1444" s="224" t="s">
        <v>148</v>
      </c>
    </row>
    <row r="1445" spans="2:51" s="15" customFormat="1" ht="10.2">
      <c r="B1445" s="225"/>
      <c r="C1445" s="226"/>
      <c r="D1445" s="200" t="s">
        <v>159</v>
      </c>
      <c r="E1445" s="227" t="s">
        <v>19</v>
      </c>
      <c r="F1445" s="228" t="s">
        <v>438</v>
      </c>
      <c r="G1445" s="226"/>
      <c r="H1445" s="229">
        <v>104.82</v>
      </c>
      <c r="I1445" s="230"/>
      <c r="J1445" s="226"/>
      <c r="K1445" s="226"/>
      <c r="L1445" s="231"/>
      <c r="M1445" s="232"/>
      <c r="N1445" s="233"/>
      <c r="O1445" s="233"/>
      <c r="P1445" s="233"/>
      <c r="Q1445" s="233"/>
      <c r="R1445" s="233"/>
      <c r="S1445" s="233"/>
      <c r="T1445" s="234"/>
      <c r="AT1445" s="235" t="s">
        <v>159</v>
      </c>
      <c r="AU1445" s="235" t="s">
        <v>86</v>
      </c>
      <c r="AV1445" s="15" t="s">
        <v>181</v>
      </c>
      <c r="AW1445" s="15" t="s">
        <v>35</v>
      </c>
      <c r="AX1445" s="15" t="s">
        <v>21</v>
      </c>
      <c r="AY1445" s="235" t="s">
        <v>148</v>
      </c>
    </row>
    <row r="1446" spans="1:65" s="2" customFormat="1" ht="16.5" customHeight="1">
      <c r="A1446" s="36"/>
      <c r="B1446" s="37"/>
      <c r="C1446" s="188" t="s">
        <v>2017</v>
      </c>
      <c r="D1446" s="188" t="s">
        <v>150</v>
      </c>
      <c r="E1446" s="189" t="s">
        <v>2018</v>
      </c>
      <c r="F1446" s="190" t="s">
        <v>2019</v>
      </c>
      <c r="G1446" s="191" t="s">
        <v>153</v>
      </c>
      <c r="H1446" s="192">
        <v>67.8</v>
      </c>
      <c r="I1446" s="193"/>
      <c r="J1446" s="192">
        <f>ROUND(I1446*H1446,2)</f>
        <v>0</v>
      </c>
      <c r="K1446" s="190" t="s">
        <v>154</v>
      </c>
      <c r="L1446" s="41"/>
      <c r="M1446" s="194" t="s">
        <v>19</v>
      </c>
      <c r="N1446" s="195" t="s">
        <v>48</v>
      </c>
      <c r="O1446" s="66"/>
      <c r="P1446" s="196">
        <f>O1446*H1446</f>
        <v>0</v>
      </c>
      <c r="Q1446" s="196">
        <v>0.00455</v>
      </c>
      <c r="R1446" s="196">
        <f>Q1446*H1446</f>
        <v>0.30849</v>
      </c>
      <c r="S1446" s="196">
        <v>0</v>
      </c>
      <c r="T1446" s="197">
        <f>S1446*H1446</f>
        <v>0</v>
      </c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R1446" s="198" t="s">
        <v>272</v>
      </c>
      <c r="AT1446" s="198" t="s">
        <v>150</v>
      </c>
      <c r="AU1446" s="198" t="s">
        <v>86</v>
      </c>
      <c r="AY1446" s="19" t="s">
        <v>148</v>
      </c>
      <c r="BE1446" s="199">
        <f>IF(N1446="základní",J1446,0)</f>
        <v>0</v>
      </c>
      <c r="BF1446" s="199">
        <f>IF(N1446="snížená",J1446,0)</f>
        <v>0</v>
      </c>
      <c r="BG1446" s="199">
        <f>IF(N1446="zákl. přenesená",J1446,0)</f>
        <v>0</v>
      </c>
      <c r="BH1446" s="199">
        <f>IF(N1446="sníž. přenesená",J1446,0)</f>
        <v>0</v>
      </c>
      <c r="BI1446" s="199">
        <f>IF(N1446="nulová",J1446,0)</f>
        <v>0</v>
      </c>
      <c r="BJ1446" s="19" t="s">
        <v>21</v>
      </c>
      <c r="BK1446" s="199">
        <f>ROUND(I1446*H1446,2)</f>
        <v>0</v>
      </c>
      <c r="BL1446" s="19" t="s">
        <v>272</v>
      </c>
      <c r="BM1446" s="198" t="s">
        <v>2020</v>
      </c>
    </row>
    <row r="1447" spans="1:47" s="2" customFormat="1" ht="19.2">
      <c r="A1447" s="36"/>
      <c r="B1447" s="37"/>
      <c r="C1447" s="38"/>
      <c r="D1447" s="200" t="s">
        <v>157</v>
      </c>
      <c r="E1447" s="38"/>
      <c r="F1447" s="201" t="s">
        <v>2021</v>
      </c>
      <c r="G1447" s="38"/>
      <c r="H1447" s="38"/>
      <c r="I1447" s="109"/>
      <c r="J1447" s="38"/>
      <c r="K1447" s="38"/>
      <c r="L1447" s="41"/>
      <c r="M1447" s="202"/>
      <c r="N1447" s="203"/>
      <c r="O1447" s="66"/>
      <c r="P1447" s="66"/>
      <c r="Q1447" s="66"/>
      <c r="R1447" s="66"/>
      <c r="S1447" s="66"/>
      <c r="T1447" s="67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T1447" s="19" t="s">
        <v>157</v>
      </c>
      <c r="AU1447" s="19" t="s">
        <v>86</v>
      </c>
    </row>
    <row r="1448" spans="1:65" s="2" customFormat="1" ht="21.75" customHeight="1">
      <c r="A1448" s="36"/>
      <c r="B1448" s="37"/>
      <c r="C1448" s="188" t="s">
        <v>2022</v>
      </c>
      <c r="D1448" s="188" t="s">
        <v>150</v>
      </c>
      <c r="E1448" s="189" t="s">
        <v>2023</v>
      </c>
      <c r="F1448" s="190" t="s">
        <v>2024</v>
      </c>
      <c r="G1448" s="191" t="s">
        <v>1037</v>
      </c>
      <c r="H1448" s="193"/>
      <c r="I1448" s="193"/>
      <c r="J1448" s="192">
        <f>ROUND(I1448*H1448,2)</f>
        <v>0</v>
      </c>
      <c r="K1448" s="190" t="s">
        <v>154</v>
      </c>
      <c r="L1448" s="41"/>
      <c r="M1448" s="194" t="s">
        <v>19</v>
      </c>
      <c r="N1448" s="195" t="s">
        <v>48</v>
      </c>
      <c r="O1448" s="66"/>
      <c r="P1448" s="196">
        <f>O1448*H1448</f>
        <v>0</v>
      </c>
      <c r="Q1448" s="196">
        <v>0</v>
      </c>
      <c r="R1448" s="196">
        <f>Q1448*H1448</f>
        <v>0</v>
      </c>
      <c r="S1448" s="196">
        <v>0</v>
      </c>
      <c r="T1448" s="197">
        <f>S1448*H1448</f>
        <v>0</v>
      </c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R1448" s="198" t="s">
        <v>272</v>
      </c>
      <c r="AT1448" s="198" t="s">
        <v>150</v>
      </c>
      <c r="AU1448" s="198" t="s">
        <v>86</v>
      </c>
      <c r="AY1448" s="19" t="s">
        <v>148</v>
      </c>
      <c r="BE1448" s="199">
        <f>IF(N1448="základní",J1448,0)</f>
        <v>0</v>
      </c>
      <c r="BF1448" s="199">
        <f>IF(N1448="snížená",J1448,0)</f>
        <v>0</v>
      </c>
      <c r="BG1448" s="199">
        <f>IF(N1448="zákl. přenesená",J1448,0)</f>
        <v>0</v>
      </c>
      <c r="BH1448" s="199">
        <f>IF(N1448="sníž. přenesená",J1448,0)</f>
        <v>0</v>
      </c>
      <c r="BI1448" s="199">
        <f>IF(N1448="nulová",J1448,0)</f>
        <v>0</v>
      </c>
      <c r="BJ1448" s="19" t="s">
        <v>21</v>
      </c>
      <c r="BK1448" s="199">
        <f>ROUND(I1448*H1448,2)</f>
        <v>0</v>
      </c>
      <c r="BL1448" s="19" t="s">
        <v>272</v>
      </c>
      <c r="BM1448" s="198" t="s">
        <v>2025</v>
      </c>
    </row>
    <row r="1449" spans="1:47" s="2" customFormat="1" ht="28.8">
      <c r="A1449" s="36"/>
      <c r="B1449" s="37"/>
      <c r="C1449" s="38"/>
      <c r="D1449" s="200" t="s">
        <v>157</v>
      </c>
      <c r="E1449" s="38"/>
      <c r="F1449" s="201" t="s">
        <v>2026</v>
      </c>
      <c r="G1449" s="38"/>
      <c r="H1449" s="38"/>
      <c r="I1449" s="109"/>
      <c r="J1449" s="38"/>
      <c r="K1449" s="38"/>
      <c r="L1449" s="41"/>
      <c r="M1449" s="202"/>
      <c r="N1449" s="203"/>
      <c r="O1449" s="66"/>
      <c r="P1449" s="66"/>
      <c r="Q1449" s="66"/>
      <c r="R1449" s="66"/>
      <c r="S1449" s="66"/>
      <c r="T1449" s="67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T1449" s="19" t="s">
        <v>157</v>
      </c>
      <c r="AU1449" s="19" t="s">
        <v>86</v>
      </c>
    </row>
    <row r="1450" spans="2:63" s="12" customFormat="1" ht="22.8" customHeight="1">
      <c r="B1450" s="172"/>
      <c r="C1450" s="173"/>
      <c r="D1450" s="174" t="s">
        <v>76</v>
      </c>
      <c r="E1450" s="186" t="s">
        <v>2027</v>
      </c>
      <c r="F1450" s="186" t="s">
        <v>2028</v>
      </c>
      <c r="G1450" s="173"/>
      <c r="H1450" s="173"/>
      <c r="I1450" s="176"/>
      <c r="J1450" s="187">
        <f>BK1450</f>
        <v>0</v>
      </c>
      <c r="K1450" s="173"/>
      <c r="L1450" s="178"/>
      <c r="M1450" s="179"/>
      <c r="N1450" s="180"/>
      <c r="O1450" s="180"/>
      <c r="P1450" s="181">
        <f>SUM(P1451:P1496)</f>
        <v>0</v>
      </c>
      <c r="Q1450" s="180"/>
      <c r="R1450" s="181">
        <f>SUM(R1451:R1496)</f>
        <v>1.3082535000000002</v>
      </c>
      <c r="S1450" s="180"/>
      <c r="T1450" s="182">
        <f>SUM(T1451:T1496)</f>
        <v>0.149425</v>
      </c>
      <c r="AR1450" s="183" t="s">
        <v>86</v>
      </c>
      <c r="AT1450" s="184" t="s">
        <v>76</v>
      </c>
      <c r="AU1450" s="184" t="s">
        <v>21</v>
      </c>
      <c r="AY1450" s="183" t="s">
        <v>148</v>
      </c>
      <c r="BK1450" s="185">
        <f>SUM(BK1451:BK1496)</f>
        <v>0</v>
      </c>
    </row>
    <row r="1451" spans="1:65" s="2" customFormat="1" ht="21.75" customHeight="1">
      <c r="A1451" s="36"/>
      <c r="B1451" s="37"/>
      <c r="C1451" s="188" t="s">
        <v>2029</v>
      </c>
      <c r="D1451" s="188" t="s">
        <v>150</v>
      </c>
      <c r="E1451" s="189" t="s">
        <v>2030</v>
      </c>
      <c r="F1451" s="190" t="s">
        <v>2031</v>
      </c>
      <c r="G1451" s="191" t="s">
        <v>153</v>
      </c>
      <c r="H1451" s="192">
        <v>59.77</v>
      </c>
      <c r="I1451" s="193"/>
      <c r="J1451" s="192">
        <f>ROUND(I1451*H1451,2)</f>
        <v>0</v>
      </c>
      <c r="K1451" s="190" t="s">
        <v>154</v>
      </c>
      <c r="L1451" s="41"/>
      <c r="M1451" s="194" t="s">
        <v>19</v>
      </c>
      <c r="N1451" s="195" t="s">
        <v>48</v>
      </c>
      <c r="O1451" s="66"/>
      <c r="P1451" s="196">
        <f>O1451*H1451</f>
        <v>0</v>
      </c>
      <c r="Q1451" s="196">
        <v>0</v>
      </c>
      <c r="R1451" s="196">
        <f>Q1451*H1451</f>
        <v>0</v>
      </c>
      <c r="S1451" s="196">
        <v>0.0025</v>
      </c>
      <c r="T1451" s="197">
        <f>S1451*H1451</f>
        <v>0.149425</v>
      </c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R1451" s="198" t="s">
        <v>272</v>
      </c>
      <c r="AT1451" s="198" t="s">
        <v>150</v>
      </c>
      <c r="AU1451" s="198" t="s">
        <v>86</v>
      </c>
      <c r="AY1451" s="19" t="s">
        <v>148</v>
      </c>
      <c r="BE1451" s="199">
        <f>IF(N1451="základní",J1451,0)</f>
        <v>0</v>
      </c>
      <c r="BF1451" s="199">
        <f>IF(N1451="snížená",J1451,0)</f>
        <v>0</v>
      </c>
      <c r="BG1451" s="199">
        <f>IF(N1451="zákl. přenesená",J1451,0)</f>
        <v>0</v>
      </c>
      <c r="BH1451" s="199">
        <f>IF(N1451="sníž. přenesená",J1451,0)</f>
        <v>0</v>
      </c>
      <c r="BI1451" s="199">
        <f>IF(N1451="nulová",J1451,0)</f>
        <v>0</v>
      </c>
      <c r="BJ1451" s="19" t="s">
        <v>21</v>
      </c>
      <c r="BK1451" s="199">
        <f>ROUND(I1451*H1451,2)</f>
        <v>0</v>
      </c>
      <c r="BL1451" s="19" t="s">
        <v>272</v>
      </c>
      <c r="BM1451" s="198" t="s">
        <v>2032</v>
      </c>
    </row>
    <row r="1452" spans="1:47" s="2" customFormat="1" ht="19.2">
      <c r="A1452" s="36"/>
      <c r="B1452" s="37"/>
      <c r="C1452" s="38"/>
      <c r="D1452" s="200" t="s">
        <v>157</v>
      </c>
      <c r="E1452" s="38"/>
      <c r="F1452" s="201" t="s">
        <v>2033</v>
      </c>
      <c r="G1452" s="38"/>
      <c r="H1452" s="38"/>
      <c r="I1452" s="109"/>
      <c r="J1452" s="38"/>
      <c r="K1452" s="38"/>
      <c r="L1452" s="41"/>
      <c r="M1452" s="202"/>
      <c r="N1452" s="203"/>
      <c r="O1452" s="66"/>
      <c r="P1452" s="66"/>
      <c r="Q1452" s="66"/>
      <c r="R1452" s="66"/>
      <c r="S1452" s="66"/>
      <c r="T1452" s="67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T1452" s="19" t="s">
        <v>157</v>
      </c>
      <c r="AU1452" s="19" t="s">
        <v>86</v>
      </c>
    </row>
    <row r="1453" spans="2:51" s="14" customFormat="1" ht="10.2">
      <c r="B1453" s="214"/>
      <c r="C1453" s="215"/>
      <c r="D1453" s="200" t="s">
        <v>159</v>
      </c>
      <c r="E1453" s="216" t="s">
        <v>19</v>
      </c>
      <c r="F1453" s="217" t="s">
        <v>169</v>
      </c>
      <c r="G1453" s="215"/>
      <c r="H1453" s="218">
        <v>59.772</v>
      </c>
      <c r="I1453" s="219"/>
      <c r="J1453" s="215"/>
      <c r="K1453" s="215"/>
      <c r="L1453" s="220"/>
      <c r="M1453" s="221"/>
      <c r="N1453" s="222"/>
      <c r="O1453" s="222"/>
      <c r="P1453" s="222"/>
      <c r="Q1453" s="222"/>
      <c r="R1453" s="222"/>
      <c r="S1453" s="222"/>
      <c r="T1453" s="223"/>
      <c r="AT1453" s="224" t="s">
        <v>159</v>
      </c>
      <c r="AU1453" s="224" t="s">
        <v>86</v>
      </c>
      <c r="AV1453" s="14" t="s">
        <v>86</v>
      </c>
      <c r="AW1453" s="14" t="s">
        <v>35</v>
      </c>
      <c r="AX1453" s="14" t="s">
        <v>21</v>
      </c>
      <c r="AY1453" s="224" t="s">
        <v>148</v>
      </c>
    </row>
    <row r="1454" spans="1:65" s="2" customFormat="1" ht="16.5" customHeight="1">
      <c r="A1454" s="36"/>
      <c r="B1454" s="37"/>
      <c r="C1454" s="188" t="s">
        <v>2034</v>
      </c>
      <c r="D1454" s="188" t="s">
        <v>150</v>
      </c>
      <c r="E1454" s="189" t="s">
        <v>2035</v>
      </c>
      <c r="F1454" s="190" t="s">
        <v>2036</v>
      </c>
      <c r="G1454" s="191" t="s">
        <v>153</v>
      </c>
      <c r="H1454" s="192">
        <v>178.55</v>
      </c>
      <c r="I1454" s="193"/>
      <c r="J1454" s="192">
        <f>ROUND(I1454*H1454,2)</f>
        <v>0</v>
      </c>
      <c r="K1454" s="190" t="s">
        <v>154</v>
      </c>
      <c r="L1454" s="41"/>
      <c r="M1454" s="194" t="s">
        <v>19</v>
      </c>
      <c r="N1454" s="195" t="s">
        <v>48</v>
      </c>
      <c r="O1454" s="66"/>
      <c r="P1454" s="196">
        <f>O1454*H1454</f>
        <v>0</v>
      </c>
      <c r="Q1454" s="196">
        <v>0</v>
      </c>
      <c r="R1454" s="196">
        <f>Q1454*H1454</f>
        <v>0</v>
      </c>
      <c r="S1454" s="196">
        <v>0</v>
      </c>
      <c r="T1454" s="197">
        <f>S1454*H1454</f>
        <v>0</v>
      </c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R1454" s="198" t="s">
        <v>272</v>
      </c>
      <c r="AT1454" s="198" t="s">
        <v>150</v>
      </c>
      <c r="AU1454" s="198" t="s">
        <v>86</v>
      </c>
      <c r="AY1454" s="19" t="s">
        <v>148</v>
      </c>
      <c r="BE1454" s="199">
        <f>IF(N1454="základní",J1454,0)</f>
        <v>0</v>
      </c>
      <c r="BF1454" s="199">
        <f>IF(N1454="snížená",J1454,0)</f>
        <v>0</v>
      </c>
      <c r="BG1454" s="199">
        <f>IF(N1454="zákl. přenesená",J1454,0)</f>
        <v>0</v>
      </c>
      <c r="BH1454" s="199">
        <f>IF(N1454="sníž. přenesená",J1454,0)</f>
        <v>0</v>
      </c>
      <c r="BI1454" s="199">
        <f>IF(N1454="nulová",J1454,0)</f>
        <v>0</v>
      </c>
      <c r="BJ1454" s="19" t="s">
        <v>21</v>
      </c>
      <c r="BK1454" s="199">
        <f>ROUND(I1454*H1454,2)</f>
        <v>0</v>
      </c>
      <c r="BL1454" s="19" t="s">
        <v>272</v>
      </c>
      <c r="BM1454" s="198" t="s">
        <v>2037</v>
      </c>
    </row>
    <row r="1455" spans="1:47" s="2" customFormat="1" ht="19.2">
      <c r="A1455" s="36"/>
      <c r="B1455" s="37"/>
      <c r="C1455" s="38"/>
      <c r="D1455" s="200" t="s">
        <v>157</v>
      </c>
      <c r="E1455" s="38"/>
      <c r="F1455" s="201" t="s">
        <v>2038</v>
      </c>
      <c r="G1455" s="38"/>
      <c r="H1455" s="38"/>
      <c r="I1455" s="109"/>
      <c r="J1455" s="38"/>
      <c r="K1455" s="38"/>
      <c r="L1455" s="41"/>
      <c r="M1455" s="202"/>
      <c r="N1455" s="203"/>
      <c r="O1455" s="66"/>
      <c r="P1455" s="66"/>
      <c r="Q1455" s="66"/>
      <c r="R1455" s="66"/>
      <c r="S1455" s="66"/>
      <c r="T1455" s="67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T1455" s="19" t="s">
        <v>157</v>
      </c>
      <c r="AU1455" s="19" t="s">
        <v>86</v>
      </c>
    </row>
    <row r="1456" spans="2:51" s="13" customFormat="1" ht="10.2">
      <c r="B1456" s="204"/>
      <c r="C1456" s="205"/>
      <c r="D1456" s="200" t="s">
        <v>159</v>
      </c>
      <c r="E1456" s="206" t="s">
        <v>19</v>
      </c>
      <c r="F1456" s="207" t="s">
        <v>345</v>
      </c>
      <c r="G1456" s="205"/>
      <c r="H1456" s="206" t="s">
        <v>19</v>
      </c>
      <c r="I1456" s="208"/>
      <c r="J1456" s="205"/>
      <c r="K1456" s="205"/>
      <c r="L1456" s="209"/>
      <c r="M1456" s="210"/>
      <c r="N1456" s="211"/>
      <c r="O1456" s="211"/>
      <c r="P1456" s="211"/>
      <c r="Q1456" s="211"/>
      <c r="R1456" s="211"/>
      <c r="S1456" s="211"/>
      <c r="T1456" s="212"/>
      <c r="AT1456" s="213" t="s">
        <v>159</v>
      </c>
      <c r="AU1456" s="213" t="s">
        <v>86</v>
      </c>
      <c r="AV1456" s="13" t="s">
        <v>21</v>
      </c>
      <c r="AW1456" s="13" t="s">
        <v>35</v>
      </c>
      <c r="AX1456" s="13" t="s">
        <v>77</v>
      </c>
      <c r="AY1456" s="213" t="s">
        <v>148</v>
      </c>
    </row>
    <row r="1457" spans="2:51" s="13" customFormat="1" ht="10.2">
      <c r="B1457" s="204"/>
      <c r="C1457" s="205"/>
      <c r="D1457" s="200" t="s">
        <v>159</v>
      </c>
      <c r="E1457" s="206" t="s">
        <v>19</v>
      </c>
      <c r="F1457" s="207" t="s">
        <v>346</v>
      </c>
      <c r="G1457" s="205"/>
      <c r="H1457" s="206" t="s">
        <v>19</v>
      </c>
      <c r="I1457" s="208"/>
      <c r="J1457" s="205"/>
      <c r="K1457" s="205"/>
      <c r="L1457" s="209"/>
      <c r="M1457" s="210"/>
      <c r="N1457" s="211"/>
      <c r="O1457" s="211"/>
      <c r="P1457" s="211"/>
      <c r="Q1457" s="211"/>
      <c r="R1457" s="211"/>
      <c r="S1457" s="211"/>
      <c r="T1457" s="212"/>
      <c r="AT1457" s="213" t="s">
        <v>159</v>
      </c>
      <c r="AU1457" s="213" t="s">
        <v>86</v>
      </c>
      <c r="AV1457" s="13" t="s">
        <v>21</v>
      </c>
      <c r="AW1457" s="13" t="s">
        <v>35</v>
      </c>
      <c r="AX1457" s="13" t="s">
        <v>77</v>
      </c>
      <c r="AY1457" s="213" t="s">
        <v>148</v>
      </c>
    </row>
    <row r="1458" spans="2:51" s="14" customFormat="1" ht="10.2">
      <c r="B1458" s="214"/>
      <c r="C1458" s="215"/>
      <c r="D1458" s="200" t="s">
        <v>159</v>
      </c>
      <c r="E1458" s="216" t="s">
        <v>19</v>
      </c>
      <c r="F1458" s="217" t="s">
        <v>712</v>
      </c>
      <c r="G1458" s="215"/>
      <c r="H1458" s="218">
        <v>61.34</v>
      </c>
      <c r="I1458" s="219"/>
      <c r="J1458" s="215"/>
      <c r="K1458" s="215"/>
      <c r="L1458" s="220"/>
      <c r="M1458" s="221"/>
      <c r="N1458" s="222"/>
      <c r="O1458" s="222"/>
      <c r="P1458" s="222"/>
      <c r="Q1458" s="222"/>
      <c r="R1458" s="222"/>
      <c r="S1458" s="222"/>
      <c r="T1458" s="223"/>
      <c r="AT1458" s="224" t="s">
        <v>159</v>
      </c>
      <c r="AU1458" s="224" t="s">
        <v>86</v>
      </c>
      <c r="AV1458" s="14" t="s">
        <v>86</v>
      </c>
      <c r="AW1458" s="14" t="s">
        <v>35</v>
      </c>
      <c r="AX1458" s="14" t="s">
        <v>77</v>
      </c>
      <c r="AY1458" s="224" t="s">
        <v>148</v>
      </c>
    </row>
    <row r="1459" spans="2:51" s="14" customFormat="1" ht="10.2">
      <c r="B1459" s="214"/>
      <c r="C1459" s="215"/>
      <c r="D1459" s="200" t="s">
        <v>159</v>
      </c>
      <c r="E1459" s="216" t="s">
        <v>19</v>
      </c>
      <c r="F1459" s="217" t="s">
        <v>713</v>
      </c>
      <c r="G1459" s="215"/>
      <c r="H1459" s="218">
        <v>49.0566</v>
      </c>
      <c r="I1459" s="219"/>
      <c r="J1459" s="215"/>
      <c r="K1459" s="215"/>
      <c r="L1459" s="220"/>
      <c r="M1459" s="221"/>
      <c r="N1459" s="222"/>
      <c r="O1459" s="222"/>
      <c r="P1459" s="222"/>
      <c r="Q1459" s="222"/>
      <c r="R1459" s="222"/>
      <c r="S1459" s="222"/>
      <c r="T1459" s="223"/>
      <c r="AT1459" s="224" t="s">
        <v>159</v>
      </c>
      <c r="AU1459" s="224" t="s">
        <v>86</v>
      </c>
      <c r="AV1459" s="14" t="s">
        <v>86</v>
      </c>
      <c r="AW1459" s="14" t="s">
        <v>35</v>
      </c>
      <c r="AX1459" s="14" t="s">
        <v>77</v>
      </c>
      <c r="AY1459" s="224" t="s">
        <v>148</v>
      </c>
    </row>
    <row r="1460" spans="2:51" s="14" customFormat="1" ht="10.2">
      <c r="B1460" s="214"/>
      <c r="C1460" s="215"/>
      <c r="D1460" s="200" t="s">
        <v>159</v>
      </c>
      <c r="E1460" s="216" t="s">
        <v>19</v>
      </c>
      <c r="F1460" s="217" t="s">
        <v>714</v>
      </c>
      <c r="G1460" s="215"/>
      <c r="H1460" s="218">
        <v>54.808</v>
      </c>
      <c r="I1460" s="219"/>
      <c r="J1460" s="215"/>
      <c r="K1460" s="215"/>
      <c r="L1460" s="220"/>
      <c r="M1460" s="221"/>
      <c r="N1460" s="222"/>
      <c r="O1460" s="222"/>
      <c r="P1460" s="222"/>
      <c r="Q1460" s="222"/>
      <c r="R1460" s="222"/>
      <c r="S1460" s="222"/>
      <c r="T1460" s="223"/>
      <c r="AT1460" s="224" t="s">
        <v>159</v>
      </c>
      <c r="AU1460" s="224" t="s">
        <v>86</v>
      </c>
      <c r="AV1460" s="14" t="s">
        <v>86</v>
      </c>
      <c r="AW1460" s="14" t="s">
        <v>35</v>
      </c>
      <c r="AX1460" s="14" t="s">
        <v>77</v>
      </c>
      <c r="AY1460" s="224" t="s">
        <v>148</v>
      </c>
    </row>
    <row r="1461" spans="2:51" s="14" customFormat="1" ht="10.2">
      <c r="B1461" s="214"/>
      <c r="C1461" s="215"/>
      <c r="D1461" s="200" t="s">
        <v>159</v>
      </c>
      <c r="E1461" s="216" t="s">
        <v>19</v>
      </c>
      <c r="F1461" s="217" t="s">
        <v>715</v>
      </c>
      <c r="G1461" s="215"/>
      <c r="H1461" s="218">
        <v>13.344</v>
      </c>
      <c r="I1461" s="219"/>
      <c r="J1461" s="215"/>
      <c r="K1461" s="215"/>
      <c r="L1461" s="220"/>
      <c r="M1461" s="221"/>
      <c r="N1461" s="222"/>
      <c r="O1461" s="222"/>
      <c r="P1461" s="222"/>
      <c r="Q1461" s="222"/>
      <c r="R1461" s="222"/>
      <c r="S1461" s="222"/>
      <c r="T1461" s="223"/>
      <c r="AT1461" s="224" t="s">
        <v>159</v>
      </c>
      <c r="AU1461" s="224" t="s">
        <v>86</v>
      </c>
      <c r="AV1461" s="14" t="s">
        <v>86</v>
      </c>
      <c r="AW1461" s="14" t="s">
        <v>35</v>
      </c>
      <c r="AX1461" s="14" t="s">
        <v>77</v>
      </c>
      <c r="AY1461" s="224" t="s">
        <v>148</v>
      </c>
    </row>
    <row r="1462" spans="2:51" s="15" customFormat="1" ht="10.2">
      <c r="B1462" s="225"/>
      <c r="C1462" s="226"/>
      <c r="D1462" s="200" t="s">
        <v>159</v>
      </c>
      <c r="E1462" s="227" t="s">
        <v>19</v>
      </c>
      <c r="F1462" s="228" t="s">
        <v>438</v>
      </c>
      <c r="G1462" s="226"/>
      <c r="H1462" s="229">
        <v>178.5486</v>
      </c>
      <c r="I1462" s="230"/>
      <c r="J1462" s="226"/>
      <c r="K1462" s="226"/>
      <c r="L1462" s="231"/>
      <c r="M1462" s="232"/>
      <c r="N1462" s="233"/>
      <c r="O1462" s="233"/>
      <c r="P1462" s="233"/>
      <c r="Q1462" s="233"/>
      <c r="R1462" s="233"/>
      <c r="S1462" s="233"/>
      <c r="T1462" s="234"/>
      <c r="AT1462" s="235" t="s">
        <v>159</v>
      </c>
      <c r="AU1462" s="235" t="s">
        <v>86</v>
      </c>
      <c r="AV1462" s="15" t="s">
        <v>181</v>
      </c>
      <c r="AW1462" s="15" t="s">
        <v>35</v>
      </c>
      <c r="AX1462" s="15" t="s">
        <v>21</v>
      </c>
      <c r="AY1462" s="235" t="s">
        <v>148</v>
      </c>
    </row>
    <row r="1463" spans="1:65" s="2" customFormat="1" ht="16.5" customHeight="1">
      <c r="A1463" s="36"/>
      <c r="B1463" s="37"/>
      <c r="C1463" s="188" t="s">
        <v>2039</v>
      </c>
      <c r="D1463" s="188" t="s">
        <v>150</v>
      </c>
      <c r="E1463" s="189" t="s">
        <v>2040</v>
      </c>
      <c r="F1463" s="190" t="s">
        <v>2041</v>
      </c>
      <c r="G1463" s="191" t="s">
        <v>153</v>
      </c>
      <c r="H1463" s="192">
        <v>178.55</v>
      </c>
      <c r="I1463" s="193"/>
      <c r="J1463" s="192">
        <f>ROUND(I1463*H1463,2)</f>
        <v>0</v>
      </c>
      <c r="K1463" s="190" t="s">
        <v>154</v>
      </c>
      <c r="L1463" s="41"/>
      <c r="M1463" s="194" t="s">
        <v>19</v>
      </c>
      <c r="N1463" s="195" t="s">
        <v>48</v>
      </c>
      <c r="O1463" s="66"/>
      <c r="P1463" s="196">
        <f>O1463*H1463</f>
        <v>0</v>
      </c>
      <c r="Q1463" s="196">
        <v>0</v>
      </c>
      <c r="R1463" s="196">
        <f>Q1463*H1463</f>
        <v>0</v>
      </c>
      <c r="S1463" s="196">
        <v>0</v>
      </c>
      <c r="T1463" s="197">
        <f>S1463*H1463</f>
        <v>0</v>
      </c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R1463" s="198" t="s">
        <v>272</v>
      </c>
      <c r="AT1463" s="198" t="s">
        <v>150</v>
      </c>
      <c r="AU1463" s="198" t="s">
        <v>86</v>
      </c>
      <c r="AY1463" s="19" t="s">
        <v>148</v>
      </c>
      <c r="BE1463" s="199">
        <f>IF(N1463="základní",J1463,0)</f>
        <v>0</v>
      </c>
      <c r="BF1463" s="199">
        <f>IF(N1463="snížená",J1463,0)</f>
        <v>0</v>
      </c>
      <c r="BG1463" s="199">
        <f>IF(N1463="zákl. přenesená",J1463,0)</f>
        <v>0</v>
      </c>
      <c r="BH1463" s="199">
        <f>IF(N1463="sníž. přenesená",J1463,0)</f>
        <v>0</v>
      </c>
      <c r="BI1463" s="199">
        <f>IF(N1463="nulová",J1463,0)</f>
        <v>0</v>
      </c>
      <c r="BJ1463" s="19" t="s">
        <v>21</v>
      </c>
      <c r="BK1463" s="199">
        <f>ROUND(I1463*H1463,2)</f>
        <v>0</v>
      </c>
      <c r="BL1463" s="19" t="s">
        <v>272</v>
      </c>
      <c r="BM1463" s="198" t="s">
        <v>2042</v>
      </c>
    </row>
    <row r="1464" spans="1:47" s="2" customFormat="1" ht="10.2">
      <c r="A1464" s="36"/>
      <c r="B1464" s="37"/>
      <c r="C1464" s="38"/>
      <c r="D1464" s="200" t="s">
        <v>157</v>
      </c>
      <c r="E1464" s="38"/>
      <c r="F1464" s="201" t="s">
        <v>2043</v>
      </c>
      <c r="G1464" s="38"/>
      <c r="H1464" s="38"/>
      <c r="I1464" s="109"/>
      <c r="J1464" s="38"/>
      <c r="K1464" s="38"/>
      <c r="L1464" s="41"/>
      <c r="M1464" s="202"/>
      <c r="N1464" s="203"/>
      <c r="O1464" s="66"/>
      <c r="P1464" s="66"/>
      <c r="Q1464" s="66"/>
      <c r="R1464" s="66"/>
      <c r="S1464" s="66"/>
      <c r="T1464" s="67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T1464" s="19" t="s">
        <v>157</v>
      </c>
      <c r="AU1464" s="19" t="s">
        <v>86</v>
      </c>
    </row>
    <row r="1465" spans="1:65" s="2" customFormat="1" ht="21.75" customHeight="1">
      <c r="A1465" s="36"/>
      <c r="B1465" s="37"/>
      <c r="C1465" s="188" t="s">
        <v>2044</v>
      </c>
      <c r="D1465" s="188" t="s">
        <v>150</v>
      </c>
      <c r="E1465" s="189" t="s">
        <v>2045</v>
      </c>
      <c r="F1465" s="190" t="s">
        <v>2046</v>
      </c>
      <c r="G1465" s="191" t="s">
        <v>153</v>
      </c>
      <c r="H1465" s="192">
        <v>178.55</v>
      </c>
      <c r="I1465" s="193"/>
      <c r="J1465" s="192">
        <f>ROUND(I1465*H1465,2)</f>
        <v>0</v>
      </c>
      <c r="K1465" s="190" t="s">
        <v>154</v>
      </c>
      <c r="L1465" s="41"/>
      <c r="M1465" s="194" t="s">
        <v>19</v>
      </c>
      <c r="N1465" s="195" t="s">
        <v>48</v>
      </c>
      <c r="O1465" s="66"/>
      <c r="P1465" s="196">
        <f>O1465*H1465</f>
        <v>0</v>
      </c>
      <c r="Q1465" s="196">
        <v>3E-05</v>
      </c>
      <c r="R1465" s="196">
        <f>Q1465*H1465</f>
        <v>0.0053565</v>
      </c>
      <c r="S1465" s="196">
        <v>0</v>
      </c>
      <c r="T1465" s="197">
        <f>S1465*H1465</f>
        <v>0</v>
      </c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R1465" s="198" t="s">
        <v>272</v>
      </c>
      <c r="AT1465" s="198" t="s">
        <v>150</v>
      </c>
      <c r="AU1465" s="198" t="s">
        <v>86</v>
      </c>
      <c r="AY1465" s="19" t="s">
        <v>148</v>
      </c>
      <c r="BE1465" s="199">
        <f>IF(N1465="základní",J1465,0)</f>
        <v>0</v>
      </c>
      <c r="BF1465" s="199">
        <f>IF(N1465="snížená",J1465,0)</f>
        <v>0</v>
      </c>
      <c r="BG1465" s="199">
        <f>IF(N1465="zákl. přenesená",J1465,0)</f>
        <v>0</v>
      </c>
      <c r="BH1465" s="199">
        <f>IF(N1465="sníž. přenesená",J1465,0)</f>
        <v>0</v>
      </c>
      <c r="BI1465" s="199">
        <f>IF(N1465="nulová",J1465,0)</f>
        <v>0</v>
      </c>
      <c r="BJ1465" s="19" t="s">
        <v>21</v>
      </c>
      <c r="BK1465" s="199">
        <f>ROUND(I1465*H1465,2)</f>
        <v>0</v>
      </c>
      <c r="BL1465" s="19" t="s">
        <v>272</v>
      </c>
      <c r="BM1465" s="198" t="s">
        <v>2047</v>
      </c>
    </row>
    <row r="1466" spans="1:47" s="2" customFormat="1" ht="19.2">
      <c r="A1466" s="36"/>
      <c r="B1466" s="37"/>
      <c r="C1466" s="38"/>
      <c r="D1466" s="200" t="s">
        <v>157</v>
      </c>
      <c r="E1466" s="38"/>
      <c r="F1466" s="201" t="s">
        <v>2048</v>
      </c>
      <c r="G1466" s="38"/>
      <c r="H1466" s="38"/>
      <c r="I1466" s="109"/>
      <c r="J1466" s="38"/>
      <c r="K1466" s="38"/>
      <c r="L1466" s="41"/>
      <c r="M1466" s="202"/>
      <c r="N1466" s="203"/>
      <c r="O1466" s="66"/>
      <c r="P1466" s="66"/>
      <c r="Q1466" s="66"/>
      <c r="R1466" s="66"/>
      <c r="S1466" s="66"/>
      <c r="T1466" s="67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T1466" s="19" t="s">
        <v>157</v>
      </c>
      <c r="AU1466" s="19" t="s">
        <v>86</v>
      </c>
    </row>
    <row r="1467" spans="1:65" s="2" customFormat="1" ht="21.75" customHeight="1">
      <c r="A1467" s="36"/>
      <c r="B1467" s="37"/>
      <c r="C1467" s="188" t="s">
        <v>2049</v>
      </c>
      <c r="D1467" s="188" t="s">
        <v>150</v>
      </c>
      <c r="E1467" s="189" t="s">
        <v>2050</v>
      </c>
      <c r="F1467" s="190" t="s">
        <v>2051</v>
      </c>
      <c r="G1467" s="191" t="s">
        <v>153</v>
      </c>
      <c r="H1467" s="192">
        <v>178.55</v>
      </c>
      <c r="I1467" s="193"/>
      <c r="J1467" s="192">
        <f>ROUND(I1467*H1467,2)</f>
        <v>0</v>
      </c>
      <c r="K1467" s="190" t="s">
        <v>154</v>
      </c>
      <c r="L1467" s="41"/>
      <c r="M1467" s="194" t="s">
        <v>19</v>
      </c>
      <c r="N1467" s="195" t="s">
        <v>48</v>
      </c>
      <c r="O1467" s="66"/>
      <c r="P1467" s="196">
        <f>O1467*H1467</f>
        <v>0</v>
      </c>
      <c r="Q1467" s="196">
        <v>0.00455</v>
      </c>
      <c r="R1467" s="196">
        <f>Q1467*H1467</f>
        <v>0.8124025000000001</v>
      </c>
      <c r="S1467" s="196">
        <v>0</v>
      </c>
      <c r="T1467" s="197">
        <f>S1467*H1467</f>
        <v>0</v>
      </c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R1467" s="198" t="s">
        <v>272</v>
      </c>
      <c r="AT1467" s="198" t="s">
        <v>150</v>
      </c>
      <c r="AU1467" s="198" t="s">
        <v>86</v>
      </c>
      <c r="AY1467" s="19" t="s">
        <v>148</v>
      </c>
      <c r="BE1467" s="199">
        <f>IF(N1467="základní",J1467,0)</f>
        <v>0</v>
      </c>
      <c r="BF1467" s="199">
        <f>IF(N1467="snížená",J1467,0)</f>
        <v>0</v>
      </c>
      <c r="BG1467" s="199">
        <f>IF(N1467="zákl. přenesená",J1467,0)</f>
        <v>0</v>
      </c>
      <c r="BH1467" s="199">
        <f>IF(N1467="sníž. přenesená",J1467,0)</f>
        <v>0</v>
      </c>
      <c r="BI1467" s="199">
        <f>IF(N1467="nulová",J1467,0)</f>
        <v>0</v>
      </c>
      <c r="BJ1467" s="19" t="s">
        <v>21</v>
      </c>
      <c r="BK1467" s="199">
        <f>ROUND(I1467*H1467,2)</f>
        <v>0</v>
      </c>
      <c r="BL1467" s="19" t="s">
        <v>272</v>
      </c>
      <c r="BM1467" s="198" t="s">
        <v>2052</v>
      </c>
    </row>
    <row r="1468" spans="1:47" s="2" customFormat="1" ht="19.2">
      <c r="A1468" s="36"/>
      <c r="B1468" s="37"/>
      <c r="C1468" s="38"/>
      <c r="D1468" s="200" t="s">
        <v>157</v>
      </c>
      <c r="E1468" s="38"/>
      <c r="F1468" s="201" t="s">
        <v>2053</v>
      </c>
      <c r="G1468" s="38"/>
      <c r="H1468" s="38"/>
      <c r="I1468" s="109"/>
      <c r="J1468" s="38"/>
      <c r="K1468" s="38"/>
      <c r="L1468" s="41"/>
      <c r="M1468" s="202"/>
      <c r="N1468" s="203"/>
      <c r="O1468" s="66"/>
      <c r="P1468" s="66"/>
      <c r="Q1468" s="66"/>
      <c r="R1468" s="66"/>
      <c r="S1468" s="66"/>
      <c r="T1468" s="67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T1468" s="19" t="s">
        <v>157</v>
      </c>
      <c r="AU1468" s="19" t="s">
        <v>86</v>
      </c>
    </row>
    <row r="1469" spans="1:65" s="2" customFormat="1" ht="16.5" customHeight="1">
      <c r="A1469" s="36"/>
      <c r="B1469" s="37"/>
      <c r="C1469" s="188" t="s">
        <v>2054</v>
      </c>
      <c r="D1469" s="188" t="s">
        <v>150</v>
      </c>
      <c r="E1469" s="189" t="s">
        <v>2055</v>
      </c>
      <c r="F1469" s="190" t="s">
        <v>2056</v>
      </c>
      <c r="G1469" s="191" t="s">
        <v>359</v>
      </c>
      <c r="H1469" s="192">
        <v>110.09</v>
      </c>
      <c r="I1469" s="193"/>
      <c r="J1469" s="192">
        <f>ROUND(I1469*H1469,2)</f>
        <v>0</v>
      </c>
      <c r="K1469" s="190" t="s">
        <v>154</v>
      </c>
      <c r="L1469" s="41"/>
      <c r="M1469" s="194" t="s">
        <v>19</v>
      </c>
      <c r="N1469" s="195" t="s">
        <v>48</v>
      </c>
      <c r="O1469" s="66"/>
      <c r="P1469" s="196">
        <f>O1469*H1469</f>
        <v>0</v>
      </c>
      <c r="Q1469" s="196">
        <v>0</v>
      </c>
      <c r="R1469" s="196">
        <f>Q1469*H1469</f>
        <v>0</v>
      </c>
      <c r="S1469" s="196">
        <v>0</v>
      </c>
      <c r="T1469" s="197">
        <f>S1469*H1469</f>
        <v>0</v>
      </c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R1469" s="198" t="s">
        <v>272</v>
      </c>
      <c r="AT1469" s="198" t="s">
        <v>150</v>
      </c>
      <c r="AU1469" s="198" t="s">
        <v>86</v>
      </c>
      <c r="AY1469" s="19" t="s">
        <v>148</v>
      </c>
      <c r="BE1469" s="199">
        <f>IF(N1469="základní",J1469,0)</f>
        <v>0</v>
      </c>
      <c r="BF1469" s="199">
        <f>IF(N1469="snížená",J1469,0)</f>
        <v>0</v>
      </c>
      <c r="BG1469" s="199">
        <f>IF(N1469="zákl. přenesená",J1469,0)</f>
        <v>0</v>
      </c>
      <c r="BH1469" s="199">
        <f>IF(N1469="sníž. přenesená",J1469,0)</f>
        <v>0</v>
      </c>
      <c r="BI1469" s="199">
        <f>IF(N1469="nulová",J1469,0)</f>
        <v>0</v>
      </c>
      <c r="BJ1469" s="19" t="s">
        <v>21</v>
      </c>
      <c r="BK1469" s="199">
        <f>ROUND(I1469*H1469,2)</f>
        <v>0</v>
      </c>
      <c r="BL1469" s="19" t="s">
        <v>272</v>
      </c>
      <c r="BM1469" s="198" t="s">
        <v>2057</v>
      </c>
    </row>
    <row r="1470" spans="1:47" s="2" customFormat="1" ht="10.2">
      <c r="A1470" s="36"/>
      <c r="B1470" s="37"/>
      <c r="C1470" s="38"/>
      <c r="D1470" s="200" t="s">
        <v>157</v>
      </c>
      <c r="E1470" s="38"/>
      <c r="F1470" s="201" t="s">
        <v>2058</v>
      </c>
      <c r="G1470" s="38"/>
      <c r="H1470" s="38"/>
      <c r="I1470" s="109"/>
      <c r="J1470" s="38"/>
      <c r="K1470" s="38"/>
      <c r="L1470" s="41"/>
      <c r="M1470" s="202"/>
      <c r="N1470" s="203"/>
      <c r="O1470" s="66"/>
      <c r="P1470" s="66"/>
      <c r="Q1470" s="66"/>
      <c r="R1470" s="66"/>
      <c r="S1470" s="66"/>
      <c r="T1470" s="67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T1470" s="19" t="s">
        <v>157</v>
      </c>
      <c r="AU1470" s="19" t="s">
        <v>86</v>
      </c>
    </row>
    <row r="1471" spans="2:51" s="13" customFormat="1" ht="10.2">
      <c r="B1471" s="204"/>
      <c r="C1471" s="205"/>
      <c r="D1471" s="200" t="s">
        <v>159</v>
      </c>
      <c r="E1471" s="206" t="s">
        <v>19</v>
      </c>
      <c r="F1471" s="207" t="s">
        <v>346</v>
      </c>
      <c r="G1471" s="205"/>
      <c r="H1471" s="206" t="s">
        <v>19</v>
      </c>
      <c r="I1471" s="208"/>
      <c r="J1471" s="205"/>
      <c r="K1471" s="205"/>
      <c r="L1471" s="209"/>
      <c r="M1471" s="210"/>
      <c r="N1471" s="211"/>
      <c r="O1471" s="211"/>
      <c r="P1471" s="211"/>
      <c r="Q1471" s="211"/>
      <c r="R1471" s="211"/>
      <c r="S1471" s="211"/>
      <c r="T1471" s="212"/>
      <c r="AT1471" s="213" t="s">
        <v>159</v>
      </c>
      <c r="AU1471" s="213" t="s">
        <v>86</v>
      </c>
      <c r="AV1471" s="13" t="s">
        <v>21</v>
      </c>
      <c r="AW1471" s="13" t="s">
        <v>35</v>
      </c>
      <c r="AX1471" s="13" t="s">
        <v>77</v>
      </c>
      <c r="AY1471" s="213" t="s">
        <v>148</v>
      </c>
    </row>
    <row r="1472" spans="2:51" s="14" customFormat="1" ht="20.4">
      <c r="B1472" s="214"/>
      <c r="C1472" s="215"/>
      <c r="D1472" s="200" t="s">
        <v>159</v>
      </c>
      <c r="E1472" s="216" t="s">
        <v>19</v>
      </c>
      <c r="F1472" s="217" t="s">
        <v>2059</v>
      </c>
      <c r="G1472" s="215"/>
      <c r="H1472" s="218">
        <v>46.925</v>
      </c>
      <c r="I1472" s="219"/>
      <c r="J1472" s="215"/>
      <c r="K1472" s="215"/>
      <c r="L1472" s="220"/>
      <c r="M1472" s="221"/>
      <c r="N1472" s="222"/>
      <c r="O1472" s="222"/>
      <c r="P1472" s="222"/>
      <c r="Q1472" s="222"/>
      <c r="R1472" s="222"/>
      <c r="S1472" s="222"/>
      <c r="T1472" s="223"/>
      <c r="AT1472" s="224" t="s">
        <v>159</v>
      </c>
      <c r="AU1472" s="224" t="s">
        <v>86</v>
      </c>
      <c r="AV1472" s="14" t="s">
        <v>86</v>
      </c>
      <c r="AW1472" s="14" t="s">
        <v>35</v>
      </c>
      <c r="AX1472" s="14" t="s">
        <v>77</v>
      </c>
      <c r="AY1472" s="224" t="s">
        <v>148</v>
      </c>
    </row>
    <row r="1473" spans="2:51" s="14" customFormat="1" ht="10.2">
      <c r="B1473" s="214"/>
      <c r="C1473" s="215"/>
      <c r="D1473" s="200" t="s">
        <v>159</v>
      </c>
      <c r="E1473" s="216" t="s">
        <v>19</v>
      </c>
      <c r="F1473" s="217" t="s">
        <v>2060</v>
      </c>
      <c r="G1473" s="215"/>
      <c r="H1473" s="218">
        <v>25.65</v>
      </c>
      <c r="I1473" s="219"/>
      <c r="J1473" s="215"/>
      <c r="K1473" s="215"/>
      <c r="L1473" s="220"/>
      <c r="M1473" s="221"/>
      <c r="N1473" s="222"/>
      <c r="O1473" s="222"/>
      <c r="P1473" s="222"/>
      <c r="Q1473" s="222"/>
      <c r="R1473" s="222"/>
      <c r="S1473" s="222"/>
      <c r="T1473" s="223"/>
      <c r="AT1473" s="224" t="s">
        <v>159</v>
      </c>
      <c r="AU1473" s="224" t="s">
        <v>86</v>
      </c>
      <c r="AV1473" s="14" t="s">
        <v>86</v>
      </c>
      <c r="AW1473" s="14" t="s">
        <v>35</v>
      </c>
      <c r="AX1473" s="14" t="s">
        <v>77</v>
      </c>
      <c r="AY1473" s="224" t="s">
        <v>148</v>
      </c>
    </row>
    <row r="1474" spans="2:51" s="14" customFormat="1" ht="10.2">
      <c r="B1474" s="214"/>
      <c r="C1474" s="215"/>
      <c r="D1474" s="200" t="s">
        <v>159</v>
      </c>
      <c r="E1474" s="216" t="s">
        <v>19</v>
      </c>
      <c r="F1474" s="217" t="s">
        <v>2061</v>
      </c>
      <c r="G1474" s="215"/>
      <c r="H1474" s="218">
        <v>24.88</v>
      </c>
      <c r="I1474" s="219"/>
      <c r="J1474" s="215"/>
      <c r="K1474" s="215"/>
      <c r="L1474" s="220"/>
      <c r="M1474" s="221"/>
      <c r="N1474" s="222"/>
      <c r="O1474" s="222"/>
      <c r="P1474" s="222"/>
      <c r="Q1474" s="222"/>
      <c r="R1474" s="222"/>
      <c r="S1474" s="222"/>
      <c r="T1474" s="223"/>
      <c r="AT1474" s="224" t="s">
        <v>159</v>
      </c>
      <c r="AU1474" s="224" t="s">
        <v>86</v>
      </c>
      <c r="AV1474" s="14" t="s">
        <v>86</v>
      </c>
      <c r="AW1474" s="14" t="s">
        <v>35</v>
      </c>
      <c r="AX1474" s="14" t="s">
        <v>77</v>
      </c>
      <c r="AY1474" s="224" t="s">
        <v>148</v>
      </c>
    </row>
    <row r="1475" spans="2:51" s="14" customFormat="1" ht="10.2">
      <c r="B1475" s="214"/>
      <c r="C1475" s="215"/>
      <c r="D1475" s="200" t="s">
        <v>159</v>
      </c>
      <c r="E1475" s="216" t="s">
        <v>19</v>
      </c>
      <c r="F1475" s="217" t="s">
        <v>2062</v>
      </c>
      <c r="G1475" s="215"/>
      <c r="H1475" s="218">
        <v>12.63</v>
      </c>
      <c r="I1475" s="219"/>
      <c r="J1475" s="215"/>
      <c r="K1475" s="215"/>
      <c r="L1475" s="220"/>
      <c r="M1475" s="221"/>
      <c r="N1475" s="222"/>
      <c r="O1475" s="222"/>
      <c r="P1475" s="222"/>
      <c r="Q1475" s="222"/>
      <c r="R1475" s="222"/>
      <c r="S1475" s="222"/>
      <c r="T1475" s="223"/>
      <c r="AT1475" s="224" t="s">
        <v>159</v>
      </c>
      <c r="AU1475" s="224" t="s">
        <v>86</v>
      </c>
      <c r="AV1475" s="14" t="s">
        <v>86</v>
      </c>
      <c r="AW1475" s="14" t="s">
        <v>35</v>
      </c>
      <c r="AX1475" s="14" t="s">
        <v>77</v>
      </c>
      <c r="AY1475" s="224" t="s">
        <v>148</v>
      </c>
    </row>
    <row r="1476" spans="2:51" s="16" customFormat="1" ht="10.2">
      <c r="B1476" s="236"/>
      <c r="C1476" s="237"/>
      <c r="D1476" s="200" t="s">
        <v>159</v>
      </c>
      <c r="E1476" s="238" t="s">
        <v>19</v>
      </c>
      <c r="F1476" s="239" t="s">
        <v>206</v>
      </c>
      <c r="G1476" s="237"/>
      <c r="H1476" s="240">
        <v>110.085</v>
      </c>
      <c r="I1476" s="241"/>
      <c r="J1476" s="237"/>
      <c r="K1476" s="237"/>
      <c r="L1476" s="242"/>
      <c r="M1476" s="243"/>
      <c r="N1476" s="244"/>
      <c r="O1476" s="244"/>
      <c r="P1476" s="244"/>
      <c r="Q1476" s="244"/>
      <c r="R1476" s="244"/>
      <c r="S1476" s="244"/>
      <c r="T1476" s="245"/>
      <c r="AT1476" s="246" t="s">
        <v>159</v>
      </c>
      <c r="AU1476" s="246" t="s">
        <v>86</v>
      </c>
      <c r="AV1476" s="16" t="s">
        <v>155</v>
      </c>
      <c r="AW1476" s="16" t="s">
        <v>35</v>
      </c>
      <c r="AX1476" s="16" t="s">
        <v>21</v>
      </c>
      <c r="AY1476" s="246" t="s">
        <v>148</v>
      </c>
    </row>
    <row r="1477" spans="1:65" s="2" customFormat="1" ht="16.5" customHeight="1">
      <c r="A1477" s="36"/>
      <c r="B1477" s="37"/>
      <c r="C1477" s="247" t="s">
        <v>2063</v>
      </c>
      <c r="D1477" s="247" t="s">
        <v>243</v>
      </c>
      <c r="E1477" s="248" t="s">
        <v>2064</v>
      </c>
      <c r="F1477" s="249" t="s">
        <v>2065</v>
      </c>
      <c r="G1477" s="250" t="s">
        <v>359</v>
      </c>
      <c r="H1477" s="251">
        <v>121.09</v>
      </c>
      <c r="I1477" s="252"/>
      <c r="J1477" s="251">
        <f>ROUND(I1477*H1477,2)</f>
        <v>0</v>
      </c>
      <c r="K1477" s="249" t="s">
        <v>154</v>
      </c>
      <c r="L1477" s="253"/>
      <c r="M1477" s="254" t="s">
        <v>19</v>
      </c>
      <c r="N1477" s="255" t="s">
        <v>48</v>
      </c>
      <c r="O1477" s="66"/>
      <c r="P1477" s="196">
        <f>O1477*H1477</f>
        <v>0</v>
      </c>
      <c r="Q1477" s="196">
        <v>0.0003</v>
      </c>
      <c r="R1477" s="196">
        <f>Q1477*H1477</f>
        <v>0.036327</v>
      </c>
      <c r="S1477" s="196">
        <v>0</v>
      </c>
      <c r="T1477" s="197">
        <f>S1477*H1477</f>
        <v>0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198" t="s">
        <v>404</v>
      </c>
      <c r="AT1477" s="198" t="s">
        <v>243</v>
      </c>
      <c r="AU1477" s="198" t="s">
        <v>86</v>
      </c>
      <c r="AY1477" s="19" t="s">
        <v>148</v>
      </c>
      <c r="BE1477" s="199">
        <f>IF(N1477="základní",J1477,0)</f>
        <v>0</v>
      </c>
      <c r="BF1477" s="199">
        <f>IF(N1477="snížená",J1477,0)</f>
        <v>0</v>
      </c>
      <c r="BG1477" s="199">
        <f>IF(N1477="zákl. přenesená",J1477,0)</f>
        <v>0</v>
      </c>
      <c r="BH1477" s="199">
        <f>IF(N1477="sníž. přenesená",J1477,0)</f>
        <v>0</v>
      </c>
      <c r="BI1477" s="199">
        <f>IF(N1477="nulová",J1477,0)</f>
        <v>0</v>
      </c>
      <c r="BJ1477" s="19" t="s">
        <v>21</v>
      </c>
      <c r="BK1477" s="199">
        <f>ROUND(I1477*H1477,2)</f>
        <v>0</v>
      </c>
      <c r="BL1477" s="19" t="s">
        <v>272</v>
      </c>
      <c r="BM1477" s="198" t="s">
        <v>2066</v>
      </c>
    </row>
    <row r="1478" spans="1:47" s="2" customFormat="1" ht="10.2">
      <c r="A1478" s="36"/>
      <c r="B1478" s="37"/>
      <c r="C1478" s="38"/>
      <c r="D1478" s="200" t="s">
        <v>157</v>
      </c>
      <c r="E1478" s="38"/>
      <c r="F1478" s="201" t="s">
        <v>2065</v>
      </c>
      <c r="G1478" s="38"/>
      <c r="H1478" s="38"/>
      <c r="I1478" s="109"/>
      <c r="J1478" s="38"/>
      <c r="K1478" s="38"/>
      <c r="L1478" s="41"/>
      <c r="M1478" s="202"/>
      <c r="N1478" s="203"/>
      <c r="O1478" s="66"/>
      <c r="P1478" s="66"/>
      <c r="Q1478" s="66"/>
      <c r="R1478" s="66"/>
      <c r="S1478" s="66"/>
      <c r="T1478" s="67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T1478" s="19" t="s">
        <v>157</v>
      </c>
      <c r="AU1478" s="19" t="s">
        <v>86</v>
      </c>
    </row>
    <row r="1479" spans="2:51" s="14" customFormat="1" ht="10.2">
      <c r="B1479" s="214"/>
      <c r="C1479" s="215"/>
      <c r="D1479" s="200" t="s">
        <v>159</v>
      </c>
      <c r="E1479" s="215"/>
      <c r="F1479" s="217" t="s">
        <v>2067</v>
      </c>
      <c r="G1479" s="215"/>
      <c r="H1479" s="218">
        <v>121.09</v>
      </c>
      <c r="I1479" s="219"/>
      <c r="J1479" s="215"/>
      <c r="K1479" s="215"/>
      <c r="L1479" s="220"/>
      <c r="M1479" s="221"/>
      <c r="N1479" s="222"/>
      <c r="O1479" s="222"/>
      <c r="P1479" s="222"/>
      <c r="Q1479" s="222"/>
      <c r="R1479" s="222"/>
      <c r="S1479" s="222"/>
      <c r="T1479" s="223"/>
      <c r="AT1479" s="224" t="s">
        <v>159</v>
      </c>
      <c r="AU1479" s="224" t="s">
        <v>86</v>
      </c>
      <c r="AV1479" s="14" t="s">
        <v>86</v>
      </c>
      <c r="AW1479" s="14" t="s">
        <v>4</v>
      </c>
      <c r="AX1479" s="14" t="s">
        <v>21</v>
      </c>
      <c r="AY1479" s="224" t="s">
        <v>148</v>
      </c>
    </row>
    <row r="1480" spans="1:65" s="2" customFormat="1" ht="16.5" customHeight="1">
      <c r="A1480" s="36"/>
      <c r="B1480" s="37"/>
      <c r="C1480" s="188" t="s">
        <v>2068</v>
      </c>
      <c r="D1480" s="188" t="s">
        <v>150</v>
      </c>
      <c r="E1480" s="189" t="s">
        <v>2069</v>
      </c>
      <c r="F1480" s="190" t="s">
        <v>2070</v>
      </c>
      <c r="G1480" s="191" t="s">
        <v>153</v>
      </c>
      <c r="H1480" s="192">
        <v>178.55</v>
      </c>
      <c r="I1480" s="193"/>
      <c r="J1480" s="192">
        <f>ROUND(I1480*H1480,2)</f>
        <v>0</v>
      </c>
      <c r="K1480" s="190" t="s">
        <v>154</v>
      </c>
      <c r="L1480" s="41"/>
      <c r="M1480" s="194" t="s">
        <v>19</v>
      </c>
      <c r="N1480" s="195" t="s">
        <v>48</v>
      </c>
      <c r="O1480" s="66"/>
      <c r="P1480" s="196">
        <f>O1480*H1480</f>
        <v>0</v>
      </c>
      <c r="Q1480" s="196">
        <v>0.0005</v>
      </c>
      <c r="R1480" s="196">
        <f>Q1480*H1480</f>
        <v>0.08927500000000001</v>
      </c>
      <c r="S1480" s="196">
        <v>0</v>
      </c>
      <c r="T1480" s="197">
        <f>S1480*H1480</f>
        <v>0</v>
      </c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R1480" s="198" t="s">
        <v>272</v>
      </c>
      <c r="AT1480" s="198" t="s">
        <v>150</v>
      </c>
      <c r="AU1480" s="198" t="s">
        <v>86</v>
      </c>
      <c r="AY1480" s="19" t="s">
        <v>148</v>
      </c>
      <c r="BE1480" s="199">
        <f>IF(N1480="základní",J1480,0)</f>
        <v>0</v>
      </c>
      <c r="BF1480" s="199">
        <f>IF(N1480="snížená",J1480,0)</f>
        <v>0</v>
      </c>
      <c r="BG1480" s="199">
        <f>IF(N1480="zákl. přenesená",J1480,0)</f>
        <v>0</v>
      </c>
      <c r="BH1480" s="199">
        <f>IF(N1480="sníž. přenesená",J1480,0)</f>
        <v>0</v>
      </c>
      <c r="BI1480" s="199">
        <f>IF(N1480="nulová",J1480,0)</f>
        <v>0</v>
      </c>
      <c r="BJ1480" s="19" t="s">
        <v>21</v>
      </c>
      <c r="BK1480" s="199">
        <f>ROUND(I1480*H1480,2)</f>
        <v>0</v>
      </c>
      <c r="BL1480" s="19" t="s">
        <v>272</v>
      </c>
      <c r="BM1480" s="198" t="s">
        <v>2071</v>
      </c>
    </row>
    <row r="1481" spans="1:47" s="2" customFormat="1" ht="10.2">
      <c r="A1481" s="36"/>
      <c r="B1481" s="37"/>
      <c r="C1481" s="38"/>
      <c r="D1481" s="200" t="s">
        <v>157</v>
      </c>
      <c r="E1481" s="38"/>
      <c r="F1481" s="201" t="s">
        <v>2072</v>
      </c>
      <c r="G1481" s="38"/>
      <c r="H1481" s="38"/>
      <c r="I1481" s="109"/>
      <c r="J1481" s="38"/>
      <c r="K1481" s="38"/>
      <c r="L1481" s="41"/>
      <c r="M1481" s="202"/>
      <c r="N1481" s="203"/>
      <c r="O1481" s="66"/>
      <c r="P1481" s="66"/>
      <c r="Q1481" s="66"/>
      <c r="R1481" s="66"/>
      <c r="S1481" s="66"/>
      <c r="T1481" s="67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T1481" s="19" t="s">
        <v>157</v>
      </c>
      <c r="AU1481" s="19" t="s">
        <v>86</v>
      </c>
    </row>
    <row r="1482" spans="2:51" s="13" customFormat="1" ht="10.2">
      <c r="B1482" s="204"/>
      <c r="C1482" s="205"/>
      <c r="D1482" s="200" t="s">
        <v>159</v>
      </c>
      <c r="E1482" s="206" t="s">
        <v>19</v>
      </c>
      <c r="F1482" s="207" t="s">
        <v>345</v>
      </c>
      <c r="G1482" s="205"/>
      <c r="H1482" s="206" t="s">
        <v>19</v>
      </c>
      <c r="I1482" s="208"/>
      <c r="J1482" s="205"/>
      <c r="K1482" s="205"/>
      <c r="L1482" s="209"/>
      <c r="M1482" s="210"/>
      <c r="N1482" s="211"/>
      <c r="O1482" s="211"/>
      <c r="P1482" s="211"/>
      <c r="Q1482" s="211"/>
      <c r="R1482" s="211"/>
      <c r="S1482" s="211"/>
      <c r="T1482" s="212"/>
      <c r="AT1482" s="213" t="s">
        <v>159</v>
      </c>
      <c r="AU1482" s="213" t="s">
        <v>86</v>
      </c>
      <c r="AV1482" s="13" t="s">
        <v>21</v>
      </c>
      <c r="AW1482" s="13" t="s">
        <v>35</v>
      </c>
      <c r="AX1482" s="13" t="s">
        <v>77</v>
      </c>
      <c r="AY1482" s="213" t="s">
        <v>148</v>
      </c>
    </row>
    <row r="1483" spans="2:51" s="13" customFormat="1" ht="10.2">
      <c r="B1483" s="204"/>
      <c r="C1483" s="205"/>
      <c r="D1483" s="200" t="s">
        <v>159</v>
      </c>
      <c r="E1483" s="206" t="s">
        <v>19</v>
      </c>
      <c r="F1483" s="207" t="s">
        <v>346</v>
      </c>
      <c r="G1483" s="205"/>
      <c r="H1483" s="206" t="s">
        <v>19</v>
      </c>
      <c r="I1483" s="208"/>
      <c r="J1483" s="205"/>
      <c r="K1483" s="205"/>
      <c r="L1483" s="209"/>
      <c r="M1483" s="210"/>
      <c r="N1483" s="211"/>
      <c r="O1483" s="211"/>
      <c r="P1483" s="211"/>
      <c r="Q1483" s="211"/>
      <c r="R1483" s="211"/>
      <c r="S1483" s="211"/>
      <c r="T1483" s="212"/>
      <c r="AT1483" s="213" t="s">
        <v>159</v>
      </c>
      <c r="AU1483" s="213" t="s">
        <v>86</v>
      </c>
      <c r="AV1483" s="13" t="s">
        <v>21</v>
      </c>
      <c r="AW1483" s="13" t="s">
        <v>35</v>
      </c>
      <c r="AX1483" s="13" t="s">
        <v>77</v>
      </c>
      <c r="AY1483" s="213" t="s">
        <v>148</v>
      </c>
    </row>
    <row r="1484" spans="2:51" s="14" customFormat="1" ht="10.2">
      <c r="B1484" s="214"/>
      <c r="C1484" s="215"/>
      <c r="D1484" s="200" t="s">
        <v>159</v>
      </c>
      <c r="E1484" s="216" t="s">
        <v>19</v>
      </c>
      <c r="F1484" s="217" t="s">
        <v>712</v>
      </c>
      <c r="G1484" s="215"/>
      <c r="H1484" s="218">
        <v>61.34</v>
      </c>
      <c r="I1484" s="219"/>
      <c r="J1484" s="215"/>
      <c r="K1484" s="215"/>
      <c r="L1484" s="220"/>
      <c r="M1484" s="221"/>
      <c r="N1484" s="222"/>
      <c r="O1484" s="222"/>
      <c r="P1484" s="222"/>
      <c r="Q1484" s="222"/>
      <c r="R1484" s="222"/>
      <c r="S1484" s="222"/>
      <c r="T1484" s="223"/>
      <c r="AT1484" s="224" t="s">
        <v>159</v>
      </c>
      <c r="AU1484" s="224" t="s">
        <v>86</v>
      </c>
      <c r="AV1484" s="14" t="s">
        <v>86</v>
      </c>
      <c r="AW1484" s="14" t="s">
        <v>35</v>
      </c>
      <c r="AX1484" s="14" t="s">
        <v>77</v>
      </c>
      <c r="AY1484" s="224" t="s">
        <v>148</v>
      </c>
    </row>
    <row r="1485" spans="2:51" s="14" customFormat="1" ht="10.2">
      <c r="B1485" s="214"/>
      <c r="C1485" s="215"/>
      <c r="D1485" s="200" t="s">
        <v>159</v>
      </c>
      <c r="E1485" s="216" t="s">
        <v>19</v>
      </c>
      <c r="F1485" s="217" t="s">
        <v>713</v>
      </c>
      <c r="G1485" s="215"/>
      <c r="H1485" s="218">
        <v>49.0566</v>
      </c>
      <c r="I1485" s="219"/>
      <c r="J1485" s="215"/>
      <c r="K1485" s="215"/>
      <c r="L1485" s="220"/>
      <c r="M1485" s="221"/>
      <c r="N1485" s="222"/>
      <c r="O1485" s="222"/>
      <c r="P1485" s="222"/>
      <c r="Q1485" s="222"/>
      <c r="R1485" s="222"/>
      <c r="S1485" s="222"/>
      <c r="T1485" s="223"/>
      <c r="AT1485" s="224" t="s">
        <v>159</v>
      </c>
      <c r="AU1485" s="224" t="s">
        <v>86</v>
      </c>
      <c r="AV1485" s="14" t="s">
        <v>86</v>
      </c>
      <c r="AW1485" s="14" t="s">
        <v>35</v>
      </c>
      <c r="AX1485" s="14" t="s">
        <v>77</v>
      </c>
      <c r="AY1485" s="224" t="s">
        <v>148</v>
      </c>
    </row>
    <row r="1486" spans="2:51" s="14" customFormat="1" ht="10.2">
      <c r="B1486" s="214"/>
      <c r="C1486" s="215"/>
      <c r="D1486" s="200" t="s">
        <v>159</v>
      </c>
      <c r="E1486" s="216" t="s">
        <v>19</v>
      </c>
      <c r="F1486" s="217" t="s">
        <v>714</v>
      </c>
      <c r="G1486" s="215"/>
      <c r="H1486" s="218">
        <v>54.808</v>
      </c>
      <c r="I1486" s="219"/>
      <c r="J1486" s="215"/>
      <c r="K1486" s="215"/>
      <c r="L1486" s="220"/>
      <c r="M1486" s="221"/>
      <c r="N1486" s="222"/>
      <c r="O1486" s="222"/>
      <c r="P1486" s="222"/>
      <c r="Q1486" s="222"/>
      <c r="R1486" s="222"/>
      <c r="S1486" s="222"/>
      <c r="T1486" s="223"/>
      <c r="AT1486" s="224" t="s">
        <v>159</v>
      </c>
      <c r="AU1486" s="224" t="s">
        <v>86</v>
      </c>
      <c r="AV1486" s="14" t="s">
        <v>86</v>
      </c>
      <c r="AW1486" s="14" t="s">
        <v>35</v>
      </c>
      <c r="AX1486" s="14" t="s">
        <v>77</v>
      </c>
      <c r="AY1486" s="224" t="s">
        <v>148</v>
      </c>
    </row>
    <row r="1487" spans="2:51" s="14" customFormat="1" ht="10.2">
      <c r="B1487" s="214"/>
      <c r="C1487" s="215"/>
      <c r="D1487" s="200" t="s">
        <v>159</v>
      </c>
      <c r="E1487" s="216" t="s">
        <v>19</v>
      </c>
      <c r="F1487" s="217" t="s">
        <v>715</v>
      </c>
      <c r="G1487" s="215"/>
      <c r="H1487" s="218">
        <v>13.344</v>
      </c>
      <c r="I1487" s="219"/>
      <c r="J1487" s="215"/>
      <c r="K1487" s="215"/>
      <c r="L1487" s="220"/>
      <c r="M1487" s="221"/>
      <c r="N1487" s="222"/>
      <c r="O1487" s="222"/>
      <c r="P1487" s="222"/>
      <c r="Q1487" s="222"/>
      <c r="R1487" s="222"/>
      <c r="S1487" s="222"/>
      <c r="T1487" s="223"/>
      <c r="AT1487" s="224" t="s">
        <v>159</v>
      </c>
      <c r="AU1487" s="224" t="s">
        <v>86</v>
      </c>
      <c r="AV1487" s="14" t="s">
        <v>86</v>
      </c>
      <c r="AW1487" s="14" t="s">
        <v>35</v>
      </c>
      <c r="AX1487" s="14" t="s">
        <v>77</v>
      </c>
      <c r="AY1487" s="224" t="s">
        <v>148</v>
      </c>
    </row>
    <row r="1488" spans="2:51" s="15" customFormat="1" ht="10.2">
      <c r="B1488" s="225"/>
      <c r="C1488" s="226"/>
      <c r="D1488" s="200" t="s">
        <v>159</v>
      </c>
      <c r="E1488" s="227" t="s">
        <v>19</v>
      </c>
      <c r="F1488" s="228" t="s">
        <v>438</v>
      </c>
      <c r="G1488" s="226"/>
      <c r="H1488" s="229">
        <v>178.5486</v>
      </c>
      <c r="I1488" s="230"/>
      <c r="J1488" s="226"/>
      <c r="K1488" s="226"/>
      <c r="L1488" s="231"/>
      <c r="M1488" s="232"/>
      <c r="N1488" s="233"/>
      <c r="O1488" s="233"/>
      <c r="P1488" s="233"/>
      <c r="Q1488" s="233"/>
      <c r="R1488" s="233"/>
      <c r="S1488" s="233"/>
      <c r="T1488" s="234"/>
      <c r="AT1488" s="235" t="s">
        <v>159</v>
      </c>
      <c r="AU1488" s="235" t="s">
        <v>86</v>
      </c>
      <c r="AV1488" s="15" t="s">
        <v>181</v>
      </c>
      <c r="AW1488" s="15" t="s">
        <v>35</v>
      </c>
      <c r="AX1488" s="15" t="s">
        <v>21</v>
      </c>
      <c r="AY1488" s="235" t="s">
        <v>148</v>
      </c>
    </row>
    <row r="1489" spans="1:65" s="2" customFormat="1" ht="21.75" customHeight="1">
      <c r="A1489" s="36"/>
      <c r="B1489" s="37"/>
      <c r="C1489" s="247" t="s">
        <v>2073</v>
      </c>
      <c r="D1489" s="247" t="s">
        <v>243</v>
      </c>
      <c r="E1489" s="248" t="s">
        <v>2074</v>
      </c>
      <c r="F1489" s="249" t="s">
        <v>2075</v>
      </c>
      <c r="G1489" s="250" t="s">
        <v>153</v>
      </c>
      <c r="H1489" s="251">
        <v>208.51</v>
      </c>
      <c r="I1489" s="252"/>
      <c r="J1489" s="251">
        <f>ROUND(I1489*H1489,2)</f>
        <v>0</v>
      </c>
      <c r="K1489" s="249" t="s">
        <v>154</v>
      </c>
      <c r="L1489" s="253"/>
      <c r="M1489" s="254" t="s">
        <v>19</v>
      </c>
      <c r="N1489" s="255" t="s">
        <v>48</v>
      </c>
      <c r="O1489" s="66"/>
      <c r="P1489" s="196">
        <f>O1489*H1489</f>
        <v>0</v>
      </c>
      <c r="Q1489" s="196">
        <v>0.00175</v>
      </c>
      <c r="R1489" s="196">
        <f>Q1489*H1489</f>
        <v>0.3648925</v>
      </c>
      <c r="S1489" s="196">
        <v>0</v>
      </c>
      <c r="T1489" s="197">
        <f>S1489*H1489</f>
        <v>0</v>
      </c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R1489" s="198" t="s">
        <v>404</v>
      </c>
      <c r="AT1489" s="198" t="s">
        <v>243</v>
      </c>
      <c r="AU1489" s="198" t="s">
        <v>86</v>
      </c>
      <c r="AY1489" s="19" t="s">
        <v>148</v>
      </c>
      <c r="BE1489" s="199">
        <f>IF(N1489="základní",J1489,0)</f>
        <v>0</v>
      </c>
      <c r="BF1489" s="199">
        <f>IF(N1489="snížená",J1489,0)</f>
        <v>0</v>
      </c>
      <c r="BG1489" s="199">
        <f>IF(N1489="zákl. přenesená",J1489,0)</f>
        <v>0</v>
      </c>
      <c r="BH1489" s="199">
        <f>IF(N1489="sníž. přenesená",J1489,0)</f>
        <v>0</v>
      </c>
      <c r="BI1489" s="199">
        <f>IF(N1489="nulová",J1489,0)</f>
        <v>0</v>
      </c>
      <c r="BJ1489" s="19" t="s">
        <v>21</v>
      </c>
      <c r="BK1489" s="199">
        <f>ROUND(I1489*H1489,2)</f>
        <v>0</v>
      </c>
      <c r="BL1489" s="19" t="s">
        <v>272</v>
      </c>
      <c r="BM1489" s="198" t="s">
        <v>2076</v>
      </c>
    </row>
    <row r="1490" spans="1:47" s="2" customFormat="1" ht="19.2">
      <c r="A1490" s="36"/>
      <c r="B1490" s="37"/>
      <c r="C1490" s="38"/>
      <c r="D1490" s="200" t="s">
        <v>157</v>
      </c>
      <c r="E1490" s="38"/>
      <c r="F1490" s="201" t="s">
        <v>2075</v>
      </c>
      <c r="G1490" s="38"/>
      <c r="H1490" s="38"/>
      <c r="I1490" s="109"/>
      <c r="J1490" s="38"/>
      <c r="K1490" s="38"/>
      <c r="L1490" s="41"/>
      <c r="M1490" s="202"/>
      <c r="N1490" s="203"/>
      <c r="O1490" s="66"/>
      <c r="P1490" s="66"/>
      <c r="Q1490" s="66"/>
      <c r="R1490" s="66"/>
      <c r="S1490" s="66"/>
      <c r="T1490" s="67"/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T1490" s="19" t="s">
        <v>157</v>
      </c>
      <c r="AU1490" s="19" t="s">
        <v>86</v>
      </c>
    </row>
    <row r="1491" spans="2:51" s="14" customFormat="1" ht="10.2">
      <c r="B1491" s="214"/>
      <c r="C1491" s="215"/>
      <c r="D1491" s="200" t="s">
        <v>159</v>
      </c>
      <c r="E1491" s="216" t="s">
        <v>19</v>
      </c>
      <c r="F1491" s="217" t="s">
        <v>2077</v>
      </c>
      <c r="G1491" s="215"/>
      <c r="H1491" s="218">
        <v>178.549</v>
      </c>
      <c r="I1491" s="219"/>
      <c r="J1491" s="215"/>
      <c r="K1491" s="215"/>
      <c r="L1491" s="220"/>
      <c r="M1491" s="221"/>
      <c r="N1491" s="222"/>
      <c r="O1491" s="222"/>
      <c r="P1491" s="222"/>
      <c r="Q1491" s="222"/>
      <c r="R1491" s="222"/>
      <c r="S1491" s="222"/>
      <c r="T1491" s="223"/>
      <c r="AT1491" s="224" t="s">
        <v>159</v>
      </c>
      <c r="AU1491" s="224" t="s">
        <v>86</v>
      </c>
      <c r="AV1491" s="14" t="s">
        <v>86</v>
      </c>
      <c r="AW1491" s="14" t="s">
        <v>35</v>
      </c>
      <c r="AX1491" s="14" t="s">
        <v>77</v>
      </c>
      <c r="AY1491" s="224" t="s">
        <v>148</v>
      </c>
    </row>
    <row r="1492" spans="2:51" s="14" customFormat="1" ht="10.2">
      <c r="B1492" s="214"/>
      <c r="C1492" s="215"/>
      <c r="D1492" s="200" t="s">
        <v>159</v>
      </c>
      <c r="E1492" s="216" t="s">
        <v>19</v>
      </c>
      <c r="F1492" s="217" t="s">
        <v>2078</v>
      </c>
      <c r="G1492" s="215"/>
      <c r="H1492" s="218">
        <v>11.0085</v>
      </c>
      <c r="I1492" s="219"/>
      <c r="J1492" s="215"/>
      <c r="K1492" s="215"/>
      <c r="L1492" s="220"/>
      <c r="M1492" s="221"/>
      <c r="N1492" s="222"/>
      <c r="O1492" s="222"/>
      <c r="P1492" s="222"/>
      <c r="Q1492" s="222"/>
      <c r="R1492" s="222"/>
      <c r="S1492" s="222"/>
      <c r="T1492" s="223"/>
      <c r="AT1492" s="224" t="s">
        <v>159</v>
      </c>
      <c r="AU1492" s="224" t="s">
        <v>86</v>
      </c>
      <c r="AV1492" s="14" t="s">
        <v>86</v>
      </c>
      <c r="AW1492" s="14" t="s">
        <v>35</v>
      </c>
      <c r="AX1492" s="14" t="s">
        <v>77</v>
      </c>
      <c r="AY1492" s="224" t="s">
        <v>148</v>
      </c>
    </row>
    <row r="1493" spans="2:51" s="16" customFormat="1" ht="10.2">
      <c r="B1493" s="236"/>
      <c r="C1493" s="237"/>
      <c r="D1493" s="200" t="s">
        <v>159</v>
      </c>
      <c r="E1493" s="238" t="s">
        <v>19</v>
      </c>
      <c r="F1493" s="239" t="s">
        <v>206</v>
      </c>
      <c r="G1493" s="237"/>
      <c r="H1493" s="240">
        <v>189.5575</v>
      </c>
      <c r="I1493" s="241"/>
      <c r="J1493" s="237"/>
      <c r="K1493" s="237"/>
      <c r="L1493" s="242"/>
      <c r="M1493" s="243"/>
      <c r="N1493" s="244"/>
      <c r="O1493" s="244"/>
      <c r="P1493" s="244"/>
      <c r="Q1493" s="244"/>
      <c r="R1493" s="244"/>
      <c r="S1493" s="244"/>
      <c r="T1493" s="245"/>
      <c r="AT1493" s="246" t="s">
        <v>159</v>
      </c>
      <c r="AU1493" s="246" t="s">
        <v>86</v>
      </c>
      <c r="AV1493" s="16" t="s">
        <v>155</v>
      </c>
      <c r="AW1493" s="16" t="s">
        <v>35</v>
      </c>
      <c r="AX1493" s="16" t="s">
        <v>21</v>
      </c>
      <c r="AY1493" s="246" t="s">
        <v>148</v>
      </c>
    </row>
    <row r="1494" spans="2:51" s="14" customFormat="1" ht="10.2">
      <c r="B1494" s="214"/>
      <c r="C1494" s="215"/>
      <c r="D1494" s="200" t="s">
        <v>159</v>
      </c>
      <c r="E1494" s="215"/>
      <c r="F1494" s="217" t="s">
        <v>2079</v>
      </c>
      <c r="G1494" s="215"/>
      <c r="H1494" s="218">
        <v>208.51</v>
      </c>
      <c r="I1494" s="219"/>
      <c r="J1494" s="215"/>
      <c r="K1494" s="215"/>
      <c r="L1494" s="220"/>
      <c r="M1494" s="221"/>
      <c r="N1494" s="222"/>
      <c r="O1494" s="222"/>
      <c r="P1494" s="222"/>
      <c r="Q1494" s="222"/>
      <c r="R1494" s="222"/>
      <c r="S1494" s="222"/>
      <c r="T1494" s="223"/>
      <c r="AT1494" s="224" t="s">
        <v>159</v>
      </c>
      <c r="AU1494" s="224" t="s">
        <v>86</v>
      </c>
      <c r="AV1494" s="14" t="s">
        <v>86</v>
      </c>
      <c r="AW1494" s="14" t="s">
        <v>4</v>
      </c>
      <c r="AX1494" s="14" t="s">
        <v>21</v>
      </c>
      <c r="AY1494" s="224" t="s">
        <v>148</v>
      </c>
    </row>
    <row r="1495" spans="1:65" s="2" customFormat="1" ht="21.75" customHeight="1">
      <c r="A1495" s="36"/>
      <c r="B1495" s="37"/>
      <c r="C1495" s="188" t="s">
        <v>2080</v>
      </c>
      <c r="D1495" s="188" t="s">
        <v>150</v>
      </c>
      <c r="E1495" s="189" t="s">
        <v>2081</v>
      </c>
      <c r="F1495" s="190" t="s">
        <v>2082</v>
      </c>
      <c r="G1495" s="191" t="s">
        <v>1037</v>
      </c>
      <c r="H1495" s="193"/>
      <c r="I1495" s="193"/>
      <c r="J1495" s="192">
        <f>ROUND(I1495*H1495,2)</f>
        <v>0</v>
      </c>
      <c r="K1495" s="190" t="s">
        <v>154</v>
      </c>
      <c r="L1495" s="41"/>
      <c r="M1495" s="194" t="s">
        <v>19</v>
      </c>
      <c r="N1495" s="195" t="s">
        <v>48</v>
      </c>
      <c r="O1495" s="66"/>
      <c r="P1495" s="196">
        <f>O1495*H1495</f>
        <v>0</v>
      </c>
      <c r="Q1495" s="196">
        <v>0</v>
      </c>
      <c r="R1495" s="196">
        <f>Q1495*H1495</f>
        <v>0</v>
      </c>
      <c r="S1495" s="196">
        <v>0</v>
      </c>
      <c r="T1495" s="197">
        <f>S1495*H1495</f>
        <v>0</v>
      </c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R1495" s="198" t="s">
        <v>272</v>
      </c>
      <c r="AT1495" s="198" t="s">
        <v>150</v>
      </c>
      <c r="AU1495" s="198" t="s">
        <v>86</v>
      </c>
      <c r="AY1495" s="19" t="s">
        <v>148</v>
      </c>
      <c r="BE1495" s="199">
        <f>IF(N1495="základní",J1495,0)</f>
        <v>0</v>
      </c>
      <c r="BF1495" s="199">
        <f>IF(N1495="snížená",J1495,0)</f>
        <v>0</v>
      </c>
      <c r="BG1495" s="199">
        <f>IF(N1495="zákl. přenesená",J1495,0)</f>
        <v>0</v>
      </c>
      <c r="BH1495" s="199">
        <f>IF(N1495="sníž. přenesená",J1495,0)</f>
        <v>0</v>
      </c>
      <c r="BI1495" s="199">
        <f>IF(N1495="nulová",J1495,0)</f>
        <v>0</v>
      </c>
      <c r="BJ1495" s="19" t="s">
        <v>21</v>
      </c>
      <c r="BK1495" s="199">
        <f>ROUND(I1495*H1495,2)</f>
        <v>0</v>
      </c>
      <c r="BL1495" s="19" t="s">
        <v>272</v>
      </c>
      <c r="BM1495" s="198" t="s">
        <v>2083</v>
      </c>
    </row>
    <row r="1496" spans="1:47" s="2" customFormat="1" ht="28.8">
      <c r="A1496" s="36"/>
      <c r="B1496" s="37"/>
      <c r="C1496" s="38"/>
      <c r="D1496" s="200" t="s">
        <v>157</v>
      </c>
      <c r="E1496" s="38"/>
      <c r="F1496" s="201" t="s">
        <v>2084</v>
      </c>
      <c r="G1496" s="38"/>
      <c r="H1496" s="38"/>
      <c r="I1496" s="109"/>
      <c r="J1496" s="38"/>
      <c r="K1496" s="38"/>
      <c r="L1496" s="41"/>
      <c r="M1496" s="202"/>
      <c r="N1496" s="203"/>
      <c r="O1496" s="66"/>
      <c r="P1496" s="66"/>
      <c r="Q1496" s="66"/>
      <c r="R1496" s="66"/>
      <c r="S1496" s="66"/>
      <c r="T1496" s="67"/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T1496" s="19" t="s">
        <v>157</v>
      </c>
      <c r="AU1496" s="19" t="s">
        <v>86</v>
      </c>
    </row>
    <row r="1497" spans="2:63" s="12" customFormat="1" ht="22.8" customHeight="1">
      <c r="B1497" s="172"/>
      <c r="C1497" s="173"/>
      <c r="D1497" s="174" t="s">
        <v>76</v>
      </c>
      <c r="E1497" s="186" t="s">
        <v>2085</v>
      </c>
      <c r="F1497" s="186" t="s">
        <v>2086</v>
      </c>
      <c r="G1497" s="173"/>
      <c r="H1497" s="173"/>
      <c r="I1497" s="176"/>
      <c r="J1497" s="187">
        <f>BK1497</f>
        <v>0</v>
      </c>
      <c r="K1497" s="173"/>
      <c r="L1497" s="178"/>
      <c r="M1497" s="179"/>
      <c r="N1497" s="180"/>
      <c r="O1497" s="180"/>
      <c r="P1497" s="181">
        <f>SUM(P1498:P1509)</f>
        <v>0</v>
      </c>
      <c r="Q1497" s="180"/>
      <c r="R1497" s="181">
        <f>SUM(R1498:R1509)</f>
        <v>0.2296004</v>
      </c>
      <c r="S1497" s="180"/>
      <c r="T1497" s="182">
        <f>SUM(T1498:T1509)</f>
        <v>0</v>
      </c>
      <c r="AR1497" s="183" t="s">
        <v>86</v>
      </c>
      <c r="AT1497" s="184" t="s">
        <v>76</v>
      </c>
      <c r="AU1497" s="184" t="s">
        <v>21</v>
      </c>
      <c r="AY1497" s="183" t="s">
        <v>148</v>
      </c>
      <c r="BK1497" s="185">
        <f>SUM(BK1498:BK1509)</f>
        <v>0</v>
      </c>
    </row>
    <row r="1498" spans="1:65" s="2" customFormat="1" ht="21.75" customHeight="1">
      <c r="A1498" s="36"/>
      <c r="B1498" s="37"/>
      <c r="C1498" s="188" t="s">
        <v>2087</v>
      </c>
      <c r="D1498" s="188" t="s">
        <v>150</v>
      </c>
      <c r="E1498" s="189" t="s">
        <v>2088</v>
      </c>
      <c r="F1498" s="190" t="s">
        <v>2089</v>
      </c>
      <c r="G1498" s="191" t="s">
        <v>153</v>
      </c>
      <c r="H1498" s="192">
        <v>51.59</v>
      </c>
      <c r="I1498" s="193"/>
      <c r="J1498" s="192">
        <f>ROUND(I1498*H1498,2)</f>
        <v>0</v>
      </c>
      <c r="K1498" s="190" t="s">
        <v>154</v>
      </c>
      <c r="L1498" s="41"/>
      <c r="M1498" s="194" t="s">
        <v>19</v>
      </c>
      <c r="N1498" s="195" t="s">
        <v>48</v>
      </c>
      <c r="O1498" s="66"/>
      <c r="P1498" s="196">
        <f>O1498*H1498</f>
        <v>0</v>
      </c>
      <c r="Q1498" s="196">
        <v>0.0034</v>
      </c>
      <c r="R1498" s="196">
        <f>Q1498*H1498</f>
        <v>0.175406</v>
      </c>
      <c r="S1498" s="196">
        <v>0</v>
      </c>
      <c r="T1498" s="197">
        <f>S1498*H1498</f>
        <v>0</v>
      </c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R1498" s="198" t="s">
        <v>272</v>
      </c>
      <c r="AT1498" s="198" t="s">
        <v>150</v>
      </c>
      <c r="AU1498" s="198" t="s">
        <v>86</v>
      </c>
      <c r="AY1498" s="19" t="s">
        <v>148</v>
      </c>
      <c r="BE1498" s="199">
        <f>IF(N1498="základní",J1498,0)</f>
        <v>0</v>
      </c>
      <c r="BF1498" s="199">
        <f>IF(N1498="snížená",J1498,0)</f>
        <v>0</v>
      </c>
      <c r="BG1498" s="199">
        <f>IF(N1498="zákl. přenesená",J1498,0)</f>
        <v>0</v>
      </c>
      <c r="BH1498" s="199">
        <f>IF(N1498="sníž. přenesená",J1498,0)</f>
        <v>0</v>
      </c>
      <c r="BI1498" s="199">
        <f>IF(N1498="nulová",J1498,0)</f>
        <v>0</v>
      </c>
      <c r="BJ1498" s="19" t="s">
        <v>21</v>
      </c>
      <c r="BK1498" s="199">
        <f>ROUND(I1498*H1498,2)</f>
        <v>0</v>
      </c>
      <c r="BL1498" s="19" t="s">
        <v>272</v>
      </c>
      <c r="BM1498" s="198" t="s">
        <v>2090</v>
      </c>
    </row>
    <row r="1499" spans="1:47" s="2" customFormat="1" ht="10.2">
      <c r="A1499" s="36"/>
      <c r="B1499" s="37"/>
      <c r="C1499" s="38"/>
      <c r="D1499" s="200" t="s">
        <v>157</v>
      </c>
      <c r="E1499" s="38"/>
      <c r="F1499" s="201" t="s">
        <v>2091</v>
      </c>
      <c r="G1499" s="38"/>
      <c r="H1499" s="38"/>
      <c r="I1499" s="109"/>
      <c r="J1499" s="38"/>
      <c r="K1499" s="38"/>
      <c r="L1499" s="41"/>
      <c r="M1499" s="202"/>
      <c r="N1499" s="203"/>
      <c r="O1499" s="66"/>
      <c r="P1499" s="66"/>
      <c r="Q1499" s="66"/>
      <c r="R1499" s="66"/>
      <c r="S1499" s="66"/>
      <c r="T1499" s="67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T1499" s="19" t="s">
        <v>157</v>
      </c>
      <c r="AU1499" s="19" t="s">
        <v>86</v>
      </c>
    </row>
    <row r="1500" spans="2:51" s="13" customFormat="1" ht="10.2">
      <c r="B1500" s="204"/>
      <c r="C1500" s="205"/>
      <c r="D1500" s="200" t="s">
        <v>159</v>
      </c>
      <c r="E1500" s="206" t="s">
        <v>19</v>
      </c>
      <c r="F1500" s="207" t="s">
        <v>345</v>
      </c>
      <c r="G1500" s="205"/>
      <c r="H1500" s="206" t="s">
        <v>19</v>
      </c>
      <c r="I1500" s="208"/>
      <c r="J1500" s="205"/>
      <c r="K1500" s="205"/>
      <c r="L1500" s="209"/>
      <c r="M1500" s="210"/>
      <c r="N1500" s="211"/>
      <c r="O1500" s="211"/>
      <c r="P1500" s="211"/>
      <c r="Q1500" s="211"/>
      <c r="R1500" s="211"/>
      <c r="S1500" s="211"/>
      <c r="T1500" s="212"/>
      <c r="AT1500" s="213" t="s">
        <v>159</v>
      </c>
      <c r="AU1500" s="213" t="s">
        <v>86</v>
      </c>
      <c r="AV1500" s="13" t="s">
        <v>21</v>
      </c>
      <c r="AW1500" s="13" t="s">
        <v>35</v>
      </c>
      <c r="AX1500" s="13" t="s">
        <v>77</v>
      </c>
      <c r="AY1500" s="213" t="s">
        <v>148</v>
      </c>
    </row>
    <row r="1501" spans="2:51" s="13" customFormat="1" ht="10.2">
      <c r="B1501" s="204"/>
      <c r="C1501" s="205"/>
      <c r="D1501" s="200" t="s">
        <v>159</v>
      </c>
      <c r="E1501" s="206" t="s">
        <v>19</v>
      </c>
      <c r="F1501" s="207" t="s">
        <v>346</v>
      </c>
      <c r="G1501" s="205"/>
      <c r="H1501" s="206" t="s">
        <v>19</v>
      </c>
      <c r="I1501" s="208"/>
      <c r="J1501" s="205"/>
      <c r="K1501" s="205"/>
      <c r="L1501" s="209"/>
      <c r="M1501" s="210"/>
      <c r="N1501" s="211"/>
      <c r="O1501" s="211"/>
      <c r="P1501" s="211"/>
      <c r="Q1501" s="211"/>
      <c r="R1501" s="211"/>
      <c r="S1501" s="211"/>
      <c r="T1501" s="212"/>
      <c r="AT1501" s="213" t="s">
        <v>159</v>
      </c>
      <c r="AU1501" s="213" t="s">
        <v>86</v>
      </c>
      <c r="AV1501" s="13" t="s">
        <v>21</v>
      </c>
      <c r="AW1501" s="13" t="s">
        <v>35</v>
      </c>
      <c r="AX1501" s="13" t="s">
        <v>77</v>
      </c>
      <c r="AY1501" s="213" t="s">
        <v>148</v>
      </c>
    </row>
    <row r="1502" spans="2:51" s="14" customFormat="1" ht="10.2">
      <c r="B1502" s="214"/>
      <c r="C1502" s="215"/>
      <c r="D1502" s="200" t="s">
        <v>159</v>
      </c>
      <c r="E1502" s="216" t="s">
        <v>19</v>
      </c>
      <c r="F1502" s="217" t="s">
        <v>719</v>
      </c>
      <c r="G1502" s="215"/>
      <c r="H1502" s="218">
        <v>15.0945</v>
      </c>
      <c r="I1502" s="219"/>
      <c r="J1502" s="215"/>
      <c r="K1502" s="215"/>
      <c r="L1502" s="220"/>
      <c r="M1502" s="221"/>
      <c r="N1502" s="222"/>
      <c r="O1502" s="222"/>
      <c r="P1502" s="222"/>
      <c r="Q1502" s="222"/>
      <c r="R1502" s="222"/>
      <c r="S1502" s="222"/>
      <c r="T1502" s="223"/>
      <c r="AT1502" s="224" t="s">
        <v>159</v>
      </c>
      <c r="AU1502" s="224" t="s">
        <v>86</v>
      </c>
      <c r="AV1502" s="14" t="s">
        <v>86</v>
      </c>
      <c r="AW1502" s="14" t="s">
        <v>35</v>
      </c>
      <c r="AX1502" s="14" t="s">
        <v>77</v>
      </c>
      <c r="AY1502" s="224" t="s">
        <v>148</v>
      </c>
    </row>
    <row r="1503" spans="2:51" s="14" customFormat="1" ht="10.2">
      <c r="B1503" s="214"/>
      <c r="C1503" s="215"/>
      <c r="D1503" s="200" t="s">
        <v>159</v>
      </c>
      <c r="E1503" s="216" t="s">
        <v>19</v>
      </c>
      <c r="F1503" s="217" t="s">
        <v>2092</v>
      </c>
      <c r="G1503" s="215"/>
      <c r="H1503" s="218">
        <v>36.5</v>
      </c>
      <c r="I1503" s="219"/>
      <c r="J1503" s="215"/>
      <c r="K1503" s="215"/>
      <c r="L1503" s="220"/>
      <c r="M1503" s="221"/>
      <c r="N1503" s="222"/>
      <c r="O1503" s="222"/>
      <c r="P1503" s="222"/>
      <c r="Q1503" s="222"/>
      <c r="R1503" s="222"/>
      <c r="S1503" s="222"/>
      <c r="T1503" s="223"/>
      <c r="AT1503" s="224" t="s">
        <v>159</v>
      </c>
      <c r="AU1503" s="224" t="s">
        <v>86</v>
      </c>
      <c r="AV1503" s="14" t="s">
        <v>86</v>
      </c>
      <c r="AW1503" s="14" t="s">
        <v>35</v>
      </c>
      <c r="AX1503" s="14" t="s">
        <v>77</v>
      </c>
      <c r="AY1503" s="224" t="s">
        <v>148</v>
      </c>
    </row>
    <row r="1504" spans="2:51" s="16" customFormat="1" ht="10.2">
      <c r="B1504" s="236"/>
      <c r="C1504" s="237"/>
      <c r="D1504" s="200" t="s">
        <v>159</v>
      </c>
      <c r="E1504" s="238" t="s">
        <v>19</v>
      </c>
      <c r="F1504" s="239" t="s">
        <v>206</v>
      </c>
      <c r="G1504" s="237"/>
      <c r="H1504" s="240">
        <v>51.5945</v>
      </c>
      <c r="I1504" s="241"/>
      <c r="J1504" s="237"/>
      <c r="K1504" s="237"/>
      <c r="L1504" s="242"/>
      <c r="M1504" s="243"/>
      <c r="N1504" s="244"/>
      <c r="O1504" s="244"/>
      <c r="P1504" s="244"/>
      <c r="Q1504" s="244"/>
      <c r="R1504" s="244"/>
      <c r="S1504" s="244"/>
      <c r="T1504" s="245"/>
      <c r="AT1504" s="246" t="s">
        <v>159</v>
      </c>
      <c r="AU1504" s="246" t="s">
        <v>86</v>
      </c>
      <c r="AV1504" s="16" t="s">
        <v>155</v>
      </c>
      <c r="AW1504" s="16" t="s">
        <v>35</v>
      </c>
      <c r="AX1504" s="16" t="s">
        <v>21</v>
      </c>
      <c r="AY1504" s="246" t="s">
        <v>148</v>
      </c>
    </row>
    <row r="1505" spans="1:65" s="2" customFormat="1" ht="21.75" customHeight="1">
      <c r="A1505" s="36"/>
      <c r="B1505" s="37"/>
      <c r="C1505" s="188" t="s">
        <v>2093</v>
      </c>
      <c r="D1505" s="188" t="s">
        <v>150</v>
      </c>
      <c r="E1505" s="189" t="s">
        <v>2094</v>
      </c>
      <c r="F1505" s="190" t="s">
        <v>2095</v>
      </c>
      <c r="G1505" s="191" t="s">
        <v>359</v>
      </c>
      <c r="H1505" s="192">
        <v>17.37</v>
      </c>
      <c r="I1505" s="193"/>
      <c r="J1505" s="192">
        <f>ROUND(I1505*H1505,2)</f>
        <v>0</v>
      </c>
      <c r="K1505" s="190" t="s">
        <v>19</v>
      </c>
      <c r="L1505" s="41"/>
      <c r="M1505" s="194" t="s">
        <v>19</v>
      </c>
      <c r="N1505" s="195" t="s">
        <v>48</v>
      </c>
      <c r="O1505" s="66"/>
      <c r="P1505" s="196">
        <f>O1505*H1505</f>
        <v>0</v>
      </c>
      <c r="Q1505" s="196">
        <v>0.00312</v>
      </c>
      <c r="R1505" s="196">
        <f>Q1505*H1505</f>
        <v>0.054194400000000004</v>
      </c>
      <c r="S1505" s="196">
        <v>0</v>
      </c>
      <c r="T1505" s="197">
        <f>S1505*H1505</f>
        <v>0</v>
      </c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R1505" s="198" t="s">
        <v>272</v>
      </c>
      <c r="AT1505" s="198" t="s">
        <v>150</v>
      </c>
      <c r="AU1505" s="198" t="s">
        <v>86</v>
      </c>
      <c r="AY1505" s="19" t="s">
        <v>148</v>
      </c>
      <c r="BE1505" s="199">
        <f>IF(N1505="základní",J1505,0)</f>
        <v>0</v>
      </c>
      <c r="BF1505" s="199">
        <f>IF(N1505="snížená",J1505,0)</f>
        <v>0</v>
      </c>
      <c r="BG1505" s="199">
        <f>IF(N1505="zákl. přenesená",J1505,0)</f>
        <v>0</v>
      </c>
      <c r="BH1505" s="199">
        <f>IF(N1505="sníž. přenesená",J1505,0)</f>
        <v>0</v>
      </c>
      <c r="BI1505" s="199">
        <f>IF(N1505="nulová",J1505,0)</f>
        <v>0</v>
      </c>
      <c r="BJ1505" s="19" t="s">
        <v>21</v>
      </c>
      <c r="BK1505" s="199">
        <f>ROUND(I1505*H1505,2)</f>
        <v>0</v>
      </c>
      <c r="BL1505" s="19" t="s">
        <v>272</v>
      </c>
      <c r="BM1505" s="198" t="s">
        <v>2096</v>
      </c>
    </row>
    <row r="1506" spans="1:47" s="2" customFormat="1" ht="10.2">
      <c r="A1506" s="36"/>
      <c r="B1506" s="37"/>
      <c r="C1506" s="38"/>
      <c r="D1506" s="200" t="s">
        <v>157</v>
      </c>
      <c r="E1506" s="38"/>
      <c r="F1506" s="201" t="s">
        <v>2095</v>
      </c>
      <c r="G1506" s="38"/>
      <c r="H1506" s="38"/>
      <c r="I1506" s="109"/>
      <c r="J1506" s="38"/>
      <c r="K1506" s="38"/>
      <c r="L1506" s="41"/>
      <c r="M1506" s="202"/>
      <c r="N1506" s="203"/>
      <c r="O1506" s="66"/>
      <c r="P1506" s="66"/>
      <c r="Q1506" s="66"/>
      <c r="R1506" s="66"/>
      <c r="S1506" s="66"/>
      <c r="T1506" s="67"/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T1506" s="19" t="s">
        <v>157</v>
      </c>
      <c r="AU1506" s="19" t="s">
        <v>86</v>
      </c>
    </row>
    <row r="1507" spans="2:51" s="13" customFormat="1" ht="10.2">
      <c r="B1507" s="204"/>
      <c r="C1507" s="205"/>
      <c r="D1507" s="200" t="s">
        <v>159</v>
      </c>
      <c r="E1507" s="206" t="s">
        <v>19</v>
      </c>
      <c r="F1507" s="207" t="s">
        <v>345</v>
      </c>
      <c r="G1507" s="205"/>
      <c r="H1507" s="206" t="s">
        <v>19</v>
      </c>
      <c r="I1507" s="208"/>
      <c r="J1507" s="205"/>
      <c r="K1507" s="205"/>
      <c r="L1507" s="209"/>
      <c r="M1507" s="210"/>
      <c r="N1507" s="211"/>
      <c r="O1507" s="211"/>
      <c r="P1507" s="211"/>
      <c r="Q1507" s="211"/>
      <c r="R1507" s="211"/>
      <c r="S1507" s="211"/>
      <c r="T1507" s="212"/>
      <c r="AT1507" s="213" t="s">
        <v>159</v>
      </c>
      <c r="AU1507" s="213" t="s">
        <v>86</v>
      </c>
      <c r="AV1507" s="13" t="s">
        <v>21</v>
      </c>
      <c r="AW1507" s="13" t="s">
        <v>35</v>
      </c>
      <c r="AX1507" s="13" t="s">
        <v>77</v>
      </c>
      <c r="AY1507" s="213" t="s">
        <v>148</v>
      </c>
    </row>
    <row r="1508" spans="2:51" s="13" customFormat="1" ht="10.2">
      <c r="B1508" s="204"/>
      <c r="C1508" s="205"/>
      <c r="D1508" s="200" t="s">
        <v>159</v>
      </c>
      <c r="E1508" s="206" t="s">
        <v>19</v>
      </c>
      <c r="F1508" s="207" t="s">
        <v>346</v>
      </c>
      <c r="G1508" s="205"/>
      <c r="H1508" s="206" t="s">
        <v>19</v>
      </c>
      <c r="I1508" s="208"/>
      <c r="J1508" s="205"/>
      <c r="K1508" s="205"/>
      <c r="L1508" s="209"/>
      <c r="M1508" s="210"/>
      <c r="N1508" s="211"/>
      <c r="O1508" s="211"/>
      <c r="P1508" s="211"/>
      <c r="Q1508" s="211"/>
      <c r="R1508" s="211"/>
      <c r="S1508" s="211"/>
      <c r="T1508" s="212"/>
      <c r="AT1508" s="213" t="s">
        <v>159</v>
      </c>
      <c r="AU1508" s="213" t="s">
        <v>86</v>
      </c>
      <c r="AV1508" s="13" t="s">
        <v>21</v>
      </c>
      <c r="AW1508" s="13" t="s">
        <v>35</v>
      </c>
      <c r="AX1508" s="13" t="s">
        <v>77</v>
      </c>
      <c r="AY1508" s="213" t="s">
        <v>148</v>
      </c>
    </row>
    <row r="1509" spans="2:51" s="14" customFormat="1" ht="10.2">
      <c r="B1509" s="214"/>
      <c r="C1509" s="215"/>
      <c r="D1509" s="200" t="s">
        <v>159</v>
      </c>
      <c r="E1509" s="216" t="s">
        <v>19</v>
      </c>
      <c r="F1509" s="217" t="s">
        <v>2097</v>
      </c>
      <c r="G1509" s="215"/>
      <c r="H1509" s="218">
        <v>17.37</v>
      </c>
      <c r="I1509" s="219"/>
      <c r="J1509" s="215"/>
      <c r="K1509" s="215"/>
      <c r="L1509" s="220"/>
      <c r="M1509" s="221"/>
      <c r="N1509" s="222"/>
      <c r="O1509" s="222"/>
      <c r="P1509" s="222"/>
      <c r="Q1509" s="222"/>
      <c r="R1509" s="222"/>
      <c r="S1509" s="222"/>
      <c r="T1509" s="223"/>
      <c r="AT1509" s="224" t="s">
        <v>159</v>
      </c>
      <c r="AU1509" s="224" t="s">
        <v>86</v>
      </c>
      <c r="AV1509" s="14" t="s">
        <v>86</v>
      </c>
      <c r="AW1509" s="14" t="s">
        <v>35</v>
      </c>
      <c r="AX1509" s="14" t="s">
        <v>21</v>
      </c>
      <c r="AY1509" s="224" t="s">
        <v>148</v>
      </c>
    </row>
    <row r="1510" spans="2:63" s="12" customFormat="1" ht="22.8" customHeight="1">
      <c r="B1510" s="172"/>
      <c r="C1510" s="173"/>
      <c r="D1510" s="174" t="s">
        <v>76</v>
      </c>
      <c r="E1510" s="186" t="s">
        <v>2098</v>
      </c>
      <c r="F1510" s="186" t="s">
        <v>2099</v>
      </c>
      <c r="G1510" s="173"/>
      <c r="H1510" s="173"/>
      <c r="I1510" s="176"/>
      <c r="J1510" s="187">
        <f>BK1510</f>
        <v>0</v>
      </c>
      <c r="K1510" s="173"/>
      <c r="L1510" s="178"/>
      <c r="M1510" s="179"/>
      <c r="N1510" s="180"/>
      <c r="O1510" s="180"/>
      <c r="P1510" s="181">
        <f>SUM(P1511:P1532)</f>
        <v>0</v>
      </c>
      <c r="Q1510" s="180"/>
      <c r="R1510" s="181">
        <f>SUM(R1511:R1532)</f>
        <v>1.9776470000000002</v>
      </c>
      <c r="S1510" s="180"/>
      <c r="T1510" s="182">
        <f>SUM(T1511:T1532)</f>
        <v>0</v>
      </c>
      <c r="AR1510" s="183" t="s">
        <v>86</v>
      </c>
      <c r="AT1510" s="184" t="s">
        <v>76</v>
      </c>
      <c r="AU1510" s="184" t="s">
        <v>21</v>
      </c>
      <c r="AY1510" s="183" t="s">
        <v>148</v>
      </c>
      <c r="BK1510" s="185">
        <f>SUM(BK1511:BK1532)</f>
        <v>0</v>
      </c>
    </row>
    <row r="1511" spans="1:65" s="2" customFormat="1" ht="21.75" customHeight="1">
      <c r="A1511" s="36"/>
      <c r="B1511" s="37"/>
      <c r="C1511" s="188" t="s">
        <v>2100</v>
      </c>
      <c r="D1511" s="188" t="s">
        <v>150</v>
      </c>
      <c r="E1511" s="189" t="s">
        <v>2101</v>
      </c>
      <c r="F1511" s="190" t="s">
        <v>2102</v>
      </c>
      <c r="G1511" s="191" t="s">
        <v>153</v>
      </c>
      <c r="H1511" s="192">
        <v>70.93</v>
      </c>
      <c r="I1511" s="193"/>
      <c r="J1511" s="192">
        <f>ROUND(I1511*H1511,2)</f>
        <v>0</v>
      </c>
      <c r="K1511" s="190" t="s">
        <v>19</v>
      </c>
      <c r="L1511" s="41"/>
      <c r="M1511" s="194" t="s">
        <v>19</v>
      </c>
      <c r="N1511" s="195" t="s">
        <v>48</v>
      </c>
      <c r="O1511" s="66"/>
      <c r="P1511" s="196">
        <f>O1511*H1511</f>
        <v>0</v>
      </c>
      <c r="Q1511" s="196">
        <v>0.0057</v>
      </c>
      <c r="R1511" s="196">
        <f>Q1511*H1511</f>
        <v>0.4043010000000001</v>
      </c>
      <c r="S1511" s="196">
        <v>0</v>
      </c>
      <c r="T1511" s="197">
        <f>S1511*H1511</f>
        <v>0</v>
      </c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R1511" s="198" t="s">
        <v>272</v>
      </c>
      <c r="AT1511" s="198" t="s">
        <v>150</v>
      </c>
      <c r="AU1511" s="198" t="s">
        <v>86</v>
      </c>
      <c r="AY1511" s="19" t="s">
        <v>148</v>
      </c>
      <c r="BE1511" s="199">
        <f>IF(N1511="základní",J1511,0)</f>
        <v>0</v>
      </c>
      <c r="BF1511" s="199">
        <f>IF(N1511="snížená",J1511,0)</f>
        <v>0</v>
      </c>
      <c r="BG1511" s="199">
        <f>IF(N1511="zákl. přenesená",J1511,0)</f>
        <v>0</v>
      </c>
      <c r="BH1511" s="199">
        <f>IF(N1511="sníž. přenesená",J1511,0)</f>
        <v>0</v>
      </c>
      <c r="BI1511" s="199">
        <f>IF(N1511="nulová",J1511,0)</f>
        <v>0</v>
      </c>
      <c r="BJ1511" s="19" t="s">
        <v>21</v>
      </c>
      <c r="BK1511" s="199">
        <f>ROUND(I1511*H1511,2)</f>
        <v>0</v>
      </c>
      <c r="BL1511" s="19" t="s">
        <v>272</v>
      </c>
      <c r="BM1511" s="198" t="s">
        <v>2103</v>
      </c>
    </row>
    <row r="1512" spans="1:47" s="2" customFormat="1" ht="10.2">
      <c r="A1512" s="36"/>
      <c r="B1512" s="37"/>
      <c r="C1512" s="38"/>
      <c r="D1512" s="200" t="s">
        <v>157</v>
      </c>
      <c r="E1512" s="38"/>
      <c r="F1512" s="201" t="s">
        <v>2102</v>
      </c>
      <c r="G1512" s="38"/>
      <c r="H1512" s="38"/>
      <c r="I1512" s="109"/>
      <c r="J1512" s="38"/>
      <c r="K1512" s="38"/>
      <c r="L1512" s="41"/>
      <c r="M1512" s="202"/>
      <c r="N1512" s="203"/>
      <c r="O1512" s="66"/>
      <c r="P1512" s="66"/>
      <c r="Q1512" s="66"/>
      <c r="R1512" s="66"/>
      <c r="S1512" s="66"/>
      <c r="T1512" s="67"/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T1512" s="19" t="s">
        <v>157</v>
      </c>
      <c r="AU1512" s="19" t="s">
        <v>86</v>
      </c>
    </row>
    <row r="1513" spans="2:51" s="13" customFormat="1" ht="10.2">
      <c r="B1513" s="204"/>
      <c r="C1513" s="205"/>
      <c r="D1513" s="200" t="s">
        <v>159</v>
      </c>
      <c r="E1513" s="206" t="s">
        <v>19</v>
      </c>
      <c r="F1513" s="207" t="s">
        <v>346</v>
      </c>
      <c r="G1513" s="205"/>
      <c r="H1513" s="206" t="s">
        <v>19</v>
      </c>
      <c r="I1513" s="208"/>
      <c r="J1513" s="205"/>
      <c r="K1513" s="205"/>
      <c r="L1513" s="209"/>
      <c r="M1513" s="210"/>
      <c r="N1513" s="211"/>
      <c r="O1513" s="211"/>
      <c r="P1513" s="211"/>
      <c r="Q1513" s="211"/>
      <c r="R1513" s="211"/>
      <c r="S1513" s="211"/>
      <c r="T1513" s="212"/>
      <c r="AT1513" s="213" t="s">
        <v>159</v>
      </c>
      <c r="AU1513" s="213" t="s">
        <v>86</v>
      </c>
      <c r="AV1513" s="13" t="s">
        <v>21</v>
      </c>
      <c r="AW1513" s="13" t="s">
        <v>35</v>
      </c>
      <c r="AX1513" s="13" t="s">
        <v>77</v>
      </c>
      <c r="AY1513" s="213" t="s">
        <v>148</v>
      </c>
    </row>
    <row r="1514" spans="2:51" s="14" customFormat="1" ht="10.2">
      <c r="B1514" s="214"/>
      <c r="C1514" s="215"/>
      <c r="D1514" s="200" t="s">
        <v>159</v>
      </c>
      <c r="E1514" s="216" t="s">
        <v>19</v>
      </c>
      <c r="F1514" s="217" t="s">
        <v>2104</v>
      </c>
      <c r="G1514" s="215"/>
      <c r="H1514" s="218">
        <v>17.01</v>
      </c>
      <c r="I1514" s="219"/>
      <c r="J1514" s="215"/>
      <c r="K1514" s="215"/>
      <c r="L1514" s="220"/>
      <c r="M1514" s="221"/>
      <c r="N1514" s="222"/>
      <c r="O1514" s="222"/>
      <c r="P1514" s="222"/>
      <c r="Q1514" s="222"/>
      <c r="R1514" s="222"/>
      <c r="S1514" s="222"/>
      <c r="T1514" s="223"/>
      <c r="AT1514" s="224" t="s">
        <v>159</v>
      </c>
      <c r="AU1514" s="224" t="s">
        <v>86</v>
      </c>
      <c r="AV1514" s="14" t="s">
        <v>86</v>
      </c>
      <c r="AW1514" s="14" t="s">
        <v>35</v>
      </c>
      <c r="AX1514" s="14" t="s">
        <v>77</v>
      </c>
      <c r="AY1514" s="224" t="s">
        <v>148</v>
      </c>
    </row>
    <row r="1515" spans="2:51" s="14" customFormat="1" ht="10.2">
      <c r="B1515" s="214"/>
      <c r="C1515" s="215"/>
      <c r="D1515" s="200" t="s">
        <v>159</v>
      </c>
      <c r="E1515" s="216" t="s">
        <v>19</v>
      </c>
      <c r="F1515" s="217" t="s">
        <v>2105</v>
      </c>
      <c r="G1515" s="215"/>
      <c r="H1515" s="218">
        <v>34.188</v>
      </c>
      <c r="I1515" s="219"/>
      <c r="J1515" s="215"/>
      <c r="K1515" s="215"/>
      <c r="L1515" s="220"/>
      <c r="M1515" s="221"/>
      <c r="N1515" s="222"/>
      <c r="O1515" s="222"/>
      <c r="P1515" s="222"/>
      <c r="Q1515" s="222"/>
      <c r="R1515" s="222"/>
      <c r="S1515" s="222"/>
      <c r="T1515" s="223"/>
      <c r="AT1515" s="224" t="s">
        <v>159</v>
      </c>
      <c r="AU1515" s="224" t="s">
        <v>86</v>
      </c>
      <c r="AV1515" s="14" t="s">
        <v>86</v>
      </c>
      <c r="AW1515" s="14" t="s">
        <v>35</v>
      </c>
      <c r="AX1515" s="14" t="s">
        <v>77</v>
      </c>
      <c r="AY1515" s="224" t="s">
        <v>148</v>
      </c>
    </row>
    <row r="1516" spans="2:51" s="14" customFormat="1" ht="10.2">
      <c r="B1516" s="214"/>
      <c r="C1516" s="215"/>
      <c r="D1516" s="200" t="s">
        <v>159</v>
      </c>
      <c r="E1516" s="216" t="s">
        <v>19</v>
      </c>
      <c r="F1516" s="217" t="s">
        <v>2106</v>
      </c>
      <c r="G1516" s="215"/>
      <c r="H1516" s="218">
        <v>32.34</v>
      </c>
      <c r="I1516" s="219"/>
      <c r="J1516" s="215"/>
      <c r="K1516" s="215"/>
      <c r="L1516" s="220"/>
      <c r="M1516" s="221"/>
      <c r="N1516" s="222"/>
      <c r="O1516" s="222"/>
      <c r="P1516" s="222"/>
      <c r="Q1516" s="222"/>
      <c r="R1516" s="222"/>
      <c r="S1516" s="222"/>
      <c r="T1516" s="223"/>
      <c r="AT1516" s="224" t="s">
        <v>159</v>
      </c>
      <c r="AU1516" s="224" t="s">
        <v>86</v>
      </c>
      <c r="AV1516" s="14" t="s">
        <v>86</v>
      </c>
      <c r="AW1516" s="14" t="s">
        <v>35</v>
      </c>
      <c r="AX1516" s="14" t="s">
        <v>77</v>
      </c>
      <c r="AY1516" s="224" t="s">
        <v>148</v>
      </c>
    </row>
    <row r="1517" spans="2:51" s="14" customFormat="1" ht="10.2">
      <c r="B1517" s="214"/>
      <c r="C1517" s="215"/>
      <c r="D1517" s="200" t="s">
        <v>159</v>
      </c>
      <c r="E1517" s="216" t="s">
        <v>19</v>
      </c>
      <c r="F1517" s="217" t="s">
        <v>2107</v>
      </c>
      <c r="G1517" s="215"/>
      <c r="H1517" s="218">
        <v>-12.608</v>
      </c>
      <c r="I1517" s="219"/>
      <c r="J1517" s="215"/>
      <c r="K1517" s="215"/>
      <c r="L1517" s="220"/>
      <c r="M1517" s="221"/>
      <c r="N1517" s="222"/>
      <c r="O1517" s="222"/>
      <c r="P1517" s="222"/>
      <c r="Q1517" s="222"/>
      <c r="R1517" s="222"/>
      <c r="S1517" s="222"/>
      <c r="T1517" s="223"/>
      <c r="AT1517" s="224" t="s">
        <v>159</v>
      </c>
      <c r="AU1517" s="224" t="s">
        <v>86</v>
      </c>
      <c r="AV1517" s="14" t="s">
        <v>86</v>
      </c>
      <c r="AW1517" s="14" t="s">
        <v>35</v>
      </c>
      <c r="AX1517" s="14" t="s">
        <v>77</v>
      </c>
      <c r="AY1517" s="224" t="s">
        <v>148</v>
      </c>
    </row>
    <row r="1518" spans="2:51" s="16" customFormat="1" ht="10.2">
      <c r="B1518" s="236"/>
      <c r="C1518" s="237"/>
      <c r="D1518" s="200" t="s">
        <v>159</v>
      </c>
      <c r="E1518" s="238" t="s">
        <v>19</v>
      </c>
      <c r="F1518" s="239" t="s">
        <v>206</v>
      </c>
      <c r="G1518" s="237"/>
      <c r="H1518" s="240">
        <v>70.93</v>
      </c>
      <c r="I1518" s="241"/>
      <c r="J1518" s="237"/>
      <c r="K1518" s="237"/>
      <c r="L1518" s="242"/>
      <c r="M1518" s="243"/>
      <c r="N1518" s="244"/>
      <c r="O1518" s="244"/>
      <c r="P1518" s="244"/>
      <c r="Q1518" s="244"/>
      <c r="R1518" s="244"/>
      <c r="S1518" s="244"/>
      <c r="T1518" s="245"/>
      <c r="AT1518" s="246" t="s">
        <v>159</v>
      </c>
      <c r="AU1518" s="246" t="s">
        <v>86</v>
      </c>
      <c r="AV1518" s="16" t="s">
        <v>155</v>
      </c>
      <c r="AW1518" s="16" t="s">
        <v>35</v>
      </c>
      <c r="AX1518" s="16" t="s">
        <v>21</v>
      </c>
      <c r="AY1518" s="246" t="s">
        <v>148</v>
      </c>
    </row>
    <row r="1519" spans="1:65" s="2" customFormat="1" ht="21.75" customHeight="1">
      <c r="A1519" s="36"/>
      <c r="B1519" s="37"/>
      <c r="C1519" s="247" t="s">
        <v>2108</v>
      </c>
      <c r="D1519" s="247" t="s">
        <v>243</v>
      </c>
      <c r="E1519" s="248" t="s">
        <v>2109</v>
      </c>
      <c r="F1519" s="249" t="s">
        <v>2110</v>
      </c>
      <c r="G1519" s="250" t="s">
        <v>153</v>
      </c>
      <c r="H1519" s="251">
        <v>78.02</v>
      </c>
      <c r="I1519" s="252"/>
      <c r="J1519" s="251">
        <f>ROUND(I1519*H1519,2)</f>
        <v>0</v>
      </c>
      <c r="K1519" s="249" t="s">
        <v>19</v>
      </c>
      <c r="L1519" s="253"/>
      <c r="M1519" s="254" t="s">
        <v>19</v>
      </c>
      <c r="N1519" s="255" t="s">
        <v>48</v>
      </c>
      <c r="O1519" s="66"/>
      <c r="P1519" s="196">
        <f>O1519*H1519</f>
        <v>0</v>
      </c>
      <c r="Q1519" s="196">
        <v>0.0126</v>
      </c>
      <c r="R1519" s="196">
        <f>Q1519*H1519</f>
        <v>0.9830519999999999</v>
      </c>
      <c r="S1519" s="196">
        <v>0</v>
      </c>
      <c r="T1519" s="197">
        <f>S1519*H1519</f>
        <v>0</v>
      </c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R1519" s="198" t="s">
        <v>404</v>
      </c>
      <c r="AT1519" s="198" t="s">
        <v>243</v>
      </c>
      <c r="AU1519" s="198" t="s">
        <v>86</v>
      </c>
      <c r="AY1519" s="19" t="s">
        <v>148</v>
      </c>
      <c r="BE1519" s="199">
        <f>IF(N1519="základní",J1519,0)</f>
        <v>0</v>
      </c>
      <c r="BF1519" s="199">
        <f>IF(N1519="snížená",J1519,0)</f>
        <v>0</v>
      </c>
      <c r="BG1519" s="199">
        <f>IF(N1519="zákl. přenesená",J1519,0)</f>
        <v>0</v>
      </c>
      <c r="BH1519" s="199">
        <f>IF(N1519="sníž. přenesená",J1519,0)</f>
        <v>0</v>
      </c>
      <c r="BI1519" s="199">
        <f>IF(N1519="nulová",J1519,0)</f>
        <v>0</v>
      </c>
      <c r="BJ1519" s="19" t="s">
        <v>21</v>
      </c>
      <c r="BK1519" s="199">
        <f>ROUND(I1519*H1519,2)</f>
        <v>0</v>
      </c>
      <c r="BL1519" s="19" t="s">
        <v>272</v>
      </c>
      <c r="BM1519" s="198" t="s">
        <v>2111</v>
      </c>
    </row>
    <row r="1520" spans="1:47" s="2" customFormat="1" ht="19.2">
      <c r="A1520" s="36"/>
      <c r="B1520" s="37"/>
      <c r="C1520" s="38"/>
      <c r="D1520" s="200" t="s">
        <v>157</v>
      </c>
      <c r="E1520" s="38"/>
      <c r="F1520" s="201" t="s">
        <v>2110</v>
      </c>
      <c r="G1520" s="38"/>
      <c r="H1520" s="38"/>
      <c r="I1520" s="109"/>
      <c r="J1520" s="38"/>
      <c r="K1520" s="38"/>
      <c r="L1520" s="41"/>
      <c r="M1520" s="202"/>
      <c r="N1520" s="203"/>
      <c r="O1520" s="66"/>
      <c r="P1520" s="66"/>
      <c r="Q1520" s="66"/>
      <c r="R1520" s="66"/>
      <c r="S1520" s="66"/>
      <c r="T1520" s="67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T1520" s="19" t="s">
        <v>157</v>
      </c>
      <c r="AU1520" s="19" t="s">
        <v>86</v>
      </c>
    </row>
    <row r="1521" spans="2:51" s="14" customFormat="1" ht="10.2">
      <c r="B1521" s="214"/>
      <c r="C1521" s="215"/>
      <c r="D1521" s="200" t="s">
        <v>159</v>
      </c>
      <c r="E1521" s="215"/>
      <c r="F1521" s="217" t="s">
        <v>2112</v>
      </c>
      <c r="G1521" s="215"/>
      <c r="H1521" s="218">
        <v>78.02</v>
      </c>
      <c r="I1521" s="219"/>
      <c r="J1521" s="215"/>
      <c r="K1521" s="215"/>
      <c r="L1521" s="220"/>
      <c r="M1521" s="221"/>
      <c r="N1521" s="222"/>
      <c r="O1521" s="222"/>
      <c r="P1521" s="222"/>
      <c r="Q1521" s="222"/>
      <c r="R1521" s="222"/>
      <c r="S1521" s="222"/>
      <c r="T1521" s="223"/>
      <c r="AT1521" s="224" t="s">
        <v>159</v>
      </c>
      <c r="AU1521" s="224" t="s">
        <v>86</v>
      </c>
      <c r="AV1521" s="14" t="s">
        <v>86</v>
      </c>
      <c r="AW1521" s="14" t="s">
        <v>4</v>
      </c>
      <c r="AX1521" s="14" t="s">
        <v>21</v>
      </c>
      <c r="AY1521" s="224" t="s">
        <v>148</v>
      </c>
    </row>
    <row r="1522" spans="1:65" s="2" customFormat="1" ht="21.75" customHeight="1">
      <c r="A1522" s="36"/>
      <c r="B1522" s="37"/>
      <c r="C1522" s="188" t="s">
        <v>2113</v>
      </c>
      <c r="D1522" s="188" t="s">
        <v>150</v>
      </c>
      <c r="E1522" s="189" t="s">
        <v>2114</v>
      </c>
      <c r="F1522" s="190" t="s">
        <v>2115</v>
      </c>
      <c r="G1522" s="191" t="s">
        <v>153</v>
      </c>
      <c r="H1522" s="192">
        <v>70.93</v>
      </c>
      <c r="I1522" s="193"/>
      <c r="J1522" s="192">
        <f>ROUND(I1522*H1522,2)</f>
        <v>0</v>
      </c>
      <c r="K1522" s="190" t="s">
        <v>372</v>
      </c>
      <c r="L1522" s="41"/>
      <c r="M1522" s="194" t="s">
        <v>19</v>
      </c>
      <c r="N1522" s="195" t="s">
        <v>48</v>
      </c>
      <c r="O1522" s="66"/>
      <c r="P1522" s="196">
        <f>O1522*H1522</f>
        <v>0</v>
      </c>
      <c r="Q1522" s="196">
        <v>0.008</v>
      </c>
      <c r="R1522" s="196">
        <f>Q1522*H1522</f>
        <v>0.56744</v>
      </c>
      <c r="S1522" s="196">
        <v>0</v>
      </c>
      <c r="T1522" s="197">
        <f>S1522*H1522</f>
        <v>0</v>
      </c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R1522" s="198" t="s">
        <v>272</v>
      </c>
      <c r="AT1522" s="198" t="s">
        <v>150</v>
      </c>
      <c r="AU1522" s="198" t="s">
        <v>86</v>
      </c>
      <c r="AY1522" s="19" t="s">
        <v>148</v>
      </c>
      <c r="BE1522" s="199">
        <f>IF(N1522="základní",J1522,0)</f>
        <v>0</v>
      </c>
      <c r="BF1522" s="199">
        <f>IF(N1522="snížená",J1522,0)</f>
        <v>0</v>
      </c>
      <c r="BG1522" s="199">
        <f>IF(N1522="zákl. přenesená",J1522,0)</f>
        <v>0</v>
      </c>
      <c r="BH1522" s="199">
        <f>IF(N1522="sníž. přenesená",J1522,0)</f>
        <v>0</v>
      </c>
      <c r="BI1522" s="199">
        <f>IF(N1522="nulová",J1522,0)</f>
        <v>0</v>
      </c>
      <c r="BJ1522" s="19" t="s">
        <v>21</v>
      </c>
      <c r="BK1522" s="199">
        <f>ROUND(I1522*H1522,2)</f>
        <v>0</v>
      </c>
      <c r="BL1522" s="19" t="s">
        <v>272</v>
      </c>
      <c r="BM1522" s="198" t="s">
        <v>2116</v>
      </c>
    </row>
    <row r="1523" spans="1:47" s="2" customFormat="1" ht="28.8">
      <c r="A1523" s="36"/>
      <c r="B1523" s="37"/>
      <c r="C1523" s="38"/>
      <c r="D1523" s="200" t="s">
        <v>157</v>
      </c>
      <c r="E1523" s="38"/>
      <c r="F1523" s="201" t="s">
        <v>2117</v>
      </c>
      <c r="G1523" s="38"/>
      <c r="H1523" s="38"/>
      <c r="I1523" s="109"/>
      <c r="J1523" s="38"/>
      <c r="K1523" s="38"/>
      <c r="L1523" s="41"/>
      <c r="M1523" s="202"/>
      <c r="N1523" s="203"/>
      <c r="O1523" s="66"/>
      <c r="P1523" s="66"/>
      <c r="Q1523" s="66"/>
      <c r="R1523" s="66"/>
      <c r="S1523" s="66"/>
      <c r="T1523" s="67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T1523" s="19" t="s">
        <v>157</v>
      </c>
      <c r="AU1523" s="19" t="s">
        <v>86</v>
      </c>
    </row>
    <row r="1524" spans="1:65" s="2" customFormat="1" ht="21.75" customHeight="1">
      <c r="A1524" s="36"/>
      <c r="B1524" s="37"/>
      <c r="C1524" s="188" t="s">
        <v>2118</v>
      </c>
      <c r="D1524" s="188" t="s">
        <v>150</v>
      </c>
      <c r="E1524" s="189" t="s">
        <v>2119</v>
      </c>
      <c r="F1524" s="190" t="s">
        <v>2120</v>
      </c>
      <c r="G1524" s="191" t="s">
        <v>153</v>
      </c>
      <c r="H1524" s="192">
        <v>70.93</v>
      </c>
      <c r="I1524" s="193"/>
      <c r="J1524" s="192">
        <f>ROUND(I1524*H1524,2)</f>
        <v>0</v>
      </c>
      <c r="K1524" s="190" t="s">
        <v>19</v>
      </c>
      <c r="L1524" s="41"/>
      <c r="M1524" s="194" t="s">
        <v>19</v>
      </c>
      <c r="N1524" s="195" t="s">
        <v>48</v>
      </c>
      <c r="O1524" s="66"/>
      <c r="P1524" s="196">
        <f>O1524*H1524</f>
        <v>0</v>
      </c>
      <c r="Q1524" s="196">
        <v>0</v>
      </c>
      <c r="R1524" s="196">
        <f>Q1524*H1524</f>
        <v>0</v>
      </c>
      <c r="S1524" s="196">
        <v>0</v>
      </c>
      <c r="T1524" s="197">
        <f>S1524*H1524</f>
        <v>0</v>
      </c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R1524" s="198" t="s">
        <v>272</v>
      </c>
      <c r="AT1524" s="198" t="s">
        <v>150</v>
      </c>
      <c r="AU1524" s="198" t="s">
        <v>86</v>
      </c>
      <c r="AY1524" s="19" t="s">
        <v>148</v>
      </c>
      <c r="BE1524" s="199">
        <f>IF(N1524="základní",J1524,0)</f>
        <v>0</v>
      </c>
      <c r="BF1524" s="199">
        <f>IF(N1524="snížená",J1524,0)</f>
        <v>0</v>
      </c>
      <c r="BG1524" s="199">
        <f>IF(N1524="zákl. přenesená",J1524,0)</f>
        <v>0</v>
      </c>
      <c r="BH1524" s="199">
        <f>IF(N1524="sníž. přenesená",J1524,0)</f>
        <v>0</v>
      </c>
      <c r="BI1524" s="199">
        <f>IF(N1524="nulová",J1524,0)</f>
        <v>0</v>
      </c>
      <c r="BJ1524" s="19" t="s">
        <v>21</v>
      </c>
      <c r="BK1524" s="199">
        <f>ROUND(I1524*H1524,2)</f>
        <v>0</v>
      </c>
      <c r="BL1524" s="19" t="s">
        <v>272</v>
      </c>
      <c r="BM1524" s="198" t="s">
        <v>2121</v>
      </c>
    </row>
    <row r="1525" spans="1:47" s="2" customFormat="1" ht="19.2">
      <c r="A1525" s="36"/>
      <c r="B1525" s="37"/>
      <c r="C1525" s="38"/>
      <c r="D1525" s="200" t="s">
        <v>157</v>
      </c>
      <c r="E1525" s="38"/>
      <c r="F1525" s="201" t="s">
        <v>2120</v>
      </c>
      <c r="G1525" s="38"/>
      <c r="H1525" s="38"/>
      <c r="I1525" s="109"/>
      <c r="J1525" s="38"/>
      <c r="K1525" s="38"/>
      <c r="L1525" s="41"/>
      <c r="M1525" s="202"/>
      <c r="N1525" s="203"/>
      <c r="O1525" s="66"/>
      <c r="P1525" s="66"/>
      <c r="Q1525" s="66"/>
      <c r="R1525" s="66"/>
      <c r="S1525" s="66"/>
      <c r="T1525" s="67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T1525" s="19" t="s">
        <v>157</v>
      </c>
      <c r="AU1525" s="19" t="s">
        <v>86</v>
      </c>
    </row>
    <row r="1526" spans="1:65" s="2" customFormat="1" ht="16.5" customHeight="1">
      <c r="A1526" s="36"/>
      <c r="B1526" s="37"/>
      <c r="C1526" s="188" t="s">
        <v>2122</v>
      </c>
      <c r="D1526" s="188" t="s">
        <v>150</v>
      </c>
      <c r="E1526" s="189" t="s">
        <v>2123</v>
      </c>
      <c r="F1526" s="190" t="s">
        <v>2124</v>
      </c>
      <c r="G1526" s="191" t="s">
        <v>153</v>
      </c>
      <c r="H1526" s="192">
        <v>70.93</v>
      </c>
      <c r="I1526" s="193"/>
      <c r="J1526" s="192">
        <f>ROUND(I1526*H1526,2)</f>
        <v>0</v>
      </c>
      <c r="K1526" s="190" t="s">
        <v>19</v>
      </c>
      <c r="L1526" s="41"/>
      <c r="M1526" s="194" t="s">
        <v>19</v>
      </c>
      <c r="N1526" s="195" t="s">
        <v>48</v>
      </c>
      <c r="O1526" s="66"/>
      <c r="P1526" s="196">
        <f>O1526*H1526</f>
        <v>0</v>
      </c>
      <c r="Q1526" s="196">
        <v>0.0003</v>
      </c>
      <c r="R1526" s="196">
        <f>Q1526*H1526</f>
        <v>0.021279</v>
      </c>
      <c r="S1526" s="196">
        <v>0</v>
      </c>
      <c r="T1526" s="197">
        <f>S1526*H1526</f>
        <v>0</v>
      </c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R1526" s="198" t="s">
        <v>272</v>
      </c>
      <c r="AT1526" s="198" t="s">
        <v>150</v>
      </c>
      <c r="AU1526" s="198" t="s">
        <v>86</v>
      </c>
      <c r="AY1526" s="19" t="s">
        <v>148</v>
      </c>
      <c r="BE1526" s="199">
        <f>IF(N1526="základní",J1526,0)</f>
        <v>0</v>
      </c>
      <c r="BF1526" s="199">
        <f>IF(N1526="snížená",J1526,0)</f>
        <v>0</v>
      </c>
      <c r="BG1526" s="199">
        <f>IF(N1526="zákl. přenesená",J1526,0)</f>
        <v>0</v>
      </c>
      <c r="BH1526" s="199">
        <f>IF(N1526="sníž. přenesená",J1526,0)</f>
        <v>0</v>
      </c>
      <c r="BI1526" s="199">
        <f>IF(N1526="nulová",J1526,0)</f>
        <v>0</v>
      </c>
      <c r="BJ1526" s="19" t="s">
        <v>21</v>
      </c>
      <c r="BK1526" s="199">
        <f>ROUND(I1526*H1526,2)</f>
        <v>0</v>
      </c>
      <c r="BL1526" s="19" t="s">
        <v>272</v>
      </c>
      <c r="BM1526" s="198" t="s">
        <v>2125</v>
      </c>
    </row>
    <row r="1527" spans="1:47" s="2" customFormat="1" ht="10.2">
      <c r="A1527" s="36"/>
      <c r="B1527" s="37"/>
      <c r="C1527" s="38"/>
      <c r="D1527" s="200" t="s">
        <v>157</v>
      </c>
      <c r="E1527" s="38"/>
      <c r="F1527" s="201" t="s">
        <v>2124</v>
      </c>
      <c r="G1527" s="38"/>
      <c r="H1527" s="38"/>
      <c r="I1527" s="109"/>
      <c r="J1527" s="38"/>
      <c r="K1527" s="38"/>
      <c r="L1527" s="41"/>
      <c r="M1527" s="202"/>
      <c r="N1527" s="203"/>
      <c r="O1527" s="66"/>
      <c r="P1527" s="66"/>
      <c r="Q1527" s="66"/>
      <c r="R1527" s="66"/>
      <c r="S1527" s="66"/>
      <c r="T1527" s="67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T1527" s="19" t="s">
        <v>157</v>
      </c>
      <c r="AU1527" s="19" t="s">
        <v>86</v>
      </c>
    </row>
    <row r="1528" spans="1:65" s="2" customFormat="1" ht="16.5" customHeight="1">
      <c r="A1528" s="36"/>
      <c r="B1528" s="37"/>
      <c r="C1528" s="188" t="s">
        <v>2126</v>
      </c>
      <c r="D1528" s="188" t="s">
        <v>150</v>
      </c>
      <c r="E1528" s="189" t="s">
        <v>2127</v>
      </c>
      <c r="F1528" s="190" t="s">
        <v>2128</v>
      </c>
      <c r="G1528" s="191" t="s">
        <v>359</v>
      </c>
      <c r="H1528" s="192">
        <v>52.5</v>
      </c>
      <c r="I1528" s="193"/>
      <c r="J1528" s="192">
        <f>ROUND(I1528*H1528,2)</f>
        <v>0</v>
      </c>
      <c r="K1528" s="190" t="s">
        <v>372</v>
      </c>
      <c r="L1528" s="41"/>
      <c r="M1528" s="194" t="s">
        <v>19</v>
      </c>
      <c r="N1528" s="195" t="s">
        <v>48</v>
      </c>
      <c r="O1528" s="66"/>
      <c r="P1528" s="196">
        <f>O1528*H1528</f>
        <v>0</v>
      </c>
      <c r="Q1528" s="196">
        <v>3E-05</v>
      </c>
      <c r="R1528" s="196">
        <f>Q1528*H1528</f>
        <v>0.001575</v>
      </c>
      <c r="S1528" s="196">
        <v>0</v>
      </c>
      <c r="T1528" s="197">
        <f>S1528*H1528</f>
        <v>0</v>
      </c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R1528" s="198" t="s">
        <v>272</v>
      </c>
      <c r="AT1528" s="198" t="s">
        <v>150</v>
      </c>
      <c r="AU1528" s="198" t="s">
        <v>86</v>
      </c>
      <c r="AY1528" s="19" t="s">
        <v>148</v>
      </c>
      <c r="BE1528" s="199">
        <f>IF(N1528="základní",J1528,0)</f>
        <v>0</v>
      </c>
      <c r="BF1528" s="199">
        <f>IF(N1528="snížená",J1528,0)</f>
        <v>0</v>
      </c>
      <c r="BG1528" s="199">
        <f>IF(N1528="zákl. přenesená",J1528,0)</f>
        <v>0</v>
      </c>
      <c r="BH1528" s="199">
        <f>IF(N1528="sníž. přenesená",J1528,0)</f>
        <v>0</v>
      </c>
      <c r="BI1528" s="199">
        <f>IF(N1528="nulová",J1528,0)</f>
        <v>0</v>
      </c>
      <c r="BJ1528" s="19" t="s">
        <v>21</v>
      </c>
      <c r="BK1528" s="199">
        <f>ROUND(I1528*H1528,2)</f>
        <v>0</v>
      </c>
      <c r="BL1528" s="19" t="s">
        <v>272</v>
      </c>
      <c r="BM1528" s="198" t="s">
        <v>2129</v>
      </c>
    </row>
    <row r="1529" spans="1:47" s="2" customFormat="1" ht="10.2">
      <c r="A1529" s="36"/>
      <c r="B1529" s="37"/>
      <c r="C1529" s="38"/>
      <c r="D1529" s="200" t="s">
        <v>157</v>
      </c>
      <c r="E1529" s="38"/>
      <c r="F1529" s="201" t="s">
        <v>2128</v>
      </c>
      <c r="G1529" s="38"/>
      <c r="H1529" s="38"/>
      <c r="I1529" s="109"/>
      <c r="J1529" s="38"/>
      <c r="K1529" s="38"/>
      <c r="L1529" s="41"/>
      <c r="M1529" s="202"/>
      <c r="N1529" s="203"/>
      <c r="O1529" s="66"/>
      <c r="P1529" s="66"/>
      <c r="Q1529" s="66"/>
      <c r="R1529" s="66"/>
      <c r="S1529" s="66"/>
      <c r="T1529" s="67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T1529" s="19" t="s">
        <v>157</v>
      </c>
      <c r="AU1529" s="19" t="s">
        <v>86</v>
      </c>
    </row>
    <row r="1530" spans="2:51" s="14" customFormat="1" ht="10.2">
      <c r="B1530" s="214"/>
      <c r="C1530" s="215"/>
      <c r="D1530" s="200" t="s">
        <v>159</v>
      </c>
      <c r="E1530" s="216" t="s">
        <v>19</v>
      </c>
      <c r="F1530" s="217" t="s">
        <v>2130</v>
      </c>
      <c r="G1530" s="215"/>
      <c r="H1530" s="218">
        <v>52.5</v>
      </c>
      <c r="I1530" s="219"/>
      <c r="J1530" s="215"/>
      <c r="K1530" s="215"/>
      <c r="L1530" s="220"/>
      <c r="M1530" s="221"/>
      <c r="N1530" s="222"/>
      <c r="O1530" s="222"/>
      <c r="P1530" s="222"/>
      <c r="Q1530" s="222"/>
      <c r="R1530" s="222"/>
      <c r="S1530" s="222"/>
      <c r="T1530" s="223"/>
      <c r="AT1530" s="224" t="s">
        <v>159</v>
      </c>
      <c r="AU1530" s="224" t="s">
        <v>86</v>
      </c>
      <c r="AV1530" s="14" t="s">
        <v>86</v>
      </c>
      <c r="AW1530" s="14" t="s">
        <v>35</v>
      </c>
      <c r="AX1530" s="14" t="s">
        <v>21</v>
      </c>
      <c r="AY1530" s="224" t="s">
        <v>148</v>
      </c>
    </row>
    <row r="1531" spans="1:65" s="2" customFormat="1" ht="21.75" customHeight="1">
      <c r="A1531" s="36"/>
      <c r="B1531" s="37"/>
      <c r="C1531" s="188" t="s">
        <v>2131</v>
      </c>
      <c r="D1531" s="188" t="s">
        <v>150</v>
      </c>
      <c r="E1531" s="189" t="s">
        <v>2132</v>
      </c>
      <c r="F1531" s="190" t="s">
        <v>2133</v>
      </c>
      <c r="G1531" s="191" t="s">
        <v>1037</v>
      </c>
      <c r="H1531" s="193"/>
      <c r="I1531" s="193"/>
      <c r="J1531" s="192">
        <f>ROUND(I1531*H1531,2)</f>
        <v>0</v>
      </c>
      <c r="K1531" s="190" t="s">
        <v>372</v>
      </c>
      <c r="L1531" s="41"/>
      <c r="M1531" s="194" t="s">
        <v>19</v>
      </c>
      <c r="N1531" s="195" t="s">
        <v>48</v>
      </c>
      <c r="O1531" s="66"/>
      <c r="P1531" s="196">
        <f>O1531*H1531</f>
        <v>0</v>
      </c>
      <c r="Q1531" s="196">
        <v>0</v>
      </c>
      <c r="R1531" s="196">
        <f>Q1531*H1531</f>
        <v>0</v>
      </c>
      <c r="S1531" s="196">
        <v>0</v>
      </c>
      <c r="T1531" s="197">
        <f>S1531*H1531</f>
        <v>0</v>
      </c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R1531" s="198" t="s">
        <v>272</v>
      </c>
      <c r="AT1531" s="198" t="s">
        <v>150</v>
      </c>
      <c r="AU1531" s="198" t="s">
        <v>86</v>
      </c>
      <c r="AY1531" s="19" t="s">
        <v>148</v>
      </c>
      <c r="BE1531" s="199">
        <f>IF(N1531="základní",J1531,0)</f>
        <v>0</v>
      </c>
      <c r="BF1531" s="199">
        <f>IF(N1531="snížená",J1531,0)</f>
        <v>0</v>
      </c>
      <c r="BG1531" s="199">
        <f>IF(N1531="zákl. přenesená",J1531,0)</f>
        <v>0</v>
      </c>
      <c r="BH1531" s="199">
        <f>IF(N1531="sníž. přenesená",J1531,0)</f>
        <v>0</v>
      </c>
      <c r="BI1531" s="199">
        <f>IF(N1531="nulová",J1531,0)</f>
        <v>0</v>
      </c>
      <c r="BJ1531" s="19" t="s">
        <v>21</v>
      </c>
      <c r="BK1531" s="199">
        <f>ROUND(I1531*H1531,2)</f>
        <v>0</v>
      </c>
      <c r="BL1531" s="19" t="s">
        <v>272</v>
      </c>
      <c r="BM1531" s="198" t="s">
        <v>2134</v>
      </c>
    </row>
    <row r="1532" spans="1:47" s="2" customFormat="1" ht="28.8">
      <c r="A1532" s="36"/>
      <c r="B1532" s="37"/>
      <c r="C1532" s="38"/>
      <c r="D1532" s="200" t="s">
        <v>157</v>
      </c>
      <c r="E1532" s="38"/>
      <c r="F1532" s="201" t="s">
        <v>2135</v>
      </c>
      <c r="G1532" s="38"/>
      <c r="H1532" s="38"/>
      <c r="I1532" s="109"/>
      <c r="J1532" s="38"/>
      <c r="K1532" s="38"/>
      <c r="L1532" s="41"/>
      <c r="M1532" s="202"/>
      <c r="N1532" s="203"/>
      <c r="O1532" s="66"/>
      <c r="P1532" s="66"/>
      <c r="Q1532" s="66"/>
      <c r="R1532" s="66"/>
      <c r="S1532" s="66"/>
      <c r="T1532" s="67"/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T1532" s="19" t="s">
        <v>157</v>
      </c>
      <c r="AU1532" s="19" t="s">
        <v>86</v>
      </c>
    </row>
    <row r="1533" spans="2:63" s="12" customFormat="1" ht="22.8" customHeight="1">
      <c r="B1533" s="172"/>
      <c r="C1533" s="173"/>
      <c r="D1533" s="174" t="s">
        <v>76</v>
      </c>
      <c r="E1533" s="186" t="s">
        <v>2136</v>
      </c>
      <c r="F1533" s="186" t="s">
        <v>2137</v>
      </c>
      <c r="G1533" s="173"/>
      <c r="H1533" s="173"/>
      <c r="I1533" s="176"/>
      <c r="J1533" s="187">
        <f>BK1533</f>
        <v>0</v>
      </c>
      <c r="K1533" s="173"/>
      <c r="L1533" s="178"/>
      <c r="M1533" s="179"/>
      <c r="N1533" s="180"/>
      <c r="O1533" s="180"/>
      <c r="P1533" s="181">
        <f>SUM(P1534:P1543)</f>
        <v>0</v>
      </c>
      <c r="Q1533" s="180"/>
      <c r="R1533" s="181">
        <f>SUM(R1534:R1543)</f>
        <v>0.10640880000000001</v>
      </c>
      <c r="S1533" s="180"/>
      <c r="T1533" s="182">
        <f>SUM(T1534:T1543)</f>
        <v>0</v>
      </c>
      <c r="AR1533" s="183" t="s">
        <v>86</v>
      </c>
      <c r="AT1533" s="184" t="s">
        <v>76</v>
      </c>
      <c r="AU1533" s="184" t="s">
        <v>21</v>
      </c>
      <c r="AY1533" s="183" t="s">
        <v>148</v>
      </c>
      <c r="BK1533" s="185">
        <f>SUM(BK1534:BK1543)</f>
        <v>0</v>
      </c>
    </row>
    <row r="1534" spans="1:65" s="2" customFormat="1" ht="21.75" customHeight="1">
      <c r="A1534" s="36"/>
      <c r="B1534" s="37"/>
      <c r="C1534" s="188" t="s">
        <v>2138</v>
      </c>
      <c r="D1534" s="188" t="s">
        <v>150</v>
      </c>
      <c r="E1534" s="189" t="s">
        <v>2139</v>
      </c>
      <c r="F1534" s="190" t="s">
        <v>2140</v>
      </c>
      <c r="G1534" s="191" t="s">
        <v>153</v>
      </c>
      <c r="H1534" s="192">
        <v>14.4</v>
      </c>
      <c r="I1534" s="193"/>
      <c r="J1534" s="192">
        <f>ROUND(I1534*H1534,2)</f>
        <v>0</v>
      </c>
      <c r="K1534" s="190" t="s">
        <v>19</v>
      </c>
      <c r="L1534" s="41"/>
      <c r="M1534" s="194" t="s">
        <v>19</v>
      </c>
      <c r="N1534" s="195" t="s">
        <v>48</v>
      </c>
      <c r="O1534" s="66"/>
      <c r="P1534" s="196">
        <f>O1534*H1534</f>
        <v>0</v>
      </c>
      <c r="Q1534" s="196">
        <v>8E-05</v>
      </c>
      <c r="R1534" s="196">
        <f>Q1534*H1534</f>
        <v>0.001152</v>
      </c>
      <c r="S1534" s="196">
        <v>0</v>
      </c>
      <c r="T1534" s="197">
        <f>S1534*H1534</f>
        <v>0</v>
      </c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R1534" s="198" t="s">
        <v>272</v>
      </c>
      <c r="AT1534" s="198" t="s">
        <v>150</v>
      </c>
      <c r="AU1534" s="198" t="s">
        <v>86</v>
      </c>
      <c r="AY1534" s="19" t="s">
        <v>148</v>
      </c>
      <c r="BE1534" s="199">
        <f>IF(N1534="základní",J1534,0)</f>
        <v>0</v>
      </c>
      <c r="BF1534" s="199">
        <f>IF(N1534="snížená",J1534,0)</f>
        <v>0</v>
      </c>
      <c r="BG1534" s="199">
        <f>IF(N1534="zákl. přenesená",J1534,0)</f>
        <v>0</v>
      </c>
      <c r="BH1534" s="199">
        <f>IF(N1534="sníž. přenesená",J1534,0)</f>
        <v>0</v>
      </c>
      <c r="BI1534" s="199">
        <f>IF(N1534="nulová",J1534,0)</f>
        <v>0</v>
      </c>
      <c r="BJ1534" s="19" t="s">
        <v>21</v>
      </c>
      <c r="BK1534" s="199">
        <f>ROUND(I1534*H1534,2)</f>
        <v>0</v>
      </c>
      <c r="BL1534" s="19" t="s">
        <v>272</v>
      </c>
      <c r="BM1534" s="198" t="s">
        <v>2141</v>
      </c>
    </row>
    <row r="1535" spans="1:47" s="2" customFormat="1" ht="19.2">
      <c r="A1535" s="36"/>
      <c r="B1535" s="37"/>
      <c r="C1535" s="38"/>
      <c r="D1535" s="200" t="s">
        <v>157</v>
      </c>
      <c r="E1535" s="38"/>
      <c r="F1535" s="201" t="s">
        <v>2142</v>
      </c>
      <c r="G1535" s="38"/>
      <c r="H1535" s="38"/>
      <c r="I1535" s="109"/>
      <c r="J1535" s="38"/>
      <c r="K1535" s="38"/>
      <c r="L1535" s="41"/>
      <c r="M1535" s="202"/>
      <c r="N1535" s="203"/>
      <c r="O1535" s="66"/>
      <c r="P1535" s="66"/>
      <c r="Q1535" s="66"/>
      <c r="R1535" s="66"/>
      <c r="S1535" s="66"/>
      <c r="T1535" s="67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T1535" s="19" t="s">
        <v>157</v>
      </c>
      <c r="AU1535" s="19" t="s">
        <v>86</v>
      </c>
    </row>
    <row r="1536" spans="2:51" s="14" customFormat="1" ht="10.2">
      <c r="B1536" s="214"/>
      <c r="C1536" s="215"/>
      <c r="D1536" s="200" t="s">
        <v>159</v>
      </c>
      <c r="E1536" s="216" t="s">
        <v>19</v>
      </c>
      <c r="F1536" s="217" t="s">
        <v>2143</v>
      </c>
      <c r="G1536" s="215"/>
      <c r="H1536" s="218">
        <v>14.4</v>
      </c>
      <c r="I1536" s="219"/>
      <c r="J1536" s="215"/>
      <c r="K1536" s="215"/>
      <c r="L1536" s="220"/>
      <c r="M1536" s="221"/>
      <c r="N1536" s="222"/>
      <c r="O1536" s="222"/>
      <c r="P1536" s="222"/>
      <c r="Q1536" s="222"/>
      <c r="R1536" s="222"/>
      <c r="S1536" s="222"/>
      <c r="T1536" s="223"/>
      <c r="AT1536" s="224" t="s">
        <v>159</v>
      </c>
      <c r="AU1536" s="224" t="s">
        <v>86</v>
      </c>
      <c r="AV1536" s="14" t="s">
        <v>86</v>
      </c>
      <c r="AW1536" s="14" t="s">
        <v>35</v>
      </c>
      <c r="AX1536" s="14" t="s">
        <v>21</v>
      </c>
      <c r="AY1536" s="224" t="s">
        <v>148</v>
      </c>
    </row>
    <row r="1537" spans="1:65" s="2" customFormat="1" ht="21.75" customHeight="1">
      <c r="A1537" s="36"/>
      <c r="B1537" s="37"/>
      <c r="C1537" s="188" t="s">
        <v>2144</v>
      </c>
      <c r="D1537" s="188" t="s">
        <v>150</v>
      </c>
      <c r="E1537" s="189" t="s">
        <v>2145</v>
      </c>
      <c r="F1537" s="190" t="s">
        <v>2146</v>
      </c>
      <c r="G1537" s="191" t="s">
        <v>1515</v>
      </c>
      <c r="H1537" s="192">
        <v>5</v>
      </c>
      <c r="I1537" s="193"/>
      <c r="J1537" s="192">
        <f>ROUND(I1537*H1537,2)</f>
        <v>0</v>
      </c>
      <c r="K1537" s="190" t="s">
        <v>19</v>
      </c>
      <c r="L1537" s="41"/>
      <c r="M1537" s="194" t="s">
        <v>19</v>
      </c>
      <c r="N1537" s="195" t="s">
        <v>48</v>
      </c>
      <c r="O1537" s="66"/>
      <c r="P1537" s="196">
        <f>O1537*H1537</f>
        <v>0</v>
      </c>
      <c r="Q1537" s="196">
        <v>0.00032</v>
      </c>
      <c r="R1537" s="196">
        <f>Q1537*H1537</f>
        <v>0.0016</v>
      </c>
      <c r="S1537" s="196">
        <v>0</v>
      </c>
      <c r="T1537" s="197">
        <f>S1537*H1537</f>
        <v>0</v>
      </c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R1537" s="198" t="s">
        <v>272</v>
      </c>
      <c r="AT1537" s="198" t="s">
        <v>150</v>
      </c>
      <c r="AU1537" s="198" t="s">
        <v>86</v>
      </c>
      <c r="AY1537" s="19" t="s">
        <v>148</v>
      </c>
      <c r="BE1537" s="199">
        <f>IF(N1537="základní",J1537,0)</f>
        <v>0</v>
      </c>
      <c r="BF1537" s="199">
        <f>IF(N1537="snížená",J1537,0)</f>
        <v>0</v>
      </c>
      <c r="BG1537" s="199">
        <f>IF(N1537="zákl. přenesená",J1537,0)</f>
        <v>0</v>
      </c>
      <c r="BH1537" s="199">
        <f>IF(N1537="sníž. přenesená",J1537,0)</f>
        <v>0</v>
      </c>
      <c r="BI1537" s="199">
        <f>IF(N1537="nulová",J1537,0)</f>
        <v>0</v>
      </c>
      <c r="BJ1537" s="19" t="s">
        <v>21</v>
      </c>
      <c r="BK1537" s="199">
        <f>ROUND(I1537*H1537,2)</f>
        <v>0</v>
      </c>
      <c r="BL1537" s="19" t="s">
        <v>272</v>
      </c>
      <c r="BM1537" s="198" t="s">
        <v>2147</v>
      </c>
    </row>
    <row r="1538" spans="1:47" s="2" customFormat="1" ht="19.2">
      <c r="A1538" s="36"/>
      <c r="B1538" s="37"/>
      <c r="C1538" s="38"/>
      <c r="D1538" s="200" t="s">
        <v>157</v>
      </c>
      <c r="E1538" s="38"/>
      <c r="F1538" s="201" t="s">
        <v>2146</v>
      </c>
      <c r="G1538" s="38"/>
      <c r="H1538" s="38"/>
      <c r="I1538" s="109"/>
      <c r="J1538" s="38"/>
      <c r="K1538" s="38"/>
      <c r="L1538" s="41"/>
      <c r="M1538" s="202"/>
      <c r="N1538" s="203"/>
      <c r="O1538" s="66"/>
      <c r="P1538" s="66"/>
      <c r="Q1538" s="66"/>
      <c r="R1538" s="66"/>
      <c r="S1538" s="66"/>
      <c r="T1538" s="67"/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T1538" s="19" t="s">
        <v>157</v>
      </c>
      <c r="AU1538" s="19" t="s">
        <v>86</v>
      </c>
    </row>
    <row r="1539" spans="1:65" s="2" customFormat="1" ht="21.75" customHeight="1">
      <c r="A1539" s="36"/>
      <c r="B1539" s="37"/>
      <c r="C1539" s="188" t="s">
        <v>2148</v>
      </c>
      <c r="D1539" s="188" t="s">
        <v>150</v>
      </c>
      <c r="E1539" s="189" t="s">
        <v>2149</v>
      </c>
      <c r="F1539" s="190" t="s">
        <v>2150</v>
      </c>
      <c r="G1539" s="191" t="s">
        <v>153</v>
      </c>
      <c r="H1539" s="192">
        <v>14.4</v>
      </c>
      <c r="I1539" s="193"/>
      <c r="J1539" s="192">
        <f>ROUND(I1539*H1539,2)</f>
        <v>0</v>
      </c>
      <c r="K1539" s="190" t="s">
        <v>19</v>
      </c>
      <c r="L1539" s="41"/>
      <c r="M1539" s="194" t="s">
        <v>19</v>
      </c>
      <c r="N1539" s="195" t="s">
        <v>48</v>
      </c>
      <c r="O1539" s="66"/>
      <c r="P1539" s="196">
        <f>O1539*H1539</f>
        <v>0</v>
      </c>
      <c r="Q1539" s="196">
        <v>0.00032</v>
      </c>
      <c r="R1539" s="196">
        <f>Q1539*H1539</f>
        <v>0.004608</v>
      </c>
      <c r="S1539" s="196">
        <v>0</v>
      </c>
      <c r="T1539" s="197">
        <f>S1539*H1539</f>
        <v>0</v>
      </c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R1539" s="198" t="s">
        <v>272</v>
      </c>
      <c r="AT1539" s="198" t="s">
        <v>150</v>
      </c>
      <c r="AU1539" s="198" t="s">
        <v>86</v>
      </c>
      <c r="AY1539" s="19" t="s">
        <v>148</v>
      </c>
      <c r="BE1539" s="199">
        <f>IF(N1539="základní",J1539,0)</f>
        <v>0</v>
      </c>
      <c r="BF1539" s="199">
        <f>IF(N1539="snížená",J1539,0)</f>
        <v>0</v>
      </c>
      <c r="BG1539" s="199">
        <f>IF(N1539="zákl. přenesená",J1539,0)</f>
        <v>0</v>
      </c>
      <c r="BH1539" s="199">
        <f>IF(N1539="sníž. přenesená",J1539,0)</f>
        <v>0</v>
      </c>
      <c r="BI1539" s="199">
        <f>IF(N1539="nulová",J1539,0)</f>
        <v>0</v>
      </c>
      <c r="BJ1539" s="19" t="s">
        <v>21</v>
      </c>
      <c r="BK1539" s="199">
        <f>ROUND(I1539*H1539,2)</f>
        <v>0</v>
      </c>
      <c r="BL1539" s="19" t="s">
        <v>272</v>
      </c>
      <c r="BM1539" s="198" t="s">
        <v>2151</v>
      </c>
    </row>
    <row r="1540" spans="1:47" s="2" customFormat="1" ht="19.2">
      <c r="A1540" s="36"/>
      <c r="B1540" s="37"/>
      <c r="C1540" s="38"/>
      <c r="D1540" s="200" t="s">
        <v>157</v>
      </c>
      <c r="E1540" s="38"/>
      <c r="F1540" s="201" t="s">
        <v>2150</v>
      </c>
      <c r="G1540" s="38"/>
      <c r="H1540" s="38"/>
      <c r="I1540" s="109"/>
      <c r="J1540" s="38"/>
      <c r="K1540" s="38"/>
      <c r="L1540" s="41"/>
      <c r="M1540" s="202"/>
      <c r="N1540" s="203"/>
      <c r="O1540" s="66"/>
      <c r="P1540" s="66"/>
      <c r="Q1540" s="66"/>
      <c r="R1540" s="66"/>
      <c r="S1540" s="66"/>
      <c r="T1540" s="67"/>
      <c r="U1540" s="36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T1540" s="19" t="s">
        <v>157</v>
      </c>
      <c r="AU1540" s="19" t="s">
        <v>86</v>
      </c>
    </row>
    <row r="1541" spans="1:65" s="2" customFormat="1" ht="33" customHeight="1">
      <c r="A1541" s="36"/>
      <c r="B1541" s="37"/>
      <c r="C1541" s="188" t="s">
        <v>2152</v>
      </c>
      <c r="D1541" s="188" t="s">
        <v>150</v>
      </c>
      <c r="E1541" s="189" t="s">
        <v>2153</v>
      </c>
      <c r="F1541" s="190" t="s">
        <v>2154</v>
      </c>
      <c r="G1541" s="191" t="s">
        <v>153</v>
      </c>
      <c r="H1541" s="192">
        <v>582.64</v>
      </c>
      <c r="I1541" s="193"/>
      <c r="J1541" s="192">
        <f>ROUND(I1541*H1541,2)</f>
        <v>0</v>
      </c>
      <c r="K1541" s="190" t="s">
        <v>19</v>
      </c>
      <c r="L1541" s="41"/>
      <c r="M1541" s="194" t="s">
        <v>19</v>
      </c>
      <c r="N1541" s="195" t="s">
        <v>48</v>
      </c>
      <c r="O1541" s="66"/>
      <c r="P1541" s="196">
        <f>O1541*H1541</f>
        <v>0</v>
      </c>
      <c r="Q1541" s="196">
        <v>0.00017</v>
      </c>
      <c r="R1541" s="196">
        <f>Q1541*H1541</f>
        <v>0.0990488</v>
      </c>
      <c r="S1541" s="196">
        <v>0</v>
      </c>
      <c r="T1541" s="197">
        <f>S1541*H1541</f>
        <v>0</v>
      </c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R1541" s="198" t="s">
        <v>272</v>
      </c>
      <c r="AT1541" s="198" t="s">
        <v>150</v>
      </c>
      <c r="AU1541" s="198" t="s">
        <v>86</v>
      </c>
      <c r="AY1541" s="19" t="s">
        <v>148</v>
      </c>
      <c r="BE1541" s="199">
        <f>IF(N1541="základní",J1541,0)</f>
        <v>0</v>
      </c>
      <c r="BF1541" s="199">
        <f>IF(N1541="snížená",J1541,0)</f>
        <v>0</v>
      </c>
      <c r="BG1541" s="199">
        <f>IF(N1541="zákl. přenesená",J1541,0)</f>
        <v>0</v>
      </c>
      <c r="BH1541" s="199">
        <f>IF(N1541="sníž. přenesená",J1541,0)</f>
        <v>0</v>
      </c>
      <c r="BI1541" s="199">
        <f>IF(N1541="nulová",J1541,0)</f>
        <v>0</v>
      </c>
      <c r="BJ1541" s="19" t="s">
        <v>21</v>
      </c>
      <c r="BK1541" s="199">
        <f>ROUND(I1541*H1541,2)</f>
        <v>0</v>
      </c>
      <c r="BL1541" s="19" t="s">
        <v>272</v>
      </c>
      <c r="BM1541" s="198" t="s">
        <v>2155</v>
      </c>
    </row>
    <row r="1542" spans="1:47" s="2" customFormat="1" ht="19.2">
      <c r="A1542" s="36"/>
      <c r="B1542" s="37"/>
      <c r="C1542" s="38"/>
      <c r="D1542" s="200" t="s">
        <v>157</v>
      </c>
      <c r="E1542" s="38"/>
      <c r="F1542" s="201" t="s">
        <v>2156</v>
      </c>
      <c r="G1542" s="38"/>
      <c r="H1542" s="38"/>
      <c r="I1542" s="109"/>
      <c r="J1542" s="38"/>
      <c r="K1542" s="38"/>
      <c r="L1542" s="41"/>
      <c r="M1542" s="202"/>
      <c r="N1542" s="203"/>
      <c r="O1542" s="66"/>
      <c r="P1542" s="66"/>
      <c r="Q1542" s="66"/>
      <c r="R1542" s="66"/>
      <c r="S1542" s="66"/>
      <c r="T1542" s="67"/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T1542" s="19" t="s">
        <v>157</v>
      </c>
      <c r="AU1542" s="19" t="s">
        <v>86</v>
      </c>
    </row>
    <row r="1543" spans="2:51" s="14" customFormat="1" ht="20.4">
      <c r="B1543" s="214"/>
      <c r="C1543" s="215"/>
      <c r="D1543" s="200" t="s">
        <v>159</v>
      </c>
      <c r="E1543" s="216" t="s">
        <v>19</v>
      </c>
      <c r="F1543" s="217" t="s">
        <v>2157</v>
      </c>
      <c r="G1543" s="215"/>
      <c r="H1543" s="218">
        <v>582.636</v>
      </c>
      <c r="I1543" s="219"/>
      <c r="J1543" s="215"/>
      <c r="K1543" s="215"/>
      <c r="L1543" s="220"/>
      <c r="M1543" s="221"/>
      <c r="N1543" s="222"/>
      <c r="O1543" s="222"/>
      <c r="P1543" s="222"/>
      <c r="Q1543" s="222"/>
      <c r="R1543" s="222"/>
      <c r="S1543" s="222"/>
      <c r="T1543" s="223"/>
      <c r="AT1543" s="224" t="s">
        <v>159</v>
      </c>
      <c r="AU1543" s="224" t="s">
        <v>86</v>
      </c>
      <c r="AV1543" s="14" t="s">
        <v>86</v>
      </c>
      <c r="AW1543" s="14" t="s">
        <v>35</v>
      </c>
      <c r="AX1543" s="14" t="s">
        <v>21</v>
      </c>
      <c r="AY1543" s="224" t="s">
        <v>148</v>
      </c>
    </row>
    <row r="1544" spans="2:63" s="12" customFormat="1" ht="22.8" customHeight="1">
      <c r="B1544" s="172"/>
      <c r="C1544" s="173"/>
      <c r="D1544" s="174" t="s">
        <v>76</v>
      </c>
      <c r="E1544" s="186" t="s">
        <v>2158</v>
      </c>
      <c r="F1544" s="186" t="s">
        <v>2159</v>
      </c>
      <c r="G1544" s="173"/>
      <c r="H1544" s="173"/>
      <c r="I1544" s="176"/>
      <c r="J1544" s="187">
        <f>BK1544</f>
        <v>0</v>
      </c>
      <c r="K1544" s="173"/>
      <c r="L1544" s="178"/>
      <c r="M1544" s="179"/>
      <c r="N1544" s="180"/>
      <c r="O1544" s="180"/>
      <c r="P1544" s="181">
        <f>SUM(P1545:P1554)</f>
        <v>0</v>
      </c>
      <c r="Q1544" s="180"/>
      <c r="R1544" s="181">
        <f>SUM(R1545:R1554)</f>
        <v>0.1564719</v>
      </c>
      <c r="S1544" s="180"/>
      <c r="T1544" s="182">
        <f>SUM(T1545:T1554)</f>
        <v>0</v>
      </c>
      <c r="AR1544" s="183" t="s">
        <v>86</v>
      </c>
      <c r="AT1544" s="184" t="s">
        <v>76</v>
      </c>
      <c r="AU1544" s="184" t="s">
        <v>21</v>
      </c>
      <c r="AY1544" s="183" t="s">
        <v>148</v>
      </c>
      <c r="BK1544" s="185">
        <f>SUM(BK1545:BK1554)</f>
        <v>0</v>
      </c>
    </row>
    <row r="1545" spans="1:65" s="2" customFormat="1" ht="16.5" customHeight="1">
      <c r="A1545" s="36"/>
      <c r="B1545" s="37"/>
      <c r="C1545" s="188" t="s">
        <v>2160</v>
      </c>
      <c r="D1545" s="188" t="s">
        <v>150</v>
      </c>
      <c r="E1545" s="189" t="s">
        <v>2161</v>
      </c>
      <c r="F1545" s="190" t="s">
        <v>2162</v>
      </c>
      <c r="G1545" s="191" t="s">
        <v>153</v>
      </c>
      <c r="H1545" s="192">
        <v>680.37</v>
      </c>
      <c r="I1545" s="193"/>
      <c r="J1545" s="192">
        <f>ROUND(I1545*H1545,2)</f>
        <v>0</v>
      </c>
      <c r="K1545" s="190" t="s">
        <v>19</v>
      </c>
      <c r="L1545" s="41"/>
      <c r="M1545" s="194" t="s">
        <v>19</v>
      </c>
      <c r="N1545" s="195" t="s">
        <v>48</v>
      </c>
      <c r="O1545" s="66"/>
      <c r="P1545" s="196">
        <f>O1545*H1545</f>
        <v>0</v>
      </c>
      <c r="Q1545" s="196">
        <v>0.00013</v>
      </c>
      <c r="R1545" s="196">
        <f>Q1545*H1545</f>
        <v>0.08844809999999999</v>
      </c>
      <c r="S1545" s="196">
        <v>0</v>
      </c>
      <c r="T1545" s="197">
        <f>S1545*H1545</f>
        <v>0</v>
      </c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R1545" s="198" t="s">
        <v>272</v>
      </c>
      <c r="AT1545" s="198" t="s">
        <v>150</v>
      </c>
      <c r="AU1545" s="198" t="s">
        <v>86</v>
      </c>
      <c r="AY1545" s="19" t="s">
        <v>148</v>
      </c>
      <c r="BE1545" s="199">
        <f>IF(N1545="základní",J1545,0)</f>
        <v>0</v>
      </c>
      <c r="BF1545" s="199">
        <f>IF(N1545="snížená",J1545,0)</f>
        <v>0</v>
      </c>
      <c r="BG1545" s="199">
        <f>IF(N1545="zákl. přenesená",J1545,0)</f>
        <v>0</v>
      </c>
      <c r="BH1545" s="199">
        <f>IF(N1545="sníž. přenesená",J1545,0)</f>
        <v>0</v>
      </c>
      <c r="BI1545" s="199">
        <f>IF(N1545="nulová",J1545,0)</f>
        <v>0</v>
      </c>
      <c r="BJ1545" s="19" t="s">
        <v>21</v>
      </c>
      <c r="BK1545" s="199">
        <f>ROUND(I1545*H1545,2)</f>
        <v>0</v>
      </c>
      <c r="BL1545" s="19" t="s">
        <v>272</v>
      </c>
      <c r="BM1545" s="198" t="s">
        <v>2163</v>
      </c>
    </row>
    <row r="1546" spans="1:47" s="2" customFormat="1" ht="10.2">
      <c r="A1546" s="36"/>
      <c r="B1546" s="37"/>
      <c r="C1546" s="38"/>
      <c r="D1546" s="200" t="s">
        <v>157</v>
      </c>
      <c r="E1546" s="38"/>
      <c r="F1546" s="201" t="s">
        <v>2162</v>
      </c>
      <c r="G1546" s="38"/>
      <c r="H1546" s="38"/>
      <c r="I1546" s="109"/>
      <c r="J1546" s="38"/>
      <c r="K1546" s="38"/>
      <c r="L1546" s="41"/>
      <c r="M1546" s="202"/>
      <c r="N1546" s="203"/>
      <c r="O1546" s="66"/>
      <c r="P1546" s="66"/>
      <c r="Q1546" s="66"/>
      <c r="R1546" s="66"/>
      <c r="S1546" s="66"/>
      <c r="T1546" s="67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T1546" s="19" t="s">
        <v>157</v>
      </c>
      <c r="AU1546" s="19" t="s">
        <v>86</v>
      </c>
    </row>
    <row r="1547" spans="2:51" s="14" customFormat="1" ht="10.2">
      <c r="B1547" s="214"/>
      <c r="C1547" s="215"/>
      <c r="D1547" s="200" t="s">
        <v>159</v>
      </c>
      <c r="E1547" s="216" t="s">
        <v>19</v>
      </c>
      <c r="F1547" s="217" t="s">
        <v>2164</v>
      </c>
      <c r="G1547" s="215"/>
      <c r="H1547" s="218">
        <v>463.436</v>
      </c>
      <c r="I1547" s="219"/>
      <c r="J1547" s="215"/>
      <c r="K1547" s="215"/>
      <c r="L1547" s="220"/>
      <c r="M1547" s="221"/>
      <c r="N1547" s="222"/>
      <c r="O1547" s="222"/>
      <c r="P1547" s="222"/>
      <c r="Q1547" s="222"/>
      <c r="R1547" s="222"/>
      <c r="S1547" s="222"/>
      <c r="T1547" s="223"/>
      <c r="AT1547" s="224" t="s">
        <v>159</v>
      </c>
      <c r="AU1547" s="224" t="s">
        <v>86</v>
      </c>
      <c r="AV1547" s="14" t="s">
        <v>86</v>
      </c>
      <c r="AW1547" s="14" t="s">
        <v>35</v>
      </c>
      <c r="AX1547" s="14" t="s">
        <v>77</v>
      </c>
      <c r="AY1547" s="224" t="s">
        <v>148</v>
      </c>
    </row>
    <row r="1548" spans="2:51" s="14" customFormat="1" ht="10.2">
      <c r="B1548" s="214"/>
      <c r="C1548" s="215"/>
      <c r="D1548" s="200" t="s">
        <v>159</v>
      </c>
      <c r="E1548" s="216" t="s">
        <v>19</v>
      </c>
      <c r="F1548" s="217" t="s">
        <v>2165</v>
      </c>
      <c r="G1548" s="215"/>
      <c r="H1548" s="218">
        <v>52.414</v>
      </c>
      <c r="I1548" s="219"/>
      <c r="J1548" s="215"/>
      <c r="K1548" s="215"/>
      <c r="L1548" s="220"/>
      <c r="M1548" s="221"/>
      <c r="N1548" s="222"/>
      <c r="O1548" s="222"/>
      <c r="P1548" s="222"/>
      <c r="Q1548" s="222"/>
      <c r="R1548" s="222"/>
      <c r="S1548" s="222"/>
      <c r="T1548" s="223"/>
      <c r="AT1548" s="224" t="s">
        <v>159</v>
      </c>
      <c r="AU1548" s="224" t="s">
        <v>86</v>
      </c>
      <c r="AV1548" s="14" t="s">
        <v>86</v>
      </c>
      <c r="AW1548" s="14" t="s">
        <v>35</v>
      </c>
      <c r="AX1548" s="14" t="s">
        <v>77</v>
      </c>
      <c r="AY1548" s="224" t="s">
        <v>148</v>
      </c>
    </row>
    <row r="1549" spans="2:51" s="14" customFormat="1" ht="10.2">
      <c r="B1549" s="214"/>
      <c r="C1549" s="215"/>
      <c r="D1549" s="200" t="s">
        <v>159</v>
      </c>
      <c r="E1549" s="216" t="s">
        <v>19</v>
      </c>
      <c r="F1549" s="217" t="s">
        <v>2166</v>
      </c>
      <c r="G1549" s="215"/>
      <c r="H1549" s="218">
        <v>164.52</v>
      </c>
      <c r="I1549" s="219"/>
      <c r="J1549" s="215"/>
      <c r="K1549" s="215"/>
      <c r="L1549" s="220"/>
      <c r="M1549" s="221"/>
      <c r="N1549" s="222"/>
      <c r="O1549" s="222"/>
      <c r="P1549" s="222"/>
      <c r="Q1549" s="222"/>
      <c r="R1549" s="222"/>
      <c r="S1549" s="222"/>
      <c r="T1549" s="223"/>
      <c r="AT1549" s="224" t="s">
        <v>159</v>
      </c>
      <c r="AU1549" s="224" t="s">
        <v>86</v>
      </c>
      <c r="AV1549" s="14" t="s">
        <v>86</v>
      </c>
      <c r="AW1549" s="14" t="s">
        <v>35</v>
      </c>
      <c r="AX1549" s="14" t="s">
        <v>77</v>
      </c>
      <c r="AY1549" s="224" t="s">
        <v>148</v>
      </c>
    </row>
    <row r="1550" spans="2:51" s="16" customFormat="1" ht="10.2">
      <c r="B1550" s="236"/>
      <c r="C1550" s="237"/>
      <c r="D1550" s="200" t="s">
        <v>159</v>
      </c>
      <c r="E1550" s="238" t="s">
        <v>19</v>
      </c>
      <c r="F1550" s="239" t="s">
        <v>206</v>
      </c>
      <c r="G1550" s="237"/>
      <c r="H1550" s="240">
        <v>680.37</v>
      </c>
      <c r="I1550" s="241"/>
      <c r="J1550" s="237"/>
      <c r="K1550" s="237"/>
      <c r="L1550" s="242"/>
      <c r="M1550" s="243"/>
      <c r="N1550" s="244"/>
      <c r="O1550" s="244"/>
      <c r="P1550" s="244"/>
      <c r="Q1550" s="244"/>
      <c r="R1550" s="244"/>
      <c r="S1550" s="244"/>
      <c r="T1550" s="245"/>
      <c r="AT1550" s="246" t="s">
        <v>159</v>
      </c>
      <c r="AU1550" s="246" t="s">
        <v>86</v>
      </c>
      <c r="AV1550" s="16" t="s">
        <v>155</v>
      </c>
      <c r="AW1550" s="16" t="s">
        <v>35</v>
      </c>
      <c r="AX1550" s="16" t="s">
        <v>21</v>
      </c>
      <c r="AY1550" s="246" t="s">
        <v>148</v>
      </c>
    </row>
    <row r="1551" spans="1:65" s="2" customFormat="1" ht="21.75" customHeight="1">
      <c r="A1551" s="36"/>
      <c r="B1551" s="37"/>
      <c r="C1551" s="188" t="s">
        <v>2167</v>
      </c>
      <c r="D1551" s="188" t="s">
        <v>150</v>
      </c>
      <c r="E1551" s="189" t="s">
        <v>2168</v>
      </c>
      <c r="F1551" s="190" t="s">
        <v>2169</v>
      </c>
      <c r="G1551" s="191" t="s">
        <v>153</v>
      </c>
      <c r="H1551" s="192">
        <v>261.63</v>
      </c>
      <c r="I1551" s="193"/>
      <c r="J1551" s="192">
        <f>ROUND(I1551*H1551,2)</f>
        <v>0</v>
      </c>
      <c r="K1551" s="190" t="s">
        <v>372</v>
      </c>
      <c r="L1551" s="41"/>
      <c r="M1551" s="194" t="s">
        <v>19</v>
      </c>
      <c r="N1551" s="195" t="s">
        <v>48</v>
      </c>
      <c r="O1551" s="66"/>
      <c r="P1551" s="196">
        <f>O1551*H1551</f>
        <v>0</v>
      </c>
      <c r="Q1551" s="196">
        <v>0.00026</v>
      </c>
      <c r="R1551" s="196">
        <f>Q1551*H1551</f>
        <v>0.0680238</v>
      </c>
      <c r="S1551" s="196">
        <v>0</v>
      </c>
      <c r="T1551" s="197">
        <f>S1551*H1551</f>
        <v>0</v>
      </c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R1551" s="198" t="s">
        <v>272</v>
      </c>
      <c r="AT1551" s="198" t="s">
        <v>150</v>
      </c>
      <c r="AU1551" s="198" t="s">
        <v>86</v>
      </c>
      <c r="AY1551" s="19" t="s">
        <v>148</v>
      </c>
      <c r="BE1551" s="199">
        <f>IF(N1551="základní",J1551,0)</f>
        <v>0</v>
      </c>
      <c r="BF1551" s="199">
        <f>IF(N1551="snížená",J1551,0)</f>
        <v>0</v>
      </c>
      <c r="BG1551" s="199">
        <f>IF(N1551="zákl. přenesená",J1551,0)</f>
        <v>0</v>
      </c>
      <c r="BH1551" s="199">
        <f>IF(N1551="sníž. přenesená",J1551,0)</f>
        <v>0</v>
      </c>
      <c r="BI1551" s="199">
        <f>IF(N1551="nulová",J1551,0)</f>
        <v>0</v>
      </c>
      <c r="BJ1551" s="19" t="s">
        <v>21</v>
      </c>
      <c r="BK1551" s="199">
        <f>ROUND(I1551*H1551,2)</f>
        <v>0</v>
      </c>
      <c r="BL1551" s="19" t="s">
        <v>272</v>
      </c>
      <c r="BM1551" s="198" t="s">
        <v>2170</v>
      </c>
    </row>
    <row r="1552" spans="1:47" s="2" customFormat="1" ht="28.8">
      <c r="A1552" s="36"/>
      <c r="B1552" s="37"/>
      <c r="C1552" s="38"/>
      <c r="D1552" s="200" t="s">
        <v>157</v>
      </c>
      <c r="E1552" s="38"/>
      <c r="F1552" s="201" t="s">
        <v>2171</v>
      </c>
      <c r="G1552" s="38"/>
      <c r="H1552" s="38"/>
      <c r="I1552" s="109"/>
      <c r="J1552" s="38"/>
      <c r="K1552" s="38"/>
      <c r="L1552" s="41"/>
      <c r="M1552" s="202"/>
      <c r="N1552" s="203"/>
      <c r="O1552" s="66"/>
      <c r="P1552" s="66"/>
      <c r="Q1552" s="66"/>
      <c r="R1552" s="66"/>
      <c r="S1552" s="66"/>
      <c r="T1552" s="67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T1552" s="19" t="s">
        <v>157</v>
      </c>
      <c r="AU1552" s="19" t="s">
        <v>86</v>
      </c>
    </row>
    <row r="1553" spans="2:51" s="14" customFormat="1" ht="10.2">
      <c r="B1553" s="214"/>
      <c r="C1553" s="215"/>
      <c r="D1553" s="200" t="s">
        <v>159</v>
      </c>
      <c r="E1553" s="216" t="s">
        <v>19</v>
      </c>
      <c r="F1553" s="217" t="s">
        <v>2172</v>
      </c>
      <c r="G1553" s="215"/>
      <c r="H1553" s="218">
        <v>261.628</v>
      </c>
      <c r="I1553" s="219"/>
      <c r="J1553" s="215"/>
      <c r="K1553" s="215"/>
      <c r="L1553" s="220"/>
      <c r="M1553" s="221"/>
      <c r="N1553" s="222"/>
      <c r="O1553" s="222"/>
      <c r="P1553" s="222"/>
      <c r="Q1553" s="222"/>
      <c r="R1553" s="222"/>
      <c r="S1553" s="222"/>
      <c r="T1553" s="223"/>
      <c r="AT1553" s="224" t="s">
        <v>159</v>
      </c>
      <c r="AU1553" s="224" t="s">
        <v>86</v>
      </c>
      <c r="AV1553" s="14" t="s">
        <v>86</v>
      </c>
      <c r="AW1553" s="14" t="s">
        <v>35</v>
      </c>
      <c r="AX1553" s="14" t="s">
        <v>77</v>
      </c>
      <c r="AY1553" s="224" t="s">
        <v>148</v>
      </c>
    </row>
    <row r="1554" spans="2:51" s="16" customFormat="1" ht="10.2">
      <c r="B1554" s="236"/>
      <c r="C1554" s="237"/>
      <c r="D1554" s="200" t="s">
        <v>159</v>
      </c>
      <c r="E1554" s="238" t="s">
        <v>19</v>
      </c>
      <c r="F1554" s="239" t="s">
        <v>206</v>
      </c>
      <c r="G1554" s="237"/>
      <c r="H1554" s="240">
        <v>261.628</v>
      </c>
      <c r="I1554" s="241"/>
      <c r="J1554" s="237"/>
      <c r="K1554" s="237"/>
      <c r="L1554" s="242"/>
      <c r="M1554" s="243"/>
      <c r="N1554" s="244"/>
      <c r="O1554" s="244"/>
      <c r="P1554" s="244"/>
      <c r="Q1554" s="244"/>
      <c r="R1554" s="244"/>
      <c r="S1554" s="244"/>
      <c r="T1554" s="245"/>
      <c r="AT1554" s="246" t="s">
        <v>159</v>
      </c>
      <c r="AU1554" s="246" t="s">
        <v>86</v>
      </c>
      <c r="AV1554" s="16" t="s">
        <v>155</v>
      </c>
      <c r="AW1554" s="16" t="s">
        <v>35</v>
      </c>
      <c r="AX1554" s="16" t="s">
        <v>21</v>
      </c>
      <c r="AY1554" s="246" t="s">
        <v>148</v>
      </c>
    </row>
    <row r="1555" spans="2:63" s="12" customFormat="1" ht="25.95" customHeight="1">
      <c r="B1555" s="172"/>
      <c r="C1555" s="173"/>
      <c r="D1555" s="174" t="s">
        <v>76</v>
      </c>
      <c r="E1555" s="175" t="s">
        <v>243</v>
      </c>
      <c r="F1555" s="175" t="s">
        <v>2173</v>
      </c>
      <c r="G1555" s="173"/>
      <c r="H1555" s="173"/>
      <c r="I1555" s="176"/>
      <c r="J1555" s="177">
        <f>BK1555</f>
        <v>0</v>
      </c>
      <c r="K1555" s="173"/>
      <c r="L1555" s="178"/>
      <c r="M1555" s="179"/>
      <c r="N1555" s="180"/>
      <c r="O1555" s="180"/>
      <c r="P1555" s="181">
        <f>P1556</f>
        <v>0</v>
      </c>
      <c r="Q1555" s="180"/>
      <c r="R1555" s="181">
        <f>R1556</f>
        <v>0.18499</v>
      </c>
      <c r="S1555" s="180"/>
      <c r="T1555" s="182">
        <f>T1556</f>
        <v>0</v>
      </c>
      <c r="AR1555" s="183" t="s">
        <v>181</v>
      </c>
      <c r="AT1555" s="184" t="s">
        <v>76</v>
      </c>
      <c r="AU1555" s="184" t="s">
        <v>77</v>
      </c>
      <c r="AY1555" s="183" t="s">
        <v>148</v>
      </c>
      <c r="BK1555" s="185">
        <f>BK1556</f>
        <v>0</v>
      </c>
    </row>
    <row r="1556" spans="2:63" s="12" customFormat="1" ht="22.8" customHeight="1">
      <c r="B1556" s="172"/>
      <c r="C1556" s="173"/>
      <c r="D1556" s="174" t="s">
        <v>76</v>
      </c>
      <c r="E1556" s="186" t="s">
        <v>2174</v>
      </c>
      <c r="F1556" s="186" t="s">
        <v>2175</v>
      </c>
      <c r="G1556" s="173"/>
      <c r="H1556" s="173"/>
      <c r="I1556" s="176"/>
      <c r="J1556" s="187">
        <f>BK1556</f>
        <v>0</v>
      </c>
      <c r="K1556" s="173"/>
      <c r="L1556" s="178"/>
      <c r="M1556" s="179"/>
      <c r="N1556" s="180"/>
      <c r="O1556" s="180"/>
      <c r="P1556" s="181">
        <f>SUM(P1557:P1611)</f>
        <v>0</v>
      </c>
      <c r="Q1556" s="180"/>
      <c r="R1556" s="181">
        <f>SUM(R1557:R1611)</f>
        <v>0.18499</v>
      </c>
      <c r="S1556" s="180"/>
      <c r="T1556" s="182">
        <f>SUM(T1557:T1611)</f>
        <v>0</v>
      </c>
      <c r="AR1556" s="183" t="s">
        <v>181</v>
      </c>
      <c r="AT1556" s="184" t="s">
        <v>76</v>
      </c>
      <c r="AU1556" s="184" t="s">
        <v>21</v>
      </c>
      <c r="AY1556" s="183" t="s">
        <v>148</v>
      </c>
      <c r="BK1556" s="185">
        <f>SUM(BK1557:BK1611)</f>
        <v>0</v>
      </c>
    </row>
    <row r="1557" spans="1:65" s="2" customFormat="1" ht="16.5" customHeight="1">
      <c r="A1557" s="36"/>
      <c r="B1557" s="37"/>
      <c r="C1557" s="188" t="s">
        <v>2176</v>
      </c>
      <c r="D1557" s="188" t="s">
        <v>150</v>
      </c>
      <c r="E1557" s="189" t="s">
        <v>2177</v>
      </c>
      <c r="F1557" s="190" t="s">
        <v>2178</v>
      </c>
      <c r="G1557" s="191" t="s">
        <v>1169</v>
      </c>
      <c r="H1557" s="192">
        <v>120</v>
      </c>
      <c r="I1557" s="193"/>
      <c r="J1557" s="192">
        <f>ROUND(I1557*H1557,2)</f>
        <v>0</v>
      </c>
      <c r="K1557" s="190" t="s">
        <v>19</v>
      </c>
      <c r="L1557" s="41"/>
      <c r="M1557" s="194" t="s">
        <v>19</v>
      </c>
      <c r="N1557" s="195" t="s">
        <v>48</v>
      </c>
      <c r="O1557" s="66"/>
      <c r="P1557" s="196">
        <f>O1557*H1557</f>
        <v>0</v>
      </c>
      <c r="Q1557" s="196">
        <v>0</v>
      </c>
      <c r="R1557" s="196">
        <f>Q1557*H1557</f>
        <v>0</v>
      </c>
      <c r="S1557" s="196">
        <v>0</v>
      </c>
      <c r="T1557" s="197">
        <f>S1557*H1557</f>
        <v>0</v>
      </c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R1557" s="198" t="s">
        <v>667</v>
      </c>
      <c r="AT1557" s="198" t="s">
        <v>150</v>
      </c>
      <c r="AU1557" s="198" t="s">
        <v>86</v>
      </c>
      <c r="AY1557" s="19" t="s">
        <v>148</v>
      </c>
      <c r="BE1557" s="199">
        <f>IF(N1557="základní",J1557,0)</f>
        <v>0</v>
      </c>
      <c r="BF1557" s="199">
        <f>IF(N1557="snížená",J1557,0)</f>
        <v>0</v>
      </c>
      <c r="BG1557" s="199">
        <f>IF(N1557="zákl. přenesená",J1557,0)</f>
        <v>0</v>
      </c>
      <c r="BH1557" s="199">
        <f>IF(N1557="sníž. přenesená",J1557,0)</f>
        <v>0</v>
      </c>
      <c r="BI1557" s="199">
        <f>IF(N1557="nulová",J1557,0)</f>
        <v>0</v>
      </c>
      <c r="BJ1557" s="19" t="s">
        <v>21</v>
      </c>
      <c r="BK1557" s="199">
        <f>ROUND(I1557*H1557,2)</f>
        <v>0</v>
      </c>
      <c r="BL1557" s="19" t="s">
        <v>667</v>
      </c>
      <c r="BM1557" s="198" t="s">
        <v>2179</v>
      </c>
    </row>
    <row r="1558" spans="1:47" s="2" customFormat="1" ht="10.2">
      <c r="A1558" s="36"/>
      <c r="B1558" s="37"/>
      <c r="C1558" s="38"/>
      <c r="D1558" s="200" t="s">
        <v>157</v>
      </c>
      <c r="E1558" s="38"/>
      <c r="F1558" s="201" t="s">
        <v>2178</v>
      </c>
      <c r="G1558" s="38"/>
      <c r="H1558" s="38"/>
      <c r="I1558" s="109"/>
      <c r="J1558" s="38"/>
      <c r="K1558" s="38"/>
      <c r="L1558" s="41"/>
      <c r="M1558" s="202"/>
      <c r="N1558" s="203"/>
      <c r="O1558" s="66"/>
      <c r="P1558" s="66"/>
      <c r="Q1558" s="66"/>
      <c r="R1558" s="66"/>
      <c r="S1558" s="66"/>
      <c r="T1558" s="67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T1558" s="19" t="s">
        <v>157</v>
      </c>
      <c r="AU1558" s="19" t="s">
        <v>86</v>
      </c>
    </row>
    <row r="1559" spans="1:65" s="2" customFormat="1" ht="16.5" customHeight="1">
      <c r="A1559" s="36"/>
      <c r="B1559" s="37"/>
      <c r="C1559" s="188" t="s">
        <v>2180</v>
      </c>
      <c r="D1559" s="188" t="s">
        <v>150</v>
      </c>
      <c r="E1559" s="189" t="s">
        <v>2181</v>
      </c>
      <c r="F1559" s="190" t="s">
        <v>2182</v>
      </c>
      <c r="G1559" s="191" t="s">
        <v>366</v>
      </c>
      <c r="H1559" s="192">
        <v>1</v>
      </c>
      <c r="I1559" s="193"/>
      <c r="J1559" s="192">
        <f>ROUND(I1559*H1559,2)</f>
        <v>0</v>
      </c>
      <c r="K1559" s="190" t="s">
        <v>19</v>
      </c>
      <c r="L1559" s="41"/>
      <c r="M1559" s="194" t="s">
        <v>19</v>
      </c>
      <c r="N1559" s="195" t="s">
        <v>48</v>
      </c>
      <c r="O1559" s="66"/>
      <c r="P1559" s="196">
        <f>O1559*H1559</f>
        <v>0</v>
      </c>
      <c r="Q1559" s="196">
        <v>0</v>
      </c>
      <c r="R1559" s="196">
        <f>Q1559*H1559</f>
        <v>0</v>
      </c>
      <c r="S1559" s="196">
        <v>0</v>
      </c>
      <c r="T1559" s="197">
        <f>S1559*H1559</f>
        <v>0</v>
      </c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R1559" s="198" t="s">
        <v>667</v>
      </c>
      <c r="AT1559" s="198" t="s">
        <v>150</v>
      </c>
      <c r="AU1559" s="198" t="s">
        <v>86</v>
      </c>
      <c r="AY1559" s="19" t="s">
        <v>148</v>
      </c>
      <c r="BE1559" s="199">
        <f>IF(N1559="základní",J1559,0)</f>
        <v>0</v>
      </c>
      <c r="BF1559" s="199">
        <f>IF(N1559="snížená",J1559,0)</f>
        <v>0</v>
      </c>
      <c r="BG1559" s="199">
        <f>IF(N1559="zákl. přenesená",J1559,0)</f>
        <v>0</v>
      </c>
      <c r="BH1559" s="199">
        <f>IF(N1559="sníž. přenesená",J1559,0)</f>
        <v>0</v>
      </c>
      <c r="BI1559" s="199">
        <f>IF(N1559="nulová",J1559,0)</f>
        <v>0</v>
      </c>
      <c r="BJ1559" s="19" t="s">
        <v>21</v>
      </c>
      <c r="BK1559" s="199">
        <f>ROUND(I1559*H1559,2)</f>
        <v>0</v>
      </c>
      <c r="BL1559" s="19" t="s">
        <v>667</v>
      </c>
      <c r="BM1559" s="198" t="s">
        <v>2183</v>
      </c>
    </row>
    <row r="1560" spans="1:47" s="2" customFormat="1" ht="10.2">
      <c r="A1560" s="36"/>
      <c r="B1560" s="37"/>
      <c r="C1560" s="38"/>
      <c r="D1560" s="200" t="s">
        <v>157</v>
      </c>
      <c r="E1560" s="38"/>
      <c r="F1560" s="201" t="s">
        <v>2184</v>
      </c>
      <c r="G1560" s="38"/>
      <c r="H1560" s="38"/>
      <c r="I1560" s="109"/>
      <c r="J1560" s="38"/>
      <c r="K1560" s="38"/>
      <c r="L1560" s="41"/>
      <c r="M1560" s="202"/>
      <c r="N1560" s="203"/>
      <c r="O1560" s="66"/>
      <c r="P1560" s="66"/>
      <c r="Q1560" s="66"/>
      <c r="R1560" s="66"/>
      <c r="S1560" s="66"/>
      <c r="T1560" s="67"/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T1560" s="19" t="s">
        <v>157</v>
      </c>
      <c r="AU1560" s="19" t="s">
        <v>86</v>
      </c>
    </row>
    <row r="1561" spans="1:65" s="2" customFormat="1" ht="16.5" customHeight="1">
      <c r="A1561" s="36"/>
      <c r="B1561" s="37"/>
      <c r="C1561" s="247" t="s">
        <v>2185</v>
      </c>
      <c r="D1561" s="247" t="s">
        <v>243</v>
      </c>
      <c r="E1561" s="248" t="s">
        <v>2186</v>
      </c>
      <c r="F1561" s="249" t="s">
        <v>2187</v>
      </c>
      <c r="G1561" s="250" t="s">
        <v>366</v>
      </c>
      <c r="H1561" s="251">
        <v>1</v>
      </c>
      <c r="I1561" s="252"/>
      <c r="J1561" s="251">
        <f>ROUND(I1561*H1561,2)</f>
        <v>0</v>
      </c>
      <c r="K1561" s="249" t="s">
        <v>19</v>
      </c>
      <c r="L1561" s="253"/>
      <c r="M1561" s="254" t="s">
        <v>19</v>
      </c>
      <c r="N1561" s="255" t="s">
        <v>48</v>
      </c>
      <c r="O1561" s="66"/>
      <c r="P1561" s="196">
        <f>O1561*H1561</f>
        <v>0</v>
      </c>
      <c r="Q1561" s="196">
        <v>0.012</v>
      </c>
      <c r="R1561" s="196">
        <f>Q1561*H1561</f>
        <v>0.012</v>
      </c>
      <c r="S1561" s="196">
        <v>0</v>
      </c>
      <c r="T1561" s="197">
        <f>S1561*H1561</f>
        <v>0</v>
      </c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R1561" s="198" t="s">
        <v>1106</v>
      </c>
      <c r="AT1561" s="198" t="s">
        <v>243</v>
      </c>
      <c r="AU1561" s="198" t="s">
        <v>86</v>
      </c>
      <c r="AY1561" s="19" t="s">
        <v>148</v>
      </c>
      <c r="BE1561" s="199">
        <f>IF(N1561="základní",J1561,0)</f>
        <v>0</v>
      </c>
      <c r="BF1561" s="199">
        <f>IF(N1561="snížená",J1561,0)</f>
        <v>0</v>
      </c>
      <c r="BG1561" s="199">
        <f>IF(N1561="zákl. přenesená",J1561,0)</f>
        <v>0</v>
      </c>
      <c r="BH1561" s="199">
        <f>IF(N1561="sníž. přenesená",J1561,0)</f>
        <v>0</v>
      </c>
      <c r="BI1561" s="199">
        <f>IF(N1561="nulová",J1561,0)</f>
        <v>0</v>
      </c>
      <c r="BJ1561" s="19" t="s">
        <v>21</v>
      </c>
      <c r="BK1561" s="199">
        <f>ROUND(I1561*H1561,2)</f>
        <v>0</v>
      </c>
      <c r="BL1561" s="19" t="s">
        <v>1106</v>
      </c>
      <c r="BM1561" s="198" t="s">
        <v>2188</v>
      </c>
    </row>
    <row r="1562" spans="1:47" s="2" customFormat="1" ht="10.2">
      <c r="A1562" s="36"/>
      <c r="B1562" s="37"/>
      <c r="C1562" s="38"/>
      <c r="D1562" s="200" t="s">
        <v>157</v>
      </c>
      <c r="E1562" s="38"/>
      <c r="F1562" s="201" t="s">
        <v>2189</v>
      </c>
      <c r="G1562" s="38"/>
      <c r="H1562" s="38"/>
      <c r="I1562" s="109"/>
      <c r="J1562" s="38"/>
      <c r="K1562" s="38"/>
      <c r="L1562" s="41"/>
      <c r="M1562" s="202"/>
      <c r="N1562" s="203"/>
      <c r="O1562" s="66"/>
      <c r="P1562" s="66"/>
      <c r="Q1562" s="66"/>
      <c r="R1562" s="66"/>
      <c r="S1562" s="66"/>
      <c r="T1562" s="67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T1562" s="19" t="s">
        <v>157</v>
      </c>
      <c r="AU1562" s="19" t="s">
        <v>86</v>
      </c>
    </row>
    <row r="1563" spans="1:65" s="2" customFormat="1" ht="21.75" customHeight="1">
      <c r="A1563" s="36"/>
      <c r="B1563" s="37"/>
      <c r="C1563" s="188" t="s">
        <v>2190</v>
      </c>
      <c r="D1563" s="188" t="s">
        <v>150</v>
      </c>
      <c r="E1563" s="189" t="s">
        <v>2191</v>
      </c>
      <c r="F1563" s="190" t="s">
        <v>2192</v>
      </c>
      <c r="G1563" s="191" t="s">
        <v>366</v>
      </c>
      <c r="H1563" s="192">
        <v>1</v>
      </c>
      <c r="I1563" s="193"/>
      <c r="J1563" s="192">
        <f>ROUND(I1563*H1563,2)</f>
        <v>0</v>
      </c>
      <c r="K1563" s="190" t="s">
        <v>372</v>
      </c>
      <c r="L1563" s="41"/>
      <c r="M1563" s="194" t="s">
        <v>19</v>
      </c>
      <c r="N1563" s="195" t="s">
        <v>48</v>
      </c>
      <c r="O1563" s="66"/>
      <c r="P1563" s="196">
        <f>O1563*H1563</f>
        <v>0</v>
      </c>
      <c r="Q1563" s="196">
        <v>0</v>
      </c>
      <c r="R1563" s="196">
        <f>Q1563*H1563</f>
        <v>0</v>
      </c>
      <c r="S1563" s="196">
        <v>0</v>
      </c>
      <c r="T1563" s="197">
        <f>S1563*H1563</f>
        <v>0</v>
      </c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R1563" s="198" t="s">
        <v>667</v>
      </c>
      <c r="AT1563" s="198" t="s">
        <v>150</v>
      </c>
      <c r="AU1563" s="198" t="s">
        <v>86</v>
      </c>
      <c r="AY1563" s="19" t="s">
        <v>148</v>
      </c>
      <c r="BE1563" s="199">
        <f>IF(N1563="základní",J1563,0)</f>
        <v>0</v>
      </c>
      <c r="BF1563" s="199">
        <f>IF(N1563="snížená",J1563,0)</f>
        <v>0</v>
      </c>
      <c r="BG1563" s="199">
        <f>IF(N1563="zákl. přenesená",J1563,0)</f>
        <v>0</v>
      </c>
      <c r="BH1563" s="199">
        <f>IF(N1563="sníž. přenesená",J1563,0)</f>
        <v>0</v>
      </c>
      <c r="BI1563" s="199">
        <f>IF(N1563="nulová",J1563,0)</f>
        <v>0</v>
      </c>
      <c r="BJ1563" s="19" t="s">
        <v>21</v>
      </c>
      <c r="BK1563" s="199">
        <f>ROUND(I1563*H1563,2)</f>
        <v>0</v>
      </c>
      <c r="BL1563" s="19" t="s">
        <v>667</v>
      </c>
      <c r="BM1563" s="198" t="s">
        <v>2193</v>
      </c>
    </row>
    <row r="1564" spans="1:47" s="2" customFormat="1" ht="19.2">
      <c r="A1564" s="36"/>
      <c r="B1564" s="37"/>
      <c r="C1564" s="38"/>
      <c r="D1564" s="200" t="s">
        <v>157</v>
      </c>
      <c r="E1564" s="38"/>
      <c r="F1564" s="201" t="s">
        <v>2194</v>
      </c>
      <c r="G1564" s="38"/>
      <c r="H1564" s="38"/>
      <c r="I1564" s="109"/>
      <c r="J1564" s="38"/>
      <c r="K1564" s="38"/>
      <c r="L1564" s="41"/>
      <c r="M1564" s="202"/>
      <c r="N1564" s="203"/>
      <c r="O1564" s="66"/>
      <c r="P1564" s="66"/>
      <c r="Q1564" s="66"/>
      <c r="R1564" s="66"/>
      <c r="S1564" s="66"/>
      <c r="T1564" s="67"/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T1564" s="19" t="s">
        <v>157</v>
      </c>
      <c r="AU1564" s="19" t="s">
        <v>86</v>
      </c>
    </row>
    <row r="1565" spans="1:65" s="2" customFormat="1" ht="21.75" customHeight="1">
      <c r="A1565" s="36"/>
      <c r="B1565" s="37"/>
      <c r="C1565" s="247" t="s">
        <v>2195</v>
      </c>
      <c r="D1565" s="247" t="s">
        <v>243</v>
      </c>
      <c r="E1565" s="248" t="s">
        <v>2196</v>
      </c>
      <c r="F1565" s="249" t="s">
        <v>2197</v>
      </c>
      <c r="G1565" s="250" t="s">
        <v>366</v>
      </c>
      <c r="H1565" s="251">
        <v>1</v>
      </c>
      <c r="I1565" s="252"/>
      <c r="J1565" s="251">
        <f>ROUND(I1565*H1565,2)</f>
        <v>0</v>
      </c>
      <c r="K1565" s="249" t="s">
        <v>19</v>
      </c>
      <c r="L1565" s="253"/>
      <c r="M1565" s="254" t="s">
        <v>19</v>
      </c>
      <c r="N1565" s="255" t="s">
        <v>48</v>
      </c>
      <c r="O1565" s="66"/>
      <c r="P1565" s="196">
        <f>O1565*H1565</f>
        <v>0</v>
      </c>
      <c r="Q1565" s="196">
        <v>0.022</v>
      </c>
      <c r="R1565" s="196">
        <f>Q1565*H1565</f>
        <v>0.022</v>
      </c>
      <c r="S1565" s="196">
        <v>0</v>
      </c>
      <c r="T1565" s="197">
        <f>S1565*H1565</f>
        <v>0</v>
      </c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R1565" s="198" t="s">
        <v>1106</v>
      </c>
      <c r="AT1565" s="198" t="s">
        <v>243</v>
      </c>
      <c r="AU1565" s="198" t="s">
        <v>86</v>
      </c>
      <c r="AY1565" s="19" t="s">
        <v>148</v>
      </c>
      <c r="BE1565" s="199">
        <f>IF(N1565="základní",J1565,0)</f>
        <v>0</v>
      </c>
      <c r="BF1565" s="199">
        <f>IF(N1565="snížená",J1565,0)</f>
        <v>0</v>
      </c>
      <c r="BG1565" s="199">
        <f>IF(N1565="zákl. přenesená",J1565,0)</f>
        <v>0</v>
      </c>
      <c r="BH1565" s="199">
        <f>IF(N1565="sníž. přenesená",J1565,0)</f>
        <v>0</v>
      </c>
      <c r="BI1565" s="199">
        <f>IF(N1565="nulová",J1565,0)</f>
        <v>0</v>
      </c>
      <c r="BJ1565" s="19" t="s">
        <v>21</v>
      </c>
      <c r="BK1565" s="199">
        <f>ROUND(I1565*H1565,2)</f>
        <v>0</v>
      </c>
      <c r="BL1565" s="19" t="s">
        <v>1106</v>
      </c>
      <c r="BM1565" s="198" t="s">
        <v>2198</v>
      </c>
    </row>
    <row r="1566" spans="1:47" s="2" customFormat="1" ht="10.2">
      <c r="A1566" s="36"/>
      <c r="B1566" s="37"/>
      <c r="C1566" s="38"/>
      <c r="D1566" s="200" t="s">
        <v>157</v>
      </c>
      <c r="E1566" s="38"/>
      <c r="F1566" s="201" t="s">
        <v>2199</v>
      </c>
      <c r="G1566" s="38"/>
      <c r="H1566" s="38"/>
      <c r="I1566" s="109"/>
      <c r="J1566" s="38"/>
      <c r="K1566" s="38"/>
      <c r="L1566" s="41"/>
      <c r="M1566" s="202"/>
      <c r="N1566" s="203"/>
      <c r="O1566" s="66"/>
      <c r="P1566" s="66"/>
      <c r="Q1566" s="66"/>
      <c r="R1566" s="66"/>
      <c r="S1566" s="66"/>
      <c r="T1566" s="67"/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T1566" s="19" t="s">
        <v>157</v>
      </c>
      <c r="AU1566" s="19" t="s">
        <v>86</v>
      </c>
    </row>
    <row r="1567" spans="1:65" s="2" customFormat="1" ht="21.75" customHeight="1">
      <c r="A1567" s="36"/>
      <c r="B1567" s="37"/>
      <c r="C1567" s="188" t="s">
        <v>2200</v>
      </c>
      <c r="D1567" s="188" t="s">
        <v>150</v>
      </c>
      <c r="E1567" s="189" t="s">
        <v>2201</v>
      </c>
      <c r="F1567" s="190" t="s">
        <v>2202</v>
      </c>
      <c r="G1567" s="191" t="s">
        <v>924</v>
      </c>
      <c r="H1567" s="192">
        <v>1</v>
      </c>
      <c r="I1567" s="193"/>
      <c r="J1567" s="192">
        <f>ROUND(I1567*H1567,2)</f>
        <v>0</v>
      </c>
      <c r="K1567" s="190" t="s">
        <v>19</v>
      </c>
      <c r="L1567" s="41"/>
      <c r="M1567" s="194" t="s">
        <v>19</v>
      </c>
      <c r="N1567" s="195" t="s">
        <v>48</v>
      </c>
      <c r="O1567" s="66"/>
      <c r="P1567" s="196">
        <f>O1567*H1567</f>
        <v>0</v>
      </c>
      <c r="Q1567" s="196">
        <v>0</v>
      </c>
      <c r="R1567" s="196">
        <f>Q1567*H1567</f>
        <v>0</v>
      </c>
      <c r="S1567" s="196">
        <v>0</v>
      </c>
      <c r="T1567" s="197">
        <f>S1567*H1567</f>
        <v>0</v>
      </c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R1567" s="198" t="s">
        <v>667</v>
      </c>
      <c r="AT1567" s="198" t="s">
        <v>150</v>
      </c>
      <c r="AU1567" s="198" t="s">
        <v>86</v>
      </c>
      <c r="AY1567" s="19" t="s">
        <v>148</v>
      </c>
      <c r="BE1567" s="199">
        <f>IF(N1567="základní",J1567,0)</f>
        <v>0</v>
      </c>
      <c r="BF1567" s="199">
        <f>IF(N1567="snížená",J1567,0)</f>
        <v>0</v>
      </c>
      <c r="BG1567" s="199">
        <f>IF(N1567="zákl. přenesená",J1567,0)</f>
        <v>0</v>
      </c>
      <c r="BH1567" s="199">
        <f>IF(N1567="sníž. přenesená",J1567,0)</f>
        <v>0</v>
      </c>
      <c r="BI1567" s="199">
        <f>IF(N1567="nulová",J1567,0)</f>
        <v>0</v>
      </c>
      <c r="BJ1567" s="19" t="s">
        <v>21</v>
      </c>
      <c r="BK1567" s="199">
        <f>ROUND(I1567*H1567,2)</f>
        <v>0</v>
      </c>
      <c r="BL1567" s="19" t="s">
        <v>667</v>
      </c>
      <c r="BM1567" s="198" t="s">
        <v>2203</v>
      </c>
    </row>
    <row r="1568" spans="1:47" s="2" customFormat="1" ht="10.2">
      <c r="A1568" s="36"/>
      <c r="B1568" s="37"/>
      <c r="C1568" s="38"/>
      <c r="D1568" s="200" t="s">
        <v>157</v>
      </c>
      <c r="E1568" s="38"/>
      <c r="F1568" s="201" t="s">
        <v>2204</v>
      </c>
      <c r="G1568" s="38"/>
      <c r="H1568" s="38"/>
      <c r="I1568" s="109"/>
      <c r="J1568" s="38"/>
      <c r="K1568" s="38"/>
      <c r="L1568" s="41"/>
      <c r="M1568" s="202"/>
      <c r="N1568" s="203"/>
      <c r="O1568" s="66"/>
      <c r="P1568" s="66"/>
      <c r="Q1568" s="66"/>
      <c r="R1568" s="66"/>
      <c r="S1568" s="66"/>
      <c r="T1568" s="67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T1568" s="19" t="s">
        <v>157</v>
      </c>
      <c r="AU1568" s="19" t="s">
        <v>86</v>
      </c>
    </row>
    <row r="1569" spans="1:65" s="2" customFormat="1" ht="16.5" customHeight="1">
      <c r="A1569" s="36"/>
      <c r="B1569" s="37"/>
      <c r="C1569" s="188" t="s">
        <v>2205</v>
      </c>
      <c r="D1569" s="188" t="s">
        <v>150</v>
      </c>
      <c r="E1569" s="189" t="s">
        <v>2206</v>
      </c>
      <c r="F1569" s="190" t="s">
        <v>2207</v>
      </c>
      <c r="G1569" s="191" t="s">
        <v>366</v>
      </c>
      <c r="H1569" s="192">
        <v>21</v>
      </c>
      <c r="I1569" s="193"/>
      <c r="J1569" s="192">
        <f>ROUND(I1569*H1569,2)</f>
        <v>0</v>
      </c>
      <c r="K1569" s="190" t="s">
        <v>19</v>
      </c>
      <c r="L1569" s="41"/>
      <c r="M1569" s="194" t="s">
        <v>19</v>
      </c>
      <c r="N1569" s="195" t="s">
        <v>48</v>
      </c>
      <c r="O1569" s="66"/>
      <c r="P1569" s="196">
        <f>O1569*H1569</f>
        <v>0</v>
      </c>
      <c r="Q1569" s="196">
        <v>0</v>
      </c>
      <c r="R1569" s="196">
        <f>Q1569*H1569</f>
        <v>0</v>
      </c>
      <c r="S1569" s="196">
        <v>0</v>
      </c>
      <c r="T1569" s="197">
        <f>S1569*H1569</f>
        <v>0</v>
      </c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R1569" s="198" t="s">
        <v>667</v>
      </c>
      <c r="AT1569" s="198" t="s">
        <v>150</v>
      </c>
      <c r="AU1569" s="198" t="s">
        <v>86</v>
      </c>
      <c r="AY1569" s="19" t="s">
        <v>148</v>
      </c>
      <c r="BE1569" s="199">
        <f>IF(N1569="základní",J1569,0)</f>
        <v>0</v>
      </c>
      <c r="BF1569" s="199">
        <f>IF(N1569="snížená",J1569,0)</f>
        <v>0</v>
      </c>
      <c r="BG1569" s="199">
        <f>IF(N1569="zákl. přenesená",J1569,0)</f>
        <v>0</v>
      </c>
      <c r="BH1569" s="199">
        <f>IF(N1569="sníž. přenesená",J1569,0)</f>
        <v>0</v>
      </c>
      <c r="BI1569" s="199">
        <f>IF(N1569="nulová",J1569,0)</f>
        <v>0</v>
      </c>
      <c r="BJ1569" s="19" t="s">
        <v>21</v>
      </c>
      <c r="BK1569" s="199">
        <f>ROUND(I1569*H1569,2)</f>
        <v>0</v>
      </c>
      <c r="BL1569" s="19" t="s">
        <v>667</v>
      </c>
      <c r="BM1569" s="198" t="s">
        <v>2208</v>
      </c>
    </row>
    <row r="1570" spans="1:47" s="2" customFormat="1" ht="10.2">
      <c r="A1570" s="36"/>
      <c r="B1570" s="37"/>
      <c r="C1570" s="38"/>
      <c r="D1570" s="200" t="s">
        <v>157</v>
      </c>
      <c r="E1570" s="38"/>
      <c r="F1570" s="201" t="s">
        <v>2209</v>
      </c>
      <c r="G1570" s="38"/>
      <c r="H1570" s="38"/>
      <c r="I1570" s="109"/>
      <c r="J1570" s="38"/>
      <c r="K1570" s="38"/>
      <c r="L1570" s="41"/>
      <c r="M1570" s="202"/>
      <c r="N1570" s="203"/>
      <c r="O1570" s="66"/>
      <c r="P1570" s="66"/>
      <c r="Q1570" s="66"/>
      <c r="R1570" s="66"/>
      <c r="S1570" s="66"/>
      <c r="T1570" s="67"/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T1570" s="19" t="s">
        <v>157</v>
      </c>
      <c r="AU1570" s="19" t="s">
        <v>86</v>
      </c>
    </row>
    <row r="1571" spans="2:51" s="14" customFormat="1" ht="10.2">
      <c r="B1571" s="214"/>
      <c r="C1571" s="215"/>
      <c r="D1571" s="200" t="s">
        <v>159</v>
      </c>
      <c r="E1571" s="216" t="s">
        <v>19</v>
      </c>
      <c r="F1571" s="217" t="s">
        <v>2210</v>
      </c>
      <c r="G1571" s="215"/>
      <c r="H1571" s="218">
        <v>21</v>
      </c>
      <c r="I1571" s="219"/>
      <c r="J1571" s="215"/>
      <c r="K1571" s="215"/>
      <c r="L1571" s="220"/>
      <c r="M1571" s="221"/>
      <c r="N1571" s="222"/>
      <c r="O1571" s="222"/>
      <c r="P1571" s="222"/>
      <c r="Q1571" s="222"/>
      <c r="R1571" s="222"/>
      <c r="S1571" s="222"/>
      <c r="T1571" s="223"/>
      <c r="AT1571" s="224" t="s">
        <v>159</v>
      </c>
      <c r="AU1571" s="224" t="s">
        <v>86</v>
      </c>
      <c r="AV1571" s="14" t="s">
        <v>86</v>
      </c>
      <c r="AW1571" s="14" t="s">
        <v>35</v>
      </c>
      <c r="AX1571" s="14" t="s">
        <v>21</v>
      </c>
      <c r="AY1571" s="224" t="s">
        <v>148</v>
      </c>
    </row>
    <row r="1572" spans="1:65" s="2" customFormat="1" ht="16.5" customHeight="1">
      <c r="A1572" s="36"/>
      <c r="B1572" s="37"/>
      <c r="C1572" s="188" t="s">
        <v>2211</v>
      </c>
      <c r="D1572" s="188" t="s">
        <v>150</v>
      </c>
      <c r="E1572" s="189" t="s">
        <v>2212</v>
      </c>
      <c r="F1572" s="190" t="s">
        <v>2213</v>
      </c>
      <c r="G1572" s="191" t="s">
        <v>366</v>
      </c>
      <c r="H1572" s="192">
        <v>27</v>
      </c>
      <c r="I1572" s="193"/>
      <c r="J1572" s="192">
        <f>ROUND(I1572*H1572,2)</f>
        <v>0</v>
      </c>
      <c r="K1572" s="190" t="s">
        <v>19</v>
      </c>
      <c r="L1572" s="41"/>
      <c r="M1572" s="194" t="s">
        <v>19</v>
      </c>
      <c r="N1572" s="195" t="s">
        <v>48</v>
      </c>
      <c r="O1572" s="66"/>
      <c r="P1572" s="196">
        <f>O1572*H1572</f>
        <v>0</v>
      </c>
      <c r="Q1572" s="196">
        <v>0</v>
      </c>
      <c r="R1572" s="196">
        <f>Q1572*H1572</f>
        <v>0</v>
      </c>
      <c r="S1572" s="196">
        <v>0</v>
      </c>
      <c r="T1572" s="197">
        <f>S1572*H1572</f>
        <v>0</v>
      </c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R1572" s="198" t="s">
        <v>667</v>
      </c>
      <c r="AT1572" s="198" t="s">
        <v>150</v>
      </c>
      <c r="AU1572" s="198" t="s">
        <v>86</v>
      </c>
      <c r="AY1572" s="19" t="s">
        <v>148</v>
      </c>
      <c r="BE1572" s="199">
        <f>IF(N1572="základní",J1572,0)</f>
        <v>0</v>
      </c>
      <c r="BF1572" s="199">
        <f>IF(N1572="snížená",J1572,0)</f>
        <v>0</v>
      </c>
      <c r="BG1572" s="199">
        <f>IF(N1572="zákl. přenesená",J1572,0)</f>
        <v>0</v>
      </c>
      <c r="BH1572" s="199">
        <f>IF(N1572="sníž. přenesená",J1572,0)</f>
        <v>0</v>
      </c>
      <c r="BI1572" s="199">
        <f>IF(N1572="nulová",J1572,0)</f>
        <v>0</v>
      </c>
      <c r="BJ1572" s="19" t="s">
        <v>21</v>
      </c>
      <c r="BK1572" s="199">
        <f>ROUND(I1572*H1572,2)</f>
        <v>0</v>
      </c>
      <c r="BL1572" s="19" t="s">
        <v>667</v>
      </c>
      <c r="BM1572" s="198" t="s">
        <v>2214</v>
      </c>
    </row>
    <row r="1573" spans="1:47" s="2" customFormat="1" ht="10.2">
      <c r="A1573" s="36"/>
      <c r="B1573" s="37"/>
      <c r="C1573" s="38"/>
      <c r="D1573" s="200" t="s">
        <v>157</v>
      </c>
      <c r="E1573" s="38"/>
      <c r="F1573" s="201" t="s">
        <v>2215</v>
      </c>
      <c r="G1573" s="38"/>
      <c r="H1573" s="38"/>
      <c r="I1573" s="109"/>
      <c r="J1573" s="38"/>
      <c r="K1573" s="38"/>
      <c r="L1573" s="41"/>
      <c r="M1573" s="202"/>
      <c r="N1573" s="203"/>
      <c r="O1573" s="66"/>
      <c r="P1573" s="66"/>
      <c r="Q1573" s="66"/>
      <c r="R1573" s="66"/>
      <c r="S1573" s="66"/>
      <c r="T1573" s="67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T1573" s="19" t="s">
        <v>157</v>
      </c>
      <c r="AU1573" s="19" t="s">
        <v>86</v>
      </c>
    </row>
    <row r="1574" spans="2:51" s="14" customFormat="1" ht="10.2">
      <c r="B1574" s="214"/>
      <c r="C1574" s="215"/>
      <c r="D1574" s="200" t="s">
        <v>159</v>
      </c>
      <c r="E1574" s="216" t="s">
        <v>19</v>
      </c>
      <c r="F1574" s="217" t="s">
        <v>2216</v>
      </c>
      <c r="G1574" s="215"/>
      <c r="H1574" s="218">
        <v>27</v>
      </c>
      <c r="I1574" s="219"/>
      <c r="J1574" s="215"/>
      <c r="K1574" s="215"/>
      <c r="L1574" s="220"/>
      <c r="M1574" s="221"/>
      <c r="N1574" s="222"/>
      <c r="O1574" s="222"/>
      <c r="P1574" s="222"/>
      <c r="Q1574" s="222"/>
      <c r="R1574" s="222"/>
      <c r="S1574" s="222"/>
      <c r="T1574" s="223"/>
      <c r="AT1574" s="224" t="s">
        <v>159</v>
      </c>
      <c r="AU1574" s="224" t="s">
        <v>86</v>
      </c>
      <c r="AV1574" s="14" t="s">
        <v>86</v>
      </c>
      <c r="AW1574" s="14" t="s">
        <v>35</v>
      </c>
      <c r="AX1574" s="14" t="s">
        <v>21</v>
      </c>
      <c r="AY1574" s="224" t="s">
        <v>148</v>
      </c>
    </row>
    <row r="1575" spans="1:65" s="2" customFormat="1" ht="21.75" customHeight="1">
      <c r="A1575" s="36"/>
      <c r="B1575" s="37"/>
      <c r="C1575" s="188" t="s">
        <v>2217</v>
      </c>
      <c r="D1575" s="188" t="s">
        <v>150</v>
      </c>
      <c r="E1575" s="189" t="s">
        <v>2218</v>
      </c>
      <c r="F1575" s="190" t="s">
        <v>2219</v>
      </c>
      <c r="G1575" s="191" t="s">
        <v>366</v>
      </c>
      <c r="H1575" s="192">
        <v>17</v>
      </c>
      <c r="I1575" s="193"/>
      <c r="J1575" s="192">
        <f>ROUND(I1575*H1575,2)</f>
        <v>0</v>
      </c>
      <c r="K1575" s="190" t="s">
        <v>19</v>
      </c>
      <c r="L1575" s="41"/>
      <c r="M1575" s="194" t="s">
        <v>19</v>
      </c>
      <c r="N1575" s="195" t="s">
        <v>48</v>
      </c>
      <c r="O1575" s="66"/>
      <c r="P1575" s="196">
        <f>O1575*H1575</f>
        <v>0</v>
      </c>
      <c r="Q1575" s="196">
        <v>0</v>
      </c>
      <c r="R1575" s="196">
        <f>Q1575*H1575</f>
        <v>0</v>
      </c>
      <c r="S1575" s="196">
        <v>0</v>
      </c>
      <c r="T1575" s="197">
        <f>S1575*H1575</f>
        <v>0</v>
      </c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R1575" s="198" t="s">
        <v>667</v>
      </c>
      <c r="AT1575" s="198" t="s">
        <v>150</v>
      </c>
      <c r="AU1575" s="198" t="s">
        <v>86</v>
      </c>
      <c r="AY1575" s="19" t="s">
        <v>148</v>
      </c>
      <c r="BE1575" s="199">
        <f>IF(N1575="základní",J1575,0)</f>
        <v>0</v>
      </c>
      <c r="BF1575" s="199">
        <f>IF(N1575="snížená",J1575,0)</f>
        <v>0</v>
      </c>
      <c r="BG1575" s="199">
        <f>IF(N1575="zákl. přenesená",J1575,0)</f>
        <v>0</v>
      </c>
      <c r="BH1575" s="199">
        <f>IF(N1575="sníž. přenesená",J1575,0)</f>
        <v>0</v>
      </c>
      <c r="BI1575" s="199">
        <f>IF(N1575="nulová",J1575,0)</f>
        <v>0</v>
      </c>
      <c r="BJ1575" s="19" t="s">
        <v>21</v>
      </c>
      <c r="BK1575" s="199">
        <f>ROUND(I1575*H1575,2)</f>
        <v>0</v>
      </c>
      <c r="BL1575" s="19" t="s">
        <v>667</v>
      </c>
      <c r="BM1575" s="198" t="s">
        <v>2220</v>
      </c>
    </row>
    <row r="1576" spans="1:47" s="2" customFormat="1" ht="19.2">
      <c r="A1576" s="36"/>
      <c r="B1576" s="37"/>
      <c r="C1576" s="38"/>
      <c r="D1576" s="200" t="s">
        <v>157</v>
      </c>
      <c r="E1576" s="38"/>
      <c r="F1576" s="201" t="s">
        <v>2219</v>
      </c>
      <c r="G1576" s="38"/>
      <c r="H1576" s="38"/>
      <c r="I1576" s="109"/>
      <c r="J1576" s="38"/>
      <c r="K1576" s="38"/>
      <c r="L1576" s="41"/>
      <c r="M1576" s="202"/>
      <c r="N1576" s="203"/>
      <c r="O1576" s="66"/>
      <c r="P1576" s="66"/>
      <c r="Q1576" s="66"/>
      <c r="R1576" s="66"/>
      <c r="S1576" s="66"/>
      <c r="T1576" s="67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T1576" s="19" t="s">
        <v>157</v>
      </c>
      <c r="AU1576" s="19" t="s">
        <v>86</v>
      </c>
    </row>
    <row r="1577" spans="2:51" s="14" customFormat="1" ht="10.2">
      <c r="B1577" s="214"/>
      <c r="C1577" s="215"/>
      <c r="D1577" s="200" t="s">
        <v>159</v>
      </c>
      <c r="E1577" s="216" t="s">
        <v>19</v>
      </c>
      <c r="F1577" s="217" t="s">
        <v>2221</v>
      </c>
      <c r="G1577" s="215"/>
      <c r="H1577" s="218">
        <v>17</v>
      </c>
      <c r="I1577" s="219"/>
      <c r="J1577" s="215"/>
      <c r="K1577" s="215"/>
      <c r="L1577" s="220"/>
      <c r="M1577" s="221"/>
      <c r="N1577" s="222"/>
      <c r="O1577" s="222"/>
      <c r="P1577" s="222"/>
      <c r="Q1577" s="222"/>
      <c r="R1577" s="222"/>
      <c r="S1577" s="222"/>
      <c r="T1577" s="223"/>
      <c r="AT1577" s="224" t="s">
        <v>159</v>
      </c>
      <c r="AU1577" s="224" t="s">
        <v>86</v>
      </c>
      <c r="AV1577" s="14" t="s">
        <v>86</v>
      </c>
      <c r="AW1577" s="14" t="s">
        <v>35</v>
      </c>
      <c r="AX1577" s="14" t="s">
        <v>21</v>
      </c>
      <c r="AY1577" s="224" t="s">
        <v>148</v>
      </c>
    </row>
    <row r="1578" spans="1:65" s="2" customFormat="1" ht="16.5" customHeight="1">
      <c r="A1578" s="36"/>
      <c r="B1578" s="37"/>
      <c r="C1578" s="247" t="s">
        <v>2222</v>
      </c>
      <c r="D1578" s="247" t="s">
        <v>243</v>
      </c>
      <c r="E1578" s="248" t="s">
        <v>2223</v>
      </c>
      <c r="F1578" s="249" t="s">
        <v>2224</v>
      </c>
      <c r="G1578" s="250" t="s">
        <v>366</v>
      </c>
      <c r="H1578" s="251">
        <v>15</v>
      </c>
      <c r="I1578" s="252"/>
      <c r="J1578" s="251">
        <f>ROUND(I1578*H1578,2)</f>
        <v>0</v>
      </c>
      <c r="K1578" s="249" t="s">
        <v>19</v>
      </c>
      <c r="L1578" s="253"/>
      <c r="M1578" s="254" t="s">
        <v>19</v>
      </c>
      <c r="N1578" s="255" t="s">
        <v>48</v>
      </c>
      <c r="O1578" s="66"/>
      <c r="P1578" s="196">
        <f>O1578*H1578</f>
        <v>0</v>
      </c>
      <c r="Q1578" s="196">
        <v>0.0026</v>
      </c>
      <c r="R1578" s="196">
        <f>Q1578*H1578</f>
        <v>0.039</v>
      </c>
      <c r="S1578" s="196">
        <v>0</v>
      </c>
      <c r="T1578" s="197">
        <f>S1578*H1578</f>
        <v>0</v>
      </c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R1578" s="198" t="s">
        <v>1106</v>
      </c>
      <c r="AT1578" s="198" t="s">
        <v>243</v>
      </c>
      <c r="AU1578" s="198" t="s">
        <v>86</v>
      </c>
      <c r="AY1578" s="19" t="s">
        <v>148</v>
      </c>
      <c r="BE1578" s="199">
        <f>IF(N1578="základní",J1578,0)</f>
        <v>0</v>
      </c>
      <c r="BF1578" s="199">
        <f>IF(N1578="snížená",J1578,0)</f>
        <v>0</v>
      </c>
      <c r="BG1578" s="199">
        <f>IF(N1578="zákl. přenesená",J1578,0)</f>
        <v>0</v>
      </c>
      <c r="BH1578" s="199">
        <f>IF(N1578="sníž. přenesená",J1578,0)</f>
        <v>0</v>
      </c>
      <c r="BI1578" s="199">
        <f>IF(N1578="nulová",J1578,0)</f>
        <v>0</v>
      </c>
      <c r="BJ1578" s="19" t="s">
        <v>21</v>
      </c>
      <c r="BK1578" s="199">
        <f>ROUND(I1578*H1578,2)</f>
        <v>0</v>
      </c>
      <c r="BL1578" s="19" t="s">
        <v>1106</v>
      </c>
      <c r="BM1578" s="198" t="s">
        <v>2225</v>
      </c>
    </row>
    <row r="1579" spans="1:47" s="2" customFormat="1" ht="10.2">
      <c r="A1579" s="36"/>
      <c r="B1579" s="37"/>
      <c r="C1579" s="38"/>
      <c r="D1579" s="200" t="s">
        <v>157</v>
      </c>
      <c r="E1579" s="38"/>
      <c r="F1579" s="201" t="s">
        <v>2226</v>
      </c>
      <c r="G1579" s="38"/>
      <c r="H1579" s="38"/>
      <c r="I1579" s="109"/>
      <c r="J1579" s="38"/>
      <c r="K1579" s="38"/>
      <c r="L1579" s="41"/>
      <c r="M1579" s="202"/>
      <c r="N1579" s="203"/>
      <c r="O1579" s="66"/>
      <c r="P1579" s="66"/>
      <c r="Q1579" s="66"/>
      <c r="R1579" s="66"/>
      <c r="S1579" s="66"/>
      <c r="T1579" s="67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T1579" s="19" t="s">
        <v>157</v>
      </c>
      <c r="AU1579" s="19" t="s">
        <v>86</v>
      </c>
    </row>
    <row r="1580" spans="1:65" s="2" customFormat="1" ht="16.5" customHeight="1">
      <c r="A1580" s="36"/>
      <c r="B1580" s="37"/>
      <c r="C1580" s="247" t="s">
        <v>2227</v>
      </c>
      <c r="D1580" s="247" t="s">
        <v>243</v>
      </c>
      <c r="E1580" s="248" t="s">
        <v>2228</v>
      </c>
      <c r="F1580" s="249" t="s">
        <v>2229</v>
      </c>
      <c r="G1580" s="250" t="s">
        <v>366</v>
      </c>
      <c r="H1580" s="251">
        <v>2</v>
      </c>
      <c r="I1580" s="252"/>
      <c r="J1580" s="251">
        <f>ROUND(I1580*H1580,2)</f>
        <v>0</v>
      </c>
      <c r="K1580" s="249" t="s">
        <v>19</v>
      </c>
      <c r="L1580" s="253"/>
      <c r="M1580" s="254" t="s">
        <v>19</v>
      </c>
      <c r="N1580" s="255" t="s">
        <v>48</v>
      </c>
      <c r="O1580" s="66"/>
      <c r="P1580" s="196">
        <f>O1580*H1580</f>
        <v>0</v>
      </c>
      <c r="Q1580" s="196">
        <v>0.0026</v>
      </c>
      <c r="R1580" s="196">
        <f>Q1580*H1580</f>
        <v>0.0052</v>
      </c>
      <c r="S1580" s="196">
        <v>0</v>
      </c>
      <c r="T1580" s="197">
        <f>S1580*H1580</f>
        <v>0</v>
      </c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R1580" s="198" t="s">
        <v>1106</v>
      </c>
      <c r="AT1580" s="198" t="s">
        <v>243</v>
      </c>
      <c r="AU1580" s="198" t="s">
        <v>86</v>
      </c>
      <c r="AY1580" s="19" t="s">
        <v>148</v>
      </c>
      <c r="BE1580" s="199">
        <f>IF(N1580="základní",J1580,0)</f>
        <v>0</v>
      </c>
      <c r="BF1580" s="199">
        <f>IF(N1580="snížená",J1580,0)</f>
        <v>0</v>
      </c>
      <c r="BG1580" s="199">
        <f>IF(N1580="zákl. přenesená",J1580,0)</f>
        <v>0</v>
      </c>
      <c r="BH1580" s="199">
        <f>IF(N1580="sníž. přenesená",J1580,0)</f>
        <v>0</v>
      </c>
      <c r="BI1580" s="199">
        <f>IF(N1580="nulová",J1580,0)</f>
        <v>0</v>
      </c>
      <c r="BJ1580" s="19" t="s">
        <v>21</v>
      </c>
      <c r="BK1580" s="199">
        <f>ROUND(I1580*H1580,2)</f>
        <v>0</v>
      </c>
      <c r="BL1580" s="19" t="s">
        <v>1106</v>
      </c>
      <c r="BM1580" s="198" t="s">
        <v>2230</v>
      </c>
    </row>
    <row r="1581" spans="1:47" s="2" customFormat="1" ht="10.2">
      <c r="A1581" s="36"/>
      <c r="B1581" s="37"/>
      <c r="C1581" s="38"/>
      <c r="D1581" s="200" t="s">
        <v>157</v>
      </c>
      <c r="E1581" s="38"/>
      <c r="F1581" s="201" t="s">
        <v>2226</v>
      </c>
      <c r="G1581" s="38"/>
      <c r="H1581" s="38"/>
      <c r="I1581" s="109"/>
      <c r="J1581" s="38"/>
      <c r="K1581" s="38"/>
      <c r="L1581" s="41"/>
      <c r="M1581" s="202"/>
      <c r="N1581" s="203"/>
      <c r="O1581" s="66"/>
      <c r="P1581" s="66"/>
      <c r="Q1581" s="66"/>
      <c r="R1581" s="66"/>
      <c r="S1581" s="66"/>
      <c r="T1581" s="67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T1581" s="19" t="s">
        <v>157</v>
      </c>
      <c r="AU1581" s="19" t="s">
        <v>86</v>
      </c>
    </row>
    <row r="1582" spans="1:65" s="2" customFormat="1" ht="16.5" customHeight="1">
      <c r="A1582" s="36"/>
      <c r="B1582" s="37"/>
      <c r="C1582" s="247" t="s">
        <v>2231</v>
      </c>
      <c r="D1582" s="247" t="s">
        <v>243</v>
      </c>
      <c r="E1582" s="248" t="s">
        <v>2232</v>
      </c>
      <c r="F1582" s="249" t="s">
        <v>2233</v>
      </c>
      <c r="G1582" s="250" t="s">
        <v>366</v>
      </c>
      <c r="H1582" s="251">
        <v>17</v>
      </c>
      <c r="I1582" s="252"/>
      <c r="J1582" s="251">
        <f>ROUND(I1582*H1582,2)</f>
        <v>0</v>
      </c>
      <c r="K1582" s="249" t="s">
        <v>19</v>
      </c>
      <c r="L1582" s="253"/>
      <c r="M1582" s="254" t="s">
        <v>19</v>
      </c>
      <c r="N1582" s="255" t="s">
        <v>48</v>
      </c>
      <c r="O1582" s="66"/>
      <c r="P1582" s="196">
        <f>O1582*H1582</f>
        <v>0</v>
      </c>
      <c r="Q1582" s="196">
        <v>5E-05</v>
      </c>
      <c r="R1582" s="196">
        <f>Q1582*H1582</f>
        <v>0.0008500000000000001</v>
      </c>
      <c r="S1582" s="196">
        <v>0</v>
      </c>
      <c r="T1582" s="197">
        <f>S1582*H1582</f>
        <v>0</v>
      </c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R1582" s="198" t="s">
        <v>1106</v>
      </c>
      <c r="AT1582" s="198" t="s">
        <v>243</v>
      </c>
      <c r="AU1582" s="198" t="s">
        <v>86</v>
      </c>
      <c r="AY1582" s="19" t="s">
        <v>148</v>
      </c>
      <c r="BE1582" s="199">
        <f>IF(N1582="základní",J1582,0)</f>
        <v>0</v>
      </c>
      <c r="BF1582" s="199">
        <f>IF(N1582="snížená",J1582,0)</f>
        <v>0</v>
      </c>
      <c r="BG1582" s="199">
        <f>IF(N1582="zákl. přenesená",J1582,0)</f>
        <v>0</v>
      </c>
      <c r="BH1582" s="199">
        <f>IF(N1582="sníž. přenesená",J1582,0)</f>
        <v>0</v>
      </c>
      <c r="BI1582" s="199">
        <f>IF(N1582="nulová",J1582,0)</f>
        <v>0</v>
      </c>
      <c r="BJ1582" s="19" t="s">
        <v>21</v>
      </c>
      <c r="BK1582" s="199">
        <f>ROUND(I1582*H1582,2)</f>
        <v>0</v>
      </c>
      <c r="BL1582" s="19" t="s">
        <v>1106</v>
      </c>
      <c r="BM1582" s="198" t="s">
        <v>2234</v>
      </c>
    </row>
    <row r="1583" spans="1:47" s="2" customFormat="1" ht="10.2">
      <c r="A1583" s="36"/>
      <c r="B1583" s="37"/>
      <c r="C1583" s="38"/>
      <c r="D1583" s="200" t="s">
        <v>157</v>
      </c>
      <c r="E1583" s="38"/>
      <c r="F1583" s="201" t="s">
        <v>2233</v>
      </c>
      <c r="G1583" s="38"/>
      <c r="H1583" s="38"/>
      <c r="I1583" s="109"/>
      <c r="J1583" s="38"/>
      <c r="K1583" s="38"/>
      <c r="L1583" s="41"/>
      <c r="M1583" s="202"/>
      <c r="N1583" s="203"/>
      <c r="O1583" s="66"/>
      <c r="P1583" s="66"/>
      <c r="Q1583" s="66"/>
      <c r="R1583" s="66"/>
      <c r="S1583" s="66"/>
      <c r="T1583" s="67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T1583" s="19" t="s">
        <v>157</v>
      </c>
      <c r="AU1583" s="19" t="s">
        <v>86</v>
      </c>
    </row>
    <row r="1584" spans="1:65" s="2" customFormat="1" ht="16.5" customHeight="1">
      <c r="A1584" s="36"/>
      <c r="B1584" s="37"/>
      <c r="C1584" s="188" t="s">
        <v>2235</v>
      </c>
      <c r="D1584" s="188" t="s">
        <v>150</v>
      </c>
      <c r="E1584" s="189" t="s">
        <v>2236</v>
      </c>
      <c r="F1584" s="190" t="s">
        <v>2237</v>
      </c>
      <c r="G1584" s="191" t="s">
        <v>366</v>
      </c>
      <c r="H1584" s="192">
        <v>4</v>
      </c>
      <c r="I1584" s="193"/>
      <c r="J1584" s="192">
        <f>ROUND(I1584*H1584,2)</f>
        <v>0</v>
      </c>
      <c r="K1584" s="190" t="s">
        <v>19</v>
      </c>
      <c r="L1584" s="41"/>
      <c r="M1584" s="194" t="s">
        <v>19</v>
      </c>
      <c r="N1584" s="195" t="s">
        <v>48</v>
      </c>
      <c r="O1584" s="66"/>
      <c r="P1584" s="196">
        <f>O1584*H1584</f>
        <v>0</v>
      </c>
      <c r="Q1584" s="196">
        <v>0</v>
      </c>
      <c r="R1584" s="196">
        <f>Q1584*H1584</f>
        <v>0</v>
      </c>
      <c r="S1584" s="196">
        <v>0</v>
      </c>
      <c r="T1584" s="197">
        <f>S1584*H1584</f>
        <v>0</v>
      </c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R1584" s="198" t="s">
        <v>667</v>
      </c>
      <c r="AT1584" s="198" t="s">
        <v>150</v>
      </c>
      <c r="AU1584" s="198" t="s">
        <v>86</v>
      </c>
      <c r="AY1584" s="19" t="s">
        <v>148</v>
      </c>
      <c r="BE1584" s="199">
        <f>IF(N1584="základní",J1584,0)</f>
        <v>0</v>
      </c>
      <c r="BF1584" s="199">
        <f>IF(N1584="snížená",J1584,0)</f>
        <v>0</v>
      </c>
      <c r="BG1584" s="199">
        <f>IF(N1584="zákl. přenesená",J1584,0)</f>
        <v>0</v>
      </c>
      <c r="BH1584" s="199">
        <f>IF(N1584="sníž. přenesená",J1584,0)</f>
        <v>0</v>
      </c>
      <c r="BI1584" s="199">
        <f>IF(N1584="nulová",J1584,0)</f>
        <v>0</v>
      </c>
      <c r="BJ1584" s="19" t="s">
        <v>21</v>
      </c>
      <c r="BK1584" s="199">
        <f>ROUND(I1584*H1584,2)</f>
        <v>0</v>
      </c>
      <c r="BL1584" s="19" t="s">
        <v>667</v>
      </c>
      <c r="BM1584" s="198" t="s">
        <v>2238</v>
      </c>
    </row>
    <row r="1585" spans="1:47" s="2" customFormat="1" ht="10.2">
      <c r="A1585" s="36"/>
      <c r="B1585" s="37"/>
      <c r="C1585" s="38"/>
      <c r="D1585" s="200" t="s">
        <v>157</v>
      </c>
      <c r="E1585" s="38"/>
      <c r="F1585" s="201" t="s">
        <v>2239</v>
      </c>
      <c r="G1585" s="38"/>
      <c r="H1585" s="38"/>
      <c r="I1585" s="109"/>
      <c r="J1585" s="38"/>
      <c r="K1585" s="38"/>
      <c r="L1585" s="41"/>
      <c r="M1585" s="202"/>
      <c r="N1585" s="203"/>
      <c r="O1585" s="66"/>
      <c r="P1585" s="66"/>
      <c r="Q1585" s="66"/>
      <c r="R1585" s="66"/>
      <c r="S1585" s="66"/>
      <c r="T1585" s="67"/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T1585" s="19" t="s">
        <v>157</v>
      </c>
      <c r="AU1585" s="19" t="s">
        <v>86</v>
      </c>
    </row>
    <row r="1586" spans="2:51" s="14" customFormat="1" ht="10.2">
      <c r="B1586" s="214"/>
      <c r="C1586" s="215"/>
      <c r="D1586" s="200" t="s">
        <v>159</v>
      </c>
      <c r="E1586" s="216" t="s">
        <v>19</v>
      </c>
      <c r="F1586" s="217" t="s">
        <v>2240</v>
      </c>
      <c r="G1586" s="215"/>
      <c r="H1586" s="218">
        <v>4</v>
      </c>
      <c r="I1586" s="219"/>
      <c r="J1586" s="215"/>
      <c r="K1586" s="215"/>
      <c r="L1586" s="220"/>
      <c r="M1586" s="221"/>
      <c r="N1586" s="222"/>
      <c r="O1586" s="222"/>
      <c r="P1586" s="222"/>
      <c r="Q1586" s="222"/>
      <c r="R1586" s="222"/>
      <c r="S1586" s="222"/>
      <c r="T1586" s="223"/>
      <c r="AT1586" s="224" t="s">
        <v>159</v>
      </c>
      <c r="AU1586" s="224" t="s">
        <v>86</v>
      </c>
      <c r="AV1586" s="14" t="s">
        <v>86</v>
      </c>
      <c r="AW1586" s="14" t="s">
        <v>35</v>
      </c>
      <c r="AX1586" s="14" t="s">
        <v>21</v>
      </c>
      <c r="AY1586" s="224" t="s">
        <v>148</v>
      </c>
    </row>
    <row r="1587" spans="1:65" s="2" customFormat="1" ht="16.5" customHeight="1">
      <c r="A1587" s="36"/>
      <c r="B1587" s="37"/>
      <c r="C1587" s="247" t="s">
        <v>2241</v>
      </c>
      <c r="D1587" s="247" t="s">
        <v>243</v>
      </c>
      <c r="E1587" s="248" t="s">
        <v>2242</v>
      </c>
      <c r="F1587" s="249" t="s">
        <v>2243</v>
      </c>
      <c r="G1587" s="250" t="s">
        <v>366</v>
      </c>
      <c r="H1587" s="251">
        <v>4</v>
      </c>
      <c r="I1587" s="252"/>
      <c r="J1587" s="251">
        <f>ROUND(I1587*H1587,2)</f>
        <v>0</v>
      </c>
      <c r="K1587" s="249" t="s">
        <v>19</v>
      </c>
      <c r="L1587" s="253"/>
      <c r="M1587" s="254" t="s">
        <v>19</v>
      </c>
      <c r="N1587" s="255" t="s">
        <v>48</v>
      </c>
      <c r="O1587" s="66"/>
      <c r="P1587" s="196">
        <f>O1587*H1587</f>
        <v>0</v>
      </c>
      <c r="Q1587" s="196">
        <v>0.0019</v>
      </c>
      <c r="R1587" s="196">
        <f>Q1587*H1587</f>
        <v>0.0076</v>
      </c>
      <c r="S1587" s="196">
        <v>0</v>
      </c>
      <c r="T1587" s="197">
        <f>S1587*H1587</f>
        <v>0</v>
      </c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R1587" s="198" t="s">
        <v>1106</v>
      </c>
      <c r="AT1587" s="198" t="s">
        <v>243</v>
      </c>
      <c r="AU1587" s="198" t="s">
        <v>86</v>
      </c>
      <c r="AY1587" s="19" t="s">
        <v>148</v>
      </c>
      <c r="BE1587" s="199">
        <f>IF(N1587="základní",J1587,0)</f>
        <v>0</v>
      </c>
      <c r="BF1587" s="199">
        <f>IF(N1587="snížená",J1587,0)</f>
        <v>0</v>
      </c>
      <c r="BG1587" s="199">
        <f>IF(N1587="zákl. přenesená",J1587,0)</f>
        <v>0</v>
      </c>
      <c r="BH1587" s="199">
        <f>IF(N1587="sníž. přenesená",J1587,0)</f>
        <v>0</v>
      </c>
      <c r="BI1587" s="199">
        <f>IF(N1587="nulová",J1587,0)</f>
        <v>0</v>
      </c>
      <c r="BJ1587" s="19" t="s">
        <v>21</v>
      </c>
      <c r="BK1587" s="199">
        <f>ROUND(I1587*H1587,2)</f>
        <v>0</v>
      </c>
      <c r="BL1587" s="19" t="s">
        <v>1106</v>
      </c>
      <c r="BM1587" s="198" t="s">
        <v>2244</v>
      </c>
    </row>
    <row r="1588" spans="1:47" s="2" customFormat="1" ht="10.2">
      <c r="A1588" s="36"/>
      <c r="B1588" s="37"/>
      <c r="C1588" s="38"/>
      <c r="D1588" s="200" t="s">
        <v>157</v>
      </c>
      <c r="E1588" s="38"/>
      <c r="F1588" s="201" t="s">
        <v>2245</v>
      </c>
      <c r="G1588" s="38"/>
      <c r="H1588" s="38"/>
      <c r="I1588" s="109"/>
      <c r="J1588" s="38"/>
      <c r="K1588" s="38"/>
      <c r="L1588" s="41"/>
      <c r="M1588" s="202"/>
      <c r="N1588" s="203"/>
      <c r="O1588" s="66"/>
      <c r="P1588" s="66"/>
      <c r="Q1588" s="66"/>
      <c r="R1588" s="66"/>
      <c r="S1588" s="66"/>
      <c r="T1588" s="67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T1588" s="19" t="s">
        <v>157</v>
      </c>
      <c r="AU1588" s="19" t="s">
        <v>86</v>
      </c>
    </row>
    <row r="1589" spans="1:65" s="2" customFormat="1" ht="16.5" customHeight="1">
      <c r="A1589" s="36"/>
      <c r="B1589" s="37"/>
      <c r="C1589" s="188" t="s">
        <v>2246</v>
      </c>
      <c r="D1589" s="188" t="s">
        <v>150</v>
      </c>
      <c r="E1589" s="189" t="s">
        <v>2247</v>
      </c>
      <c r="F1589" s="190" t="s">
        <v>2248</v>
      </c>
      <c r="G1589" s="191" t="s">
        <v>366</v>
      </c>
      <c r="H1589" s="192">
        <v>33</v>
      </c>
      <c r="I1589" s="193"/>
      <c r="J1589" s="192">
        <f>ROUND(I1589*H1589,2)</f>
        <v>0</v>
      </c>
      <c r="K1589" s="190" t="s">
        <v>19</v>
      </c>
      <c r="L1589" s="41"/>
      <c r="M1589" s="194" t="s">
        <v>19</v>
      </c>
      <c r="N1589" s="195" t="s">
        <v>48</v>
      </c>
      <c r="O1589" s="66"/>
      <c r="P1589" s="196">
        <f>O1589*H1589</f>
        <v>0</v>
      </c>
      <c r="Q1589" s="196">
        <v>0</v>
      </c>
      <c r="R1589" s="196">
        <f>Q1589*H1589</f>
        <v>0</v>
      </c>
      <c r="S1589" s="196">
        <v>0</v>
      </c>
      <c r="T1589" s="197">
        <f>S1589*H1589</f>
        <v>0</v>
      </c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R1589" s="198" t="s">
        <v>667</v>
      </c>
      <c r="AT1589" s="198" t="s">
        <v>150</v>
      </c>
      <c r="AU1589" s="198" t="s">
        <v>86</v>
      </c>
      <c r="AY1589" s="19" t="s">
        <v>148</v>
      </c>
      <c r="BE1589" s="199">
        <f>IF(N1589="základní",J1589,0)</f>
        <v>0</v>
      </c>
      <c r="BF1589" s="199">
        <f>IF(N1589="snížená",J1589,0)</f>
        <v>0</v>
      </c>
      <c r="BG1589" s="199">
        <f>IF(N1589="zákl. přenesená",J1589,0)</f>
        <v>0</v>
      </c>
      <c r="BH1589" s="199">
        <f>IF(N1589="sníž. přenesená",J1589,0)</f>
        <v>0</v>
      </c>
      <c r="BI1589" s="199">
        <f>IF(N1589="nulová",J1589,0)</f>
        <v>0</v>
      </c>
      <c r="BJ1589" s="19" t="s">
        <v>21</v>
      </c>
      <c r="BK1589" s="199">
        <f>ROUND(I1589*H1589,2)</f>
        <v>0</v>
      </c>
      <c r="BL1589" s="19" t="s">
        <v>667</v>
      </c>
      <c r="BM1589" s="198" t="s">
        <v>2249</v>
      </c>
    </row>
    <row r="1590" spans="1:47" s="2" customFormat="1" ht="10.2">
      <c r="A1590" s="36"/>
      <c r="B1590" s="37"/>
      <c r="C1590" s="38"/>
      <c r="D1590" s="200" t="s">
        <v>157</v>
      </c>
      <c r="E1590" s="38"/>
      <c r="F1590" s="201" t="s">
        <v>2250</v>
      </c>
      <c r="G1590" s="38"/>
      <c r="H1590" s="38"/>
      <c r="I1590" s="109"/>
      <c r="J1590" s="38"/>
      <c r="K1590" s="38"/>
      <c r="L1590" s="41"/>
      <c r="M1590" s="202"/>
      <c r="N1590" s="203"/>
      <c r="O1590" s="66"/>
      <c r="P1590" s="66"/>
      <c r="Q1590" s="66"/>
      <c r="R1590" s="66"/>
      <c r="S1590" s="66"/>
      <c r="T1590" s="67"/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T1590" s="19" t="s">
        <v>157</v>
      </c>
      <c r="AU1590" s="19" t="s">
        <v>86</v>
      </c>
    </row>
    <row r="1591" spans="2:51" s="14" customFormat="1" ht="10.2">
      <c r="B1591" s="214"/>
      <c r="C1591" s="215"/>
      <c r="D1591" s="200" t="s">
        <v>159</v>
      </c>
      <c r="E1591" s="216" t="s">
        <v>19</v>
      </c>
      <c r="F1591" s="217" t="s">
        <v>2251</v>
      </c>
      <c r="G1591" s="215"/>
      <c r="H1591" s="218">
        <v>33</v>
      </c>
      <c r="I1591" s="219"/>
      <c r="J1591" s="215"/>
      <c r="K1591" s="215"/>
      <c r="L1591" s="220"/>
      <c r="M1591" s="221"/>
      <c r="N1591" s="222"/>
      <c r="O1591" s="222"/>
      <c r="P1591" s="222"/>
      <c r="Q1591" s="222"/>
      <c r="R1591" s="222"/>
      <c r="S1591" s="222"/>
      <c r="T1591" s="223"/>
      <c r="AT1591" s="224" t="s">
        <v>159</v>
      </c>
      <c r="AU1591" s="224" t="s">
        <v>86</v>
      </c>
      <c r="AV1591" s="14" t="s">
        <v>86</v>
      </c>
      <c r="AW1591" s="14" t="s">
        <v>35</v>
      </c>
      <c r="AX1591" s="14" t="s">
        <v>21</v>
      </c>
      <c r="AY1591" s="224" t="s">
        <v>148</v>
      </c>
    </row>
    <row r="1592" spans="1:65" s="2" customFormat="1" ht="16.5" customHeight="1">
      <c r="A1592" s="36"/>
      <c r="B1592" s="37"/>
      <c r="C1592" s="247" t="s">
        <v>2252</v>
      </c>
      <c r="D1592" s="247" t="s">
        <v>243</v>
      </c>
      <c r="E1592" s="248" t="s">
        <v>2253</v>
      </c>
      <c r="F1592" s="249" t="s">
        <v>2254</v>
      </c>
      <c r="G1592" s="250" t="s">
        <v>366</v>
      </c>
      <c r="H1592" s="251">
        <v>33</v>
      </c>
      <c r="I1592" s="252"/>
      <c r="J1592" s="251">
        <f>ROUND(I1592*H1592,2)</f>
        <v>0</v>
      </c>
      <c r="K1592" s="249" t="s">
        <v>19</v>
      </c>
      <c r="L1592" s="253"/>
      <c r="M1592" s="254" t="s">
        <v>19</v>
      </c>
      <c r="N1592" s="255" t="s">
        <v>48</v>
      </c>
      <c r="O1592" s="66"/>
      <c r="P1592" s="196">
        <f>O1592*H1592</f>
        <v>0</v>
      </c>
      <c r="Q1592" s="196">
        <v>0.0026</v>
      </c>
      <c r="R1592" s="196">
        <f>Q1592*H1592</f>
        <v>0.0858</v>
      </c>
      <c r="S1592" s="196">
        <v>0</v>
      </c>
      <c r="T1592" s="197">
        <f>S1592*H1592</f>
        <v>0</v>
      </c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R1592" s="198" t="s">
        <v>1106</v>
      </c>
      <c r="AT1592" s="198" t="s">
        <v>243</v>
      </c>
      <c r="AU1592" s="198" t="s">
        <v>86</v>
      </c>
      <c r="AY1592" s="19" t="s">
        <v>148</v>
      </c>
      <c r="BE1592" s="199">
        <f>IF(N1592="základní",J1592,0)</f>
        <v>0</v>
      </c>
      <c r="BF1592" s="199">
        <f>IF(N1592="snížená",J1592,0)</f>
        <v>0</v>
      </c>
      <c r="BG1592" s="199">
        <f>IF(N1592="zákl. přenesená",J1592,0)</f>
        <v>0</v>
      </c>
      <c r="BH1592" s="199">
        <f>IF(N1592="sníž. přenesená",J1592,0)</f>
        <v>0</v>
      </c>
      <c r="BI1592" s="199">
        <f>IF(N1592="nulová",J1592,0)</f>
        <v>0</v>
      </c>
      <c r="BJ1592" s="19" t="s">
        <v>21</v>
      </c>
      <c r="BK1592" s="199">
        <f>ROUND(I1592*H1592,2)</f>
        <v>0</v>
      </c>
      <c r="BL1592" s="19" t="s">
        <v>1106</v>
      </c>
      <c r="BM1592" s="198" t="s">
        <v>2255</v>
      </c>
    </row>
    <row r="1593" spans="1:47" s="2" customFormat="1" ht="10.2">
      <c r="A1593" s="36"/>
      <c r="B1593" s="37"/>
      <c r="C1593" s="38"/>
      <c r="D1593" s="200" t="s">
        <v>157</v>
      </c>
      <c r="E1593" s="38"/>
      <c r="F1593" s="201" t="s">
        <v>2226</v>
      </c>
      <c r="G1593" s="38"/>
      <c r="H1593" s="38"/>
      <c r="I1593" s="109"/>
      <c r="J1593" s="38"/>
      <c r="K1593" s="38"/>
      <c r="L1593" s="41"/>
      <c r="M1593" s="202"/>
      <c r="N1593" s="203"/>
      <c r="O1593" s="66"/>
      <c r="P1593" s="66"/>
      <c r="Q1593" s="66"/>
      <c r="R1593" s="66"/>
      <c r="S1593" s="66"/>
      <c r="T1593" s="67"/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T1593" s="19" t="s">
        <v>157</v>
      </c>
      <c r="AU1593" s="19" t="s">
        <v>86</v>
      </c>
    </row>
    <row r="1594" spans="1:65" s="2" customFormat="1" ht="16.5" customHeight="1">
      <c r="A1594" s="36"/>
      <c r="B1594" s="37"/>
      <c r="C1594" s="247" t="s">
        <v>2256</v>
      </c>
      <c r="D1594" s="247" t="s">
        <v>243</v>
      </c>
      <c r="E1594" s="248" t="s">
        <v>2257</v>
      </c>
      <c r="F1594" s="249" t="s">
        <v>2258</v>
      </c>
      <c r="G1594" s="250" t="s">
        <v>366</v>
      </c>
      <c r="H1594" s="251">
        <v>66</v>
      </c>
      <c r="I1594" s="252"/>
      <c r="J1594" s="251">
        <f>ROUND(I1594*H1594,2)</f>
        <v>0</v>
      </c>
      <c r="K1594" s="249" t="s">
        <v>19</v>
      </c>
      <c r="L1594" s="253"/>
      <c r="M1594" s="254" t="s">
        <v>19</v>
      </c>
      <c r="N1594" s="255" t="s">
        <v>48</v>
      </c>
      <c r="O1594" s="66"/>
      <c r="P1594" s="196">
        <f>O1594*H1594</f>
        <v>0</v>
      </c>
      <c r="Q1594" s="196">
        <v>0.00018</v>
      </c>
      <c r="R1594" s="196">
        <f>Q1594*H1594</f>
        <v>0.01188</v>
      </c>
      <c r="S1594" s="196">
        <v>0</v>
      </c>
      <c r="T1594" s="197">
        <f>S1594*H1594</f>
        <v>0</v>
      </c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R1594" s="198" t="s">
        <v>1106</v>
      </c>
      <c r="AT1594" s="198" t="s">
        <v>243</v>
      </c>
      <c r="AU1594" s="198" t="s">
        <v>86</v>
      </c>
      <c r="AY1594" s="19" t="s">
        <v>148</v>
      </c>
      <c r="BE1594" s="199">
        <f>IF(N1594="základní",J1594,0)</f>
        <v>0</v>
      </c>
      <c r="BF1594" s="199">
        <f>IF(N1594="snížená",J1594,0)</f>
        <v>0</v>
      </c>
      <c r="BG1594" s="199">
        <f>IF(N1594="zákl. přenesená",J1594,0)</f>
        <v>0</v>
      </c>
      <c r="BH1594" s="199">
        <f>IF(N1594="sníž. přenesená",J1594,0)</f>
        <v>0</v>
      </c>
      <c r="BI1594" s="199">
        <f>IF(N1594="nulová",J1594,0)</f>
        <v>0</v>
      </c>
      <c r="BJ1594" s="19" t="s">
        <v>21</v>
      </c>
      <c r="BK1594" s="199">
        <f>ROUND(I1594*H1594,2)</f>
        <v>0</v>
      </c>
      <c r="BL1594" s="19" t="s">
        <v>1106</v>
      </c>
      <c r="BM1594" s="198" t="s">
        <v>2259</v>
      </c>
    </row>
    <row r="1595" spans="1:47" s="2" customFormat="1" ht="10.2">
      <c r="A1595" s="36"/>
      <c r="B1595" s="37"/>
      <c r="C1595" s="38"/>
      <c r="D1595" s="200" t="s">
        <v>157</v>
      </c>
      <c r="E1595" s="38"/>
      <c r="F1595" s="201" t="s">
        <v>2260</v>
      </c>
      <c r="G1595" s="38"/>
      <c r="H1595" s="38"/>
      <c r="I1595" s="109"/>
      <c r="J1595" s="38"/>
      <c r="K1595" s="38"/>
      <c r="L1595" s="41"/>
      <c r="M1595" s="202"/>
      <c r="N1595" s="203"/>
      <c r="O1595" s="66"/>
      <c r="P1595" s="66"/>
      <c r="Q1595" s="66"/>
      <c r="R1595" s="66"/>
      <c r="S1595" s="66"/>
      <c r="T1595" s="67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T1595" s="19" t="s">
        <v>157</v>
      </c>
      <c r="AU1595" s="19" t="s">
        <v>86</v>
      </c>
    </row>
    <row r="1596" spans="1:65" s="2" customFormat="1" ht="16.5" customHeight="1">
      <c r="A1596" s="36"/>
      <c r="B1596" s="37"/>
      <c r="C1596" s="247" t="s">
        <v>2261</v>
      </c>
      <c r="D1596" s="247" t="s">
        <v>243</v>
      </c>
      <c r="E1596" s="248" t="s">
        <v>2262</v>
      </c>
      <c r="F1596" s="249" t="s">
        <v>2263</v>
      </c>
      <c r="G1596" s="250" t="s">
        <v>366</v>
      </c>
      <c r="H1596" s="251">
        <v>66</v>
      </c>
      <c r="I1596" s="252"/>
      <c r="J1596" s="251">
        <f>ROUND(I1596*H1596,2)</f>
        <v>0</v>
      </c>
      <c r="K1596" s="249" t="s">
        <v>19</v>
      </c>
      <c r="L1596" s="253"/>
      <c r="M1596" s="254" t="s">
        <v>19</v>
      </c>
      <c r="N1596" s="255" t="s">
        <v>48</v>
      </c>
      <c r="O1596" s="66"/>
      <c r="P1596" s="196">
        <f>O1596*H1596</f>
        <v>0</v>
      </c>
      <c r="Q1596" s="196">
        <v>1E-05</v>
      </c>
      <c r="R1596" s="196">
        <f>Q1596*H1596</f>
        <v>0.0006600000000000001</v>
      </c>
      <c r="S1596" s="196">
        <v>0</v>
      </c>
      <c r="T1596" s="197">
        <f>S1596*H1596</f>
        <v>0</v>
      </c>
      <c r="U1596" s="36"/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R1596" s="198" t="s">
        <v>1106</v>
      </c>
      <c r="AT1596" s="198" t="s">
        <v>243</v>
      </c>
      <c r="AU1596" s="198" t="s">
        <v>86</v>
      </c>
      <c r="AY1596" s="19" t="s">
        <v>148</v>
      </c>
      <c r="BE1596" s="199">
        <f>IF(N1596="základní",J1596,0)</f>
        <v>0</v>
      </c>
      <c r="BF1596" s="199">
        <f>IF(N1596="snížená",J1596,0)</f>
        <v>0</v>
      </c>
      <c r="BG1596" s="199">
        <f>IF(N1596="zákl. přenesená",J1596,0)</f>
        <v>0</v>
      </c>
      <c r="BH1596" s="199">
        <f>IF(N1596="sníž. přenesená",J1596,0)</f>
        <v>0</v>
      </c>
      <c r="BI1596" s="199">
        <f>IF(N1596="nulová",J1596,0)</f>
        <v>0</v>
      </c>
      <c r="BJ1596" s="19" t="s">
        <v>21</v>
      </c>
      <c r="BK1596" s="199">
        <f>ROUND(I1596*H1596,2)</f>
        <v>0</v>
      </c>
      <c r="BL1596" s="19" t="s">
        <v>1106</v>
      </c>
      <c r="BM1596" s="198" t="s">
        <v>2264</v>
      </c>
    </row>
    <row r="1597" spans="1:47" s="2" customFormat="1" ht="10.2">
      <c r="A1597" s="36"/>
      <c r="B1597" s="37"/>
      <c r="C1597" s="38"/>
      <c r="D1597" s="200" t="s">
        <v>157</v>
      </c>
      <c r="E1597" s="38"/>
      <c r="F1597" s="201" t="s">
        <v>2265</v>
      </c>
      <c r="G1597" s="38"/>
      <c r="H1597" s="38"/>
      <c r="I1597" s="109"/>
      <c r="J1597" s="38"/>
      <c r="K1597" s="38"/>
      <c r="L1597" s="41"/>
      <c r="M1597" s="202"/>
      <c r="N1597" s="203"/>
      <c r="O1597" s="66"/>
      <c r="P1597" s="66"/>
      <c r="Q1597" s="66"/>
      <c r="R1597" s="66"/>
      <c r="S1597" s="66"/>
      <c r="T1597" s="67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T1597" s="19" t="s">
        <v>157</v>
      </c>
      <c r="AU1597" s="19" t="s">
        <v>86</v>
      </c>
    </row>
    <row r="1598" spans="1:65" s="2" customFormat="1" ht="16.5" customHeight="1">
      <c r="A1598" s="36"/>
      <c r="B1598" s="37"/>
      <c r="C1598" s="188" t="s">
        <v>2266</v>
      </c>
      <c r="D1598" s="188" t="s">
        <v>150</v>
      </c>
      <c r="E1598" s="189" t="s">
        <v>2267</v>
      </c>
      <c r="F1598" s="190" t="s">
        <v>2268</v>
      </c>
      <c r="G1598" s="191" t="s">
        <v>1515</v>
      </c>
      <c r="H1598" s="192">
        <v>54</v>
      </c>
      <c r="I1598" s="193"/>
      <c r="J1598" s="192">
        <f>ROUND(I1598*H1598,2)</f>
        <v>0</v>
      </c>
      <c r="K1598" s="190" t="s">
        <v>19</v>
      </c>
      <c r="L1598" s="41"/>
      <c r="M1598" s="194" t="s">
        <v>19</v>
      </c>
      <c r="N1598" s="195" t="s">
        <v>48</v>
      </c>
      <c r="O1598" s="66"/>
      <c r="P1598" s="196">
        <f>O1598*H1598</f>
        <v>0</v>
      </c>
      <c r="Q1598" s="196">
        <v>0</v>
      </c>
      <c r="R1598" s="196">
        <f>Q1598*H1598</f>
        <v>0</v>
      </c>
      <c r="S1598" s="196">
        <v>0</v>
      </c>
      <c r="T1598" s="197">
        <f>S1598*H1598</f>
        <v>0</v>
      </c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R1598" s="198" t="s">
        <v>667</v>
      </c>
      <c r="AT1598" s="198" t="s">
        <v>150</v>
      </c>
      <c r="AU1598" s="198" t="s">
        <v>86</v>
      </c>
      <c r="AY1598" s="19" t="s">
        <v>148</v>
      </c>
      <c r="BE1598" s="199">
        <f>IF(N1598="základní",J1598,0)</f>
        <v>0</v>
      </c>
      <c r="BF1598" s="199">
        <f>IF(N1598="snížená",J1598,0)</f>
        <v>0</v>
      </c>
      <c r="BG1598" s="199">
        <f>IF(N1598="zákl. přenesená",J1598,0)</f>
        <v>0</v>
      </c>
      <c r="BH1598" s="199">
        <f>IF(N1598="sníž. přenesená",J1598,0)</f>
        <v>0</v>
      </c>
      <c r="BI1598" s="199">
        <f>IF(N1598="nulová",J1598,0)</f>
        <v>0</v>
      </c>
      <c r="BJ1598" s="19" t="s">
        <v>21</v>
      </c>
      <c r="BK1598" s="199">
        <f>ROUND(I1598*H1598,2)</f>
        <v>0</v>
      </c>
      <c r="BL1598" s="19" t="s">
        <v>667</v>
      </c>
      <c r="BM1598" s="198" t="s">
        <v>2269</v>
      </c>
    </row>
    <row r="1599" spans="1:47" s="2" customFormat="1" ht="10.2">
      <c r="A1599" s="36"/>
      <c r="B1599" s="37"/>
      <c r="C1599" s="38"/>
      <c r="D1599" s="200" t="s">
        <v>157</v>
      </c>
      <c r="E1599" s="38"/>
      <c r="F1599" s="201" t="s">
        <v>2268</v>
      </c>
      <c r="G1599" s="38"/>
      <c r="H1599" s="38"/>
      <c r="I1599" s="109"/>
      <c r="J1599" s="38"/>
      <c r="K1599" s="38"/>
      <c r="L1599" s="41"/>
      <c r="M1599" s="202"/>
      <c r="N1599" s="203"/>
      <c r="O1599" s="66"/>
      <c r="P1599" s="66"/>
      <c r="Q1599" s="66"/>
      <c r="R1599" s="66"/>
      <c r="S1599" s="66"/>
      <c r="T1599" s="67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T1599" s="19" t="s">
        <v>157</v>
      </c>
      <c r="AU1599" s="19" t="s">
        <v>86</v>
      </c>
    </row>
    <row r="1600" spans="2:51" s="14" customFormat="1" ht="10.2">
      <c r="B1600" s="214"/>
      <c r="C1600" s="215"/>
      <c r="D1600" s="200" t="s">
        <v>159</v>
      </c>
      <c r="E1600" s="216" t="s">
        <v>19</v>
      </c>
      <c r="F1600" s="217" t="s">
        <v>2270</v>
      </c>
      <c r="G1600" s="215"/>
      <c r="H1600" s="218">
        <v>54</v>
      </c>
      <c r="I1600" s="219"/>
      <c r="J1600" s="215"/>
      <c r="K1600" s="215"/>
      <c r="L1600" s="220"/>
      <c r="M1600" s="221"/>
      <c r="N1600" s="222"/>
      <c r="O1600" s="222"/>
      <c r="P1600" s="222"/>
      <c r="Q1600" s="222"/>
      <c r="R1600" s="222"/>
      <c r="S1600" s="222"/>
      <c r="T1600" s="223"/>
      <c r="AT1600" s="224" t="s">
        <v>159</v>
      </c>
      <c r="AU1600" s="224" t="s">
        <v>86</v>
      </c>
      <c r="AV1600" s="14" t="s">
        <v>86</v>
      </c>
      <c r="AW1600" s="14" t="s">
        <v>35</v>
      </c>
      <c r="AX1600" s="14" t="s">
        <v>21</v>
      </c>
      <c r="AY1600" s="224" t="s">
        <v>148</v>
      </c>
    </row>
    <row r="1601" spans="1:65" s="2" customFormat="1" ht="16.5" customHeight="1">
      <c r="A1601" s="36"/>
      <c r="B1601" s="37"/>
      <c r="C1601" s="188" t="s">
        <v>2271</v>
      </c>
      <c r="D1601" s="188" t="s">
        <v>150</v>
      </c>
      <c r="E1601" s="189" t="s">
        <v>2272</v>
      </c>
      <c r="F1601" s="190" t="s">
        <v>2273</v>
      </c>
      <c r="G1601" s="191" t="s">
        <v>1515</v>
      </c>
      <c r="H1601" s="192">
        <v>87</v>
      </c>
      <c r="I1601" s="193"/>
      <c r="J1601" s="192">
        <f>ROUND(I1601*H1601,2)</f>
        <v>0</v>
      </c>
      <c r="K1601" s="190" t="s">
        <v>19</v>
      </c>
      <c r="L1601" s="41"/>
      <c r="M1601" s="194" t="s">
        <v>19</v>
      </c>
      <c r="N1601" s="195" t="s">
        <v>48</v>
      </c>
      <c r="O1601" s="66"/>
      <c r="P1601" s="196">
        <f>O1601*H1601</f>
        <v>0</v>
      </c>
      <c r="Q1601" s="196">
        <v>0</v>
      </c>
      <c r="R1601" s="196">
        <f>Q1601*H1601</f>
        <v>0</v>
      </c>
      <c r="S1601" s="196">
        <v>0</v>
      </c>
      <c r="T1601" s="197">
        <f>S1601*H1601</f>
        <v>0</v>
      </c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R1601" s="198" t="s">
        <v>667</v>
      </c>
      <c r="AT1601" s="198" t="s">
        <v>150</v>
      </c>
      <c r="AU1601" s="198" t="s">
        <v>86</v>
      </c>
      <c r="AY1601" s="19" t="s">
        <v>148</v>
      </c>
      <c r="BE1601" s="199">
        <f>IF(N1601="základní",J1601,0)</f>
        <v>0</v>
      </c>
      <c r="BF1601" s="199">
        <f>IF(N1601="snížená",J1601,0)</f>
        <v>0</v>
      </c>
      <c r="BG1601" s="199">
        <f>IF(N1601="zákl. přenesená",J1601,0)</f>
        <v>0</v>
      </c>
      <c r="BH1601" s="199">
        <f>IF(N1601="sníž. přenesená",J1601,0)</f>
        <v>0</v>
      </c>
      <c r="BI1601" s="199">
        <f>IF(N1601="nulová",J1601,0)</f>
        <v>0</v>
      </c>
      <c r="BJ1601" s="19" t="s">
        <v>21</v>
      </c>
      <c r="BK1601" s="199">
        <f>ROUND(I1601*H1601,2)</f>
        <v>0</v>
      </c>
      <c r="BL1601" s="19" t="s">
        <v>667</v>
      </c>
      <c r="BM1601" s="198" t="s">
        <v>2274</v>
      </c>
    </row>
    <row r="1602" spans="1:47" s="2" customFormat="1" ht="10.2">
      <c r="A1602" s="36"/>
      <c r="B1602" s="37"/>
      <c r="C1602" s="38"/>
      <c r="D1602" s="200" t="s">
        <v>157</v>
      </c>
      <c r="E1602" s="38"/>
      <c r="F1602" s="201" t="s">
        <v>2273</v>
      </c>
      <c r="G1602" s="38"/>
      <c r="H1602" s="38"/>
      <c r="I1602" s="109"/>
      <c r="J1602" s="38"/>
      <c r="K1602" s="38"/>
      <c r="L1602" s="41"/>
      <c r="M1602" s="202"/>
      <c r="N1602" s="203"/>
      <c r="O1602" s="66"/>
      <c r="P1602" s="66"/>
      <c r="Q1602" s="66"/>
      <c r="R1602" s="66"/>
      <c r="S1602" s="66"/>
      <c r="T1602" s="67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T1602" s="19" t="s">
        <v>157</v>
      </c>
      <c r="AU1602" s="19" t="s">
        <v>86</v>
      </c>
    </row>
    <row r="1603" spans="2:51" s="14" customFormat="1" ht="10.2">
      <c r="B1603" s="214"/>
      <c r="C1603" s="215"/>
      <c r="D1603" s="200" t="s">
        <v>159</v>
      </c>
      <c r="E1603" s="216" t="s">
        <v>19</v>
      </c>
      <c r="F1603" s="217" t="s">
        <v>2275</v>
      </c>
      <c r="G1603" s="215"/>
      <c r="H1603" s="218">
        <v>87</v>
      </c>
      <c r="I1603" s="219"/>
      <c r="J1603" s="215"/>
      <c r="K1603" s="215"/>
      <c r="L1603" s="220"/>
      <c r="M1603" s="221"/>
      <c r="N1603" s="222"/>
      <c r="O1603" s="222"/>
      <c r="P1603" s="222"/>
      <c r="Q1603" s="222"/>
      <c r="R1603" s="222"/>
      <c r="S1603" s="222"/>
      <c r="T1603" s="223"/>
      <c r="AT1603" s="224" t="s">
        <v>159</v>
      </c>
      <c r="AU1603" s="224" t="s">
        <v>86</v>
      </c>
      <c r="AV1603" s="14" t="s">
        <v>86</v>
      </c>
      <c r="AW1603" s="14" t="s">
        <v>35</v>
      </c>
      <c r="AX1603" s="14" t="s">
        <v>21</v>
      </c>
      <c r="AY1603" s="224" t="s">
        <v>148</v>
      </c>
    </row>
    <row r="1604" spans="1:65" s="2" customFormat="1" ht="16.5" customHeight="1">
      <c r="A1604" s="36"/>
      <c r="B1604" s="37"/>
      <c r="C1604" s="188" t="s">
        <v>2276</v>
      </c>
      <c r="D1604" s="188" t="s">
        <v>150</v>
      </c>
      <c r="E1604" s="189" t="s">
        <v>2277</v>
      </c>
      <c r="F1604" s="190" t="s">
        <v>2278</v>
      </c>
      <c r="G1604" s="191" t="s">
        <v>1037</v>
      </c>
      <c r="H1604" s="193"/>
      <c r="I1604" s="193"/>
      <c r="J1604" s="192">
        <f>ROUND(I1604*H1604,2)</f>
        <v>0</v>
      </c>
      <c r="K1604" s="190" t="s">
        <v>19</v>
      </c>
      <c r="L1604" s="41"/>
      <c r="M1604" s="194" t="s">
        <v>19</v>
      </c>
      <c r="N1604" s="195" t="s">
        <v>48</v>
      </c>
      <c r="O1604" s="66"/>
      <c r="P1604" s="196">
        <f>O1604*H1604</f>
        <v>0</v>
      </c>
      <c r="Q1604" s="196">
        <v>0</v>
      </c>
      <c r="R1604" s="196">
        <f>Q1604*H1604</f>
        <v>0</v>
      </c>
      <c r="S1604" s="196">
        <v>0</v>
      </c>
      <c r="T1604" s="197">
        <f>S1604*H1604</f>
        <v>0</v>
      </c>
      <c r="U1604" s="36"/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R1604" s="198" t="s">
        <v>667</v>
      </c>
      <c r="AT1604" s="198" t="s">
        <v>150</v>
      </c>
      <c r="AU1604" s="198" t="s">
        <v>86</v>
      </c>
      <c r="AY1604" s="19" t="s">
        <v>148</v>
      </c>
      <c r="BE1604" s="199">
        <f>IF(N1604="základní",J1604,0)</f>
        <v>0</v>
      </c>
      <c r="BF1604" s="199">
        <f>IF(N1604="snížená",J1604,0)</f>
        <v>0</v>
      </c>
      <c r="BG1604" s="199">
        <f>IF(N1604="zákl. přenesená",J1604,0)</f>
        <v>0</v>
      </c>
      <c r="BH1604" s="199">
        <f>IF(N1604="sníž. přenesená",J1604,0)</f>
        <v>0</v>
      </c>
      <c r="BI1604" s="199">
        <f>IF(N1604="nulová",J1604,0)</f>
        <v>0</v>
      </c>
      <c r="BJ1604" s="19" t="s">
        <v>21</v>
      </c>
      <c r="BK1604" s="199">
        <f>ROUND(I1604*H1604,2)</f>
        <v>0</v>
      </c>
      <c r="BL1604" s="19" t="s">
        <v>667</v>
      </c>
      <c r="BM1604" s="198" t="s">
        <v>2279</v>
      </c>
    </row>
    <row r="1605" spans="1:47" s="2" customFormat="1" ht="10.2">
      <c r="A1605" s="36"/>
      <c r="B1605" s="37"/>
      <c r="C1605" s="38"/>
      <c r="D1605" s="200" t="s">
        <v>157</v>
      </c>
      <c r="E1605" s="38"/>
      <c r="F1605" s="201" t="s">
        <v>2278</v>
      </c>
      <c r="G1605" s="38"/>
      <c r="H1605" s="38"/>
      <c r="I1605" s="109"/>
      <c r="J1605" s="38"/>
      <c r="K1605" s="38"/>
      <c r="L1605" s="41"/>
      <c r="M1605" s="202"/>
      <c r="N1605" s="203"/>
      <c r="O1605" s="66"/>
      <c r="P1605" s="66"/>
      <c r="Q1605" s="66"/>
      <c r="R1605" s="66"/>
      <c r="S1605" s="66"/>
      <c r="T1605" s="67"/>
      <c r="U1605" s="36"/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T1605" s="19" t="s">
        <v>157</v>
      </c>
      <c r="AU1605" s="19" t="s">
        <v>86</v>
      </c>
    </row>
    <row r="1606" spans="1:65" s="2" customFormat="1" ht="16.5" customHeight="1">
      <c r="A1606" s="36"/>
      <c r="B1606" s="37"/>
      <c r="C1606" s="188" t="s">
        <v>2280</v>
      </c>
      <c r="D1606" s="188" t="s">
        <v>150</v>
      </c>
      <c r="E1606" s="189" t="s">
        <v>2281</v>
      </c>
      <c r="F1606" s="190" t="s">
        <v>2282</v>
      </c>
      <c r="G1606" s="191" t="s">
        <v>1037</v>
      </c>
      <c r="H1606" s="193"/>
      <c r="I1606" s="193"/>
      <c r="J1606" s="192">
        <f>ROUND(I1606*H1606,2)</f>
        <v>0</v>
      </c>
      <c r="K1606" s="190" t="s">
        <v>19</v>
      </c>
      <c r="L1606" s="41"/>
      <c r="M1606" s="194" t="s">
        <v>19</v>
      </c>
      <c r="N1606" s="195" t="s">
        <v>48</v>
      </c>
      <c r="O1606" s="66"/>
      <c r="P1606" s="196">
        <f>O1606*H1606</f>
        <v>0</v>
      </c>
      <c r="Q1606" s="196">
        <v>0</v>
      </c>
      <c r="R1606" s="196">
        <f>Q1606*H1606</f>
        <v>0</v>
      </c>
      <c r="S1606" s="196">
        <v>0</v>
      </c>
      <c r="T1606" s="197">
        <f>S1606*H1606</f>
        <v>0</v>
      </c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R1606" s="198" t="s">
        <v>667</v>
      </c>
      <c r="AT1606" s="198" t="s">
        <v>150</v>
      </c>
      <c r="AU1606" s="198" t="s">
        <v>86</v>
      </c>
      <c r="AY1606" s="19" t="s">
        <v>148</v>
      </c>
      <c r="BE1606" s="199">
        <f>IF(N1606="základní",J1606,0)</f>
        <v>0</v>
      </c>
      <c r="BF1606" s="199">
        <f>IF(N1606="snížená",J1606,0)</f>
        <v>0</v>
      </c>
      <c r="BG1606" s="199">
        <f>IF(N1606="zákl. přenesená",J1606,0)</f>
        <v>0</v>
      </c>
      <c r="BH1606" s="199">
        <f>IF(N1606="sníž. přenesená",J1606,0)</f>
        <v>0</v>
      </c>
      <c r="BI1606" s="199">
        <f>IF(N1606="nulová",J1606,0)</f>
        <v>0</v>
      </c>
      <c r="BJ1606" s="19" t="s">
        <v>21</v>
      </c>
      <c r="BK1606" s="199">
        <f>ROUND(I1606*H1606,2)</f>
        <v>0</v>
      </c>
      <c r="BL1606" s="19" t="s">
        <v>667</v>
      </c>
      <c r="BM1606" s="198" t="s">
        <v>2283</v>
      </c>
    </row>
    <row r="1607" spans="1:47" s="2" customFormat="1" ht="10.2">
      <c r="A1607" s="36"/>
      <c r="B1607" s="37"/>
      <c r="C1607" s="38"/>
      <c r="D1607" s="200" t="s">
        <v>157</v>
      </c>
      <c r="E1607" s="38"/>
      <c r="F1607" s="201" t="s">
        <v>2282</v>
      </c>
      <c r="G1607" s="38"/>
      <c r="H1607" s="38"/>
      <c r="I1607" s="109"/>
      <c r="J1607" s="38"/>
      <c r="K1607" s="38"/>
      <c r="L1607" s="41"/>
      <c r="M1607" s="202"/>
      <c r="N1607" s="203"/>
      <c r="O1607" s="66"/>
      <c r="P1607" s="66"/>
      <c r="Q1607" s="66"/>
      <c r="R1607" s="66"/>
      <c r="S1607" s="66"/>
      <c r="T1607" s="67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T1607" s="19" t="s">
        <v>157</v>
      </c>
      <c r="AU1607" s="19" t="s">
        <v>86</v>
      </c>
    </row>
    <row r="1608" spans="1:65" s="2" customFormat="1" ht="16.5" customHeight="1">
      <c r="A1608" s="36"/>
      <c r="B1608" s="37"/>
      <c r="C1608" s="188" t="s">
        <v>2284</v>
      </c>
      <c r="D1608" s="188" t="s">
        <v>150</v>
      </c>
      <c r="E1608" s="189" t="s">
        <v>2285</v>
      </c>
      <c r="F1608" s="190" t="s">
        <v>2286</v>
      </c>
      <c r="G1608" s="191" t="s">
        <v>924</v>
      </c>
      <c r="H1608" s="192">
        <v>1</v>
      </c>
      <c r="I1608" s="193"/>
      <c r="J1608" s="192">
        <f>ROUND(I1608*H1608,2)</f>
        <v>0</v>
      </c>
      <c r="K1608" s="190" t="s">
        <v>19</v>
      </c>
      <c r="L1608" s="41"/>
      <c r="M1608" s="194" t="s">
        <v>19</v>
      </c>
      <c r="N1608" s="195" t="s">
        <v>48</v>
      </c>
      <c r="O1608" s="66"/>
      <c r="P1608" s="196">
        <f>O1608*H1608</f>
        <v>0</v>
      </c>
      <c r="Q1608" s="196">
        <v>0</v>
      </c>
      <c r="R1608" s="196">
        <f>Q1608*H1608</f>
        <v>0</v>
      </c>
      <c r="S1608" s="196">
        <v>0</v>
      </c>
      <c r="T1608" s="197">
        <f>S1608*H1608</f>
        <v>0</v>
      </c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R1608" s="198" t="s">
        <v>667</v>
      </c>
      <c r="AT1608" s="198" t="s">
        <v>150</v>
      </c>
      <c r="AU1608" s="198" t="s">
        <v>86</v>
      </c>
      <c r="AY1608" s="19" t="s">
        <v>148</v>
      </c>
      <c r="BE1608" s="199">
        <f>IF(N1608="základní",J1608,0)</f>
        <v>0</v>
      </c>
      <c r="BF1608" s="199">
        <f>IF(N1608="snížená",J1608,0)</f>
        <v>0</v>
      </c>
      <c r="BG1608" s="199">
        <f>IF(N1608="zákl. přenesená",J1608,0)</f>
        <v>0</v>
      </c>
      <c r="BH1608" s="199">
        <f>IF(N1608="sníž. přenesená",J1608,0)</f>
        <v>0</v>
      </c>
      <c r="BI1608" s="199">
        <f>IF(N1608="nulová",J1608,0)</f>
        <v>0</v>
      </c>
      <c r="BJ1608" s="19" t="s">
        <v>21</v>
      </c>
      <c r="BK1608" s="199">
        <f>ROUND(I1608*H1608,2)</f>
        <v>0</v>
      </c>
      <c r="BL1608" s="19" t="s">
        <v>667</v>
      </c>
      <c r="BM1608" s="198" t="s">
        <v>2287</v>
      </c>
    </row>
    <row r="1609" spans="1:47" s="2" customFormat="1" ht="10.2">
      <c r="A1609" s="36"/>
      <c r="B1609" s="37"/>
      <c r="C1609" s="38"/>
      <c r="D1609" s="200" t="s">
        <v>157</v>
      </c>
      <c r="E1609" s="38"/>
      <c r="F1609" s="201" t="s">
        <v>2286</v>
      </c>
      <c r="G1609" s="38"/>
      <c r="H1609" s="38"/>
      <c r="I1609" s="109"/>
      <c r="J1609" s="38"/>
      <c r="K1609" s="38"/>
      <c r="L1609" s="41"/>
      <c r="M1609" s="202"/>
      <c r="N1609" s="203"/>
      <c r="O1609" s="66"/>
      <c r="P1609" s="66"/>
      <c r="Q1609" s="66"/>
      <c r="R1609" s="66"/>
      <c r="S1609" s="66"/>
      <c r="T1609" s="67"/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T1609" s="19" t="s">
        <v>157</v>
      </c>
      <c r="AU1609" s="19" t="s">
        <v>86</v>
      </c>
    </row>
    <row r="1610" spans="1:65" s="2" customFormat="1" ht="16.5" customHeight="1">
      <c r="A1610" s="36"/>
      <c r="B1610" s="37"/>
      <c r="C1610" s="188" t="s">
        <v>2288</v>
      </c>
      <c r="D1610" s="188" t="s">
        <v>150</v>
      </c>
      <c r="E1610" s="189" t="s">
        <v>2289</v>
      </c>
      <c r="F1610" s="190" t="s">
        <v>2290</v>
      </c>
      <c r="G1610" s="191" t="s">
        <v>1037</v>
      </c>
      <c r="H1610" s="193"/>
      <c r="I1610" s="193"/>
      <c r="J1610" s="192">
        <f>ROUND(I1610*H1610,2)</f>
        <v>0</v>
      </c>
      <c r="K1610" s="190" t="s">
        <v>19</v>
      </c>
      <c r="L1610" s="41"/>
      <c r="M1610" s="194" t="s">
        <v>19</v>
      </c>
      <c r="N1610" s="195" t="s">
        <v>48</v>
      </c>
      <c r="O1610" s="66"/>
      <c r="P1610" s="196">
        <f>O1610*H1610</f>
        <v>0</v>
      </c>
      <c r="Q1610" s="196">
        <v>0</v>
      </c>
      <c r="R1610" s="196">
        <f>Q1610*H1610</f>
        <v>0</v>
      </c>
      <c r="S1610" s="196">
        <v>0</v>
      </c>
      <c r="T1610" s="197">
        <f>S1610*H1610</f>
        <v>0</v>
      </c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R1610" s="198" t="s">
        <v>667</v>
      </c>
      <c r="AT1610" s="198" t="s">
        <v>150</v>
      </c>
      <c r="AU1610" s="198" t="s">
        <v>86</v>
      </c>
      <c r="AY1610" s="19" t="s">
        <v>148</v>
      </c>
      <c r="BE1610" s="199">
        <f>IF(N1610="základní",J1610,0)</f>
        <v>0</v>
      </c>
      <c r="BF1610" s="199">
        <f>IF(N1610="snížená",J1610,0)</f>
        <v>0</v>
      </c>
      <c r="BG1610" s="199">
        <f>IF(N1610="zákl. přenesená",J1610,0)</f>
        <v>0</v>
      </c>
      <c r="BH1610" s="199">
        <f>IF(N1610="sníž. přenesená",J1610,0)</f>
        <v>0</v>
      </c>
      <c r="BI1610" s="199">
        <f>IF(N1610="nulová",J1610,0)</f>
        <v>0</v>
      </c>
      <c r="BJ1610" s="19" t="s">
        <v>21</v>
      </c>
      <c r="BK1610" s="199">
        <f>ROUND(I1610*H1610,2)</f>
        <v>0</v>
      </c>
      <c r="BL1610" s="19" t="s">
        <v>667</v>
      </c>
      <c r="BM1610" s="198" t="s">
        <v>2291</v>
      </c>
    </row>
    <row r="1611" spans="1:47" s="2" customFormat="1" ht="10.2">
      <c r="A1611" s="36"/>
      <c r="B1611" s="37"/>
      <c r="C1611" s="38"/>
      <c r="D1611" s="200" t="s">
        <v>157</v>
      </c>
      <c r="E1611" s="38"/>
      <c r="F1611" s="201" t="s">
        <v>2290</v>
      </c>
      <c r="G1611" s="38"/>
      <c r="H1611" s="38"/>
      <c r="I1611" s="109"/>
      <c r="J1611" s="38"/>
      <c r="K1611" s="38"/>
      <c r="L1611" s="41"/>
      <c r="M1611" s="202"/>
      <c r="N1611" s="203"/>
      <c r="O1611" s="66"/>
      <c r="P1611" s="66"/>
      <c r="Q1611" s="66"/>
      <c r="R1611" s="66"/>
      <c r="S1611" s="66"/>
      <c r="T1611" s="67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T1611" s="19" t="s">
        <v>157</v>
      </c>
      <c r="AU1611" s="19" t="s">
        <v>86</v>
      </c>
    </row>
    <row r="1612" spans="2:63" s="12" customFormat="1" ht="25.95" customHeight="1">
      <c r="B1612" s="172"/>
      <c r="C1612" s="173"/>
      <c r="D1612" s="174" t="s">
        <v>76</v>
      </c>
      <c r="E1612" s="175" t="s">
        <v>83</v>
      </c>
      <c r="F1612" s="175" t="s">
        <v>2292</v>
      </c>
      <c r="G1612" s="173"/>
      <c r="H1612" s="173"/>
      <c r="I1612" s="176"/>
      <c r="J1612" s="177">
        <f>BK1612</f>
        <v>0</v>
      </c>
      <c r="K1612" s="173"/>
      <c r="L1612" s="178"/>
      <c r="M1612" s="179"/>
      <c r="N1612" s="180"/>
      <c r="O1612" s="180"/>
      <c r="P1612" s="181">
        <f>SUM(P1613:P1620)</f>
        <v>0</v>
      </c>
      <c r="Q1612" s="180"/>
      <c r="R1612" s="181">
        <f>SUM(R1613:R1620)</f>
        <v>0</v>
      </c>
      <c r="S1612" s="180"/>
      <c r="T1612" s="182">
        <f>SUM(T1613:T1620)</f>
        <v>0</v>
      </c>
      <c r="AR1612" s="183" t="s">
        <v>155</v>
      </c>
      <c r="AT1612" s="184" t="s">
        <v>76</v>
      </c>
      <c r="AU1612" s="184" t="s">
        <v>77</v>
      </c>
      <c r="AY1612" s="183" t="s">
        <v>148</v>
      </c>
      <c r="BK1612" s="185">
        <f>SUM(BK1613:BK1620)</f>
        <v>0</v>
      </c>
    </row>
    <row r="1613" spans="1:65" s="2" customFormat="1" ht="16.5" customHeight="1">
      <c r="A1613" s="36"/>
      <c r="B1613" s="37"/>
      <c r="C1613" s="247" t="s">
        <v>2293</v>
      </c>
      <c r="D1613" s="247" t="s">
        <v>243</v>
      </c>
      <c r="E1613" s="248" t="s">
        <v>2294</v>
      </c>
      <c r="F1613" s="249" t="s">
        <v>2295</v>
      </c>
      <c r="G1613" s="250" t="s">
        <v>1515</v>
      </c>
      <c r="H1613" s="251">
        <v>10</v>
      </c>
      <c r="I1613" s="252"/>
      <c r="J1613" s="251">
        <f>ROUND(I1613*H1613,2)</f>
        <v>0</v>
      </c>
      <c r="K1613" s="249" t="s">
        <v>19</v>
      </c>
      <c r="L1613" s="253"/>
      <c r="M1613" s="254" t="s">
        <v>19</v>
      </c>
      <c r="N1613" s="255" t="s">
        <v>48</v>
      </c>
      <c r="O1613" s="66"/>
      <c r="P1613" s="196">
        <f>O1613*H1613</f>
        <v>0</v>
      </c>
      <c r="Q1613" s="196">
        <v>0</v>
      </c>
      <c r="R1613" s="196">
        <f>Q1613*H1613</f>
        <v>0</v>
      </c>
      <c r="S1613" s="196">
        <v>0</v>
      </c>
      <c r="T1613" s="197">
        <f>S1613*H1613</f>
        <v>0</v>
      </c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R1613" s="198" t="s">
        <v>226</v>
      </c>
      <c r="AT1613" s="198" t="s">
        <v>243</v>
      </c>
      <c r="AU1613" s="198" t="s">
        <v>21</v>
      </c>
      <c r="AY1613" s="19" t="s">
        <v>148</v>
      </c>
      <c r="BE1613" s="199">
        <f>IF(N1613="základní",J1613,0)</f>
        <v>0</v>
      </c>
      <c r="BF1613" s="199">
        <f>IF(N1613="snížená",J1613,0)</f>
        <v>0</v>
      </c>
      <c r="BG1613" s="199">
        <f>IF(N1613="zákl. přenesená",J1613,0)</f>
        <v>0</v>
      </c>
      <c r="BH1613" s="199">
        <f>IF(N1613="sníž. přenesená",J1613,0)</f>
        <v>0</v>
      </c>
      <c r="BI1613" s="199">
        <f>IF(N1613="nulová",J1613,0)</f>
        <v>0</v>
      </c>
      <c r="BJ1613" s="19" t="s">
        <v>21</v>
      </c>
      <c r="BK1613" s="199">
        <f>ROUND(I1613*H1613,2)</f>
        <v>0</v>
      </c>
      <c r="BL1613" s="19" t="s">
        <v>155</v>
      </c>
      <c r="BM1613" s="198" t="s">
        <v>2296</v>
      </c>
    </row>
    <row r="1614" spans="1:47" s="2" customFormat="1" ht="10.2">
      <c r="A1614" s="36"/>
      <c r="B1614" s="37"/>
      <c r="C1614" s="38"/>
      <c r="D1614" s="200" t="s">
        <v>157</v>
      </c>
      <c r="E1614" s="38"/>
      <c r="F1614" s="201" t="s">
        <v>2295</v>
      </c>
      <c r="G1614" s="38"/>
      <c r="H1614" s="38"/>
      <c r="I1614" s="109"/>
      <c r="J1614" s="38"/>
      <c r="K1614" s="38"/>
      <c r="L1614" s="41"/>
      <c r="M1614" s="202"/>
      <c r="N1614" s="203"/>
      <c r="O1614" s="66"/>
      <c r="P1614" s="66"/>
      <c r="Q1614" s="66"/>
      <c r="R1614" s="66"/>
      <c r="S1614" s="66"/>
      <c r="T1614" s="67"/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T1614" s="19" t="s">
        <v>157</v>
      </c>
      <c r="AU1614" s="19" t="s">
        <v>21</v>
      </c>
    </row>
    <row r="1615" spans="1:65" s="2" customFormat="1" ht="16.5" customHeight="1">
      <c r="A1615" s="36"/>
      <c r="B1615" s="37"/>
      <c r="C1615" s="188" t="s">
        <v>2297</v>
      </c>
      <c r="D1615" s="188" t="s">
        <v>150</v>
      </c>
      <c r="E1615" s="189" t="s">
        <v>2298</v>
      </c>
      <c r="F1615" s="190" t="s">
        <v>2299</v>
      </c>
      <c r="G1615" s="191" t="s">
        <v>1515</v>
      </c>
      <c r="H1615" s="192">
        <v>10</v>
      </c>
      <c r="I1615" s="193"/>
      <c r="J1615" s="192">
        <f>ROUND(I1615*H1615,2)</f>
        <v>0</v>
      </c>
      <c r="K1615" s="190" t="s">
        <v>19</v>
      </c>
      <c r="L1615" s="41"/>
      <c r="M1615" s="194" t="s">
        <v>19</v>
      </c>
      <c r="N1615" s="195" t="s">
        <v>48</v>
      </c>
      <c r="O1615" s="66"/>
      <c r="P1615" s="196">
        <f>O1615*H1615</f>
        <v>0</v>
      </c>
      <c r="Q1615" s="196">
        <v>0</v>
      </c>
      <c r="R1615" s="196">
        <f>Q1615*H1615</f>
        <v>0</v>
      </c>
      <c r="S1615" s="196">
        <v>0</v>
      </c>
      <c r="T1615" s="197">
        <f>S1615*H1615</f>
        <v>0</v>
      </c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R1615" s="198" t="s">
        <v>155</v>
      </c>
      <c r="AT1615" s="198" t="s">
        <v>150</v>
      </c>
      <c r="AU1615" s="198" t="s">
        <v>21</v>
      </c>
      <c r="AY1615" s="19" t="s">
        <v>148</v>
      </c>
      <c r="BE1615" s="199">
        <f>IF(N1615="základní",J1615,0)</f>
        <v>0</v>
      </c>
      <c r="BF1615" s="199">
        <f>IF(N1615="snížená",J1615,0)</f>
        <v>0</v>
      </c>
      <c r="BG1615" s="199">
        <f>IF(N1615="zákl. přenesená",J1615,0)</f>
        <v>0</v>
      </c>
      <c r="BH1615" s="199">
        <f>IF(N1615="sníž. přenesená",J1615,0)</f>
        <v>0</v>
      </c>
      <c r="BI1615" s="199">
        <f>IF(N1615="nulová",J1615,0)</f>
        <v>0</v>
      </c>
      <c r="BJ1615" s="19" t="s">
        <v>21</v>
      </c>
      <c r="BK1615" s="199">
        <f>ROUND(I1615*H1615,2)</f>
        <v>0</v>
      </c>
      <c r="BL1615" s="19" t="s">
        <v>155</v>
      </c>
      <c r="BM1615" s="198" t="s">
        <v>2300</v>
      </c>
    </row>
    <row r="1616" spans="1:47" s="2" customFormat="1" ht="10.2">
      <c r="A1616" s="36"/>
      <c r="B1616" s="37"/>
      <c r="C1616" s="38"/>
      <c r="D1616" s="200" t="s">
        <v>157</v>
      </c>
      <c r="E1616" s="38"/>
      <c r="F1616" s="201" t="s">
        <v>2299</v>
      </c>
      <c r="G1616" s="38"/>
      <c r="H1616" s="38"/>
      <c r="I1616" s="109"/>
      <c r="J1616" s="38"/>
      <c r="K1616" s="38"/>
      <c r="L1616" s="41"/>
      <c r="M1616" s="202"/>
      <c r="N1616" s="203"/>
      <c r="O1616" s="66"/>
      <c r="P1616" s="66"/>
      <c r="Q1616" s="66"/>
      <c r="R1616" s="66"/>
      <c r="S1616" s="66"/>
      <c r="T1616" s="67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T1616" s="19" t="s">
        <v>157</v>
      </c>
      <c r="AU1616" s="19" t="s">
        <v>21</v>
      </c>
    </row>
    <row r="1617" spans="1:65" s="2" customFormat="1" ht="16.5" customHeight="1">
      <c r="A1617" s="36"/>
      <c r="B1617" s="37"/>
      <c r="C1617" s="188" t="s">
        <v>2301</v>
      </c>
      <c r="D1617" s="188" t="s">
        <v>150</v>
      </c>
      <c r="E1617" s="189" t="s">
        <v>2302</v>
      </c>
      <c r="F1617" s="190" t="s">
        <v>2303</v>
      </c>
      <c r="G1617" s="191" t="s">
        <v>924</v>
      </c>
      <c r="H1617" s="192">
        <v>1</v>
      </c>
      <c r="I1617" s="193"/>
      <c r="J1617" s="192">
        <f>ROUND(I1617*H1617,2)</f>
        <v>0</v>
      </c>
      <c r="K1617" s="190" t="s">
        <v>19</v>
      </c>
      <c r="L1617" s="41"/>
      <c r="M1617" s="194" t="s">
        <v>19</v>
      </c>
      <c r="N1617" s="195" t="s">
        <v>48</v>
      </c>
      <c r="O1617" s="66"/>
      <c r="P1617" s="196">
        <f>O1617*H1617</f>
        <v>0</v>
      </c>
      <c r="Q1617" s="196">
        <v>0</v>
      </c>
      <c r="R1617" s="196">
        <f>Q1617*H1617</f>
        <v>0</v>
      </c>
      <c r="S1617" s="196">
        <v>0</v>
      </c>
      <c r="T1617" s="197">
        <f>S1617*H1617</f>
        <v>0</v>
      </c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R1617" s="198" t="s">
        <v>155</v>
      </c>
      <c r="AT1617" s="198" t="s">
        <v>150</v>
      </c>
      <c r="AU1617" s="198" t="s">
        <v>21</v>
      </c>
      <c r="AY1617" s="19" t="s">
        <v>148</v>
      </c>
      <c r="BE1617" s="199">
        <f>IF(N1617="základní",J1617,0)</f>
        <v>0</v>
      </c>
      <c r="BF1617" s="199">
        <f>IF(N1617="snížená",J1617,0)</f>
        <v>0</v>
      </c>
      <c r="BG1617" s="199">
        <f>IF(N1617="zákl. přenesená",J1617,0)</f>
        <v>0</v>
      </c>
      <c r="BH1617" s="199">
        <f>IF(N1617="sníž. přenesená",J1617,0)</f>
        <v>0</v>
      </c>
      <c r="BI1617" s="199">
        <f>IF(N1617="nulová",J1617,0)</f>
        <v>0</v>
      </c>
      <c r="BJ1617" s="19" t="s">
        <v>21</v>
      </c>
      <c r="BK1617" s="199">
        <f>ROUND(I1617*H1617,2)</f>
        <v>0</v>
      </c>
      <c r="BL1617" s="19" t="s">
        <v>155</v>
      </c>
      <c r="BM1617" s="198" t="s">
        <v>2304</v>
      </c>
    </row>
    <row r="1618" spans="1:47" s="2" customFormat="1" ht="10.2">
      <c r="A1618" s="36"/>
      <c r="B1618" s="37"/>
      <c r="C1618" s="38"/>
      <c r="D1618" s="200" t="s">
        <v>157</v>
      </c>
      <c r="E1618" s="38"/>
      <c r="F1618" s="201" t="s">
        <v>2303</v>
      </c>
      <c r="G1618" s="38"/>
      <c r="H1618" s="38"/>
      <c r="I1618" s="109"/>
      <c r="J1618" s="38"/>
      <c r="K1618" s="38"/>
      <c r="L1618" s="41"/>
      <c r="M1618" s="202"/>
      <c r="N1618" s="203"/>
      <c r="O1618" s="66"/>
      <c r="P1618" s="66"/>
      <c r="Q1618" s="66"/>
      <c r="R1618" s="66"/>
      <c r="S1618" s="66"/>
      <c r="T1618" s="67"/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T1618" s="19" t="s">
        <v>157</v>
      </c>
      <c r="AU1618" s="19" t="s">
        <v>21</v>
      </c>
    </row>
    <row r="1619" spans="1:65" s="2" customFormat="1" ht="16.5" customHeight="1">
      <c r="A1619" s="36"/>
      <c r="B1619" s="37"/>
      <c r="C1619" s="188" t="s">
        <v>2305</v>
      </c>
      <c r="D1619" s="188" t="s">
        <v>150</v>
      </c>
      <c r="E1619" s="189" t="s">
        <v>2306</v>
      </c>
      <c r="F1619" s="190" t="s">
        <v>2307</v>
      </c>
      <c r="G1619" s="191" t="s">
        <v>2308</v>
      </c>
      <c r="H1619" s="192">
        <v>50</v>
      </c>
      <c r="I1619" s="193"/>
      <c r="J1619" s="192">
        <f>ROUND(I1619*H1619,2)</f>
        <v>0</v>
      </c>
      <c r="K1619" s="190" t="s">
        <v>19</v>
      </c>
      <c r="L1619" s="41"/>
      <c r="M1619" s="194" t="s">
        <v>19</v>
      </c>
      <c r="N1619" s="195" t="s">
        <v>48</v>
      </c>
      <c r="O1619" s="66"/>
      <c r="P1619" s="196">
        <f>O1619*H1619</f>
        <v>0</v>
      </c>
      <c r="Q1619" s="196">
        <v>0</v>
      </c>
      <c r="R1619" s="196">
        <f>Q1619*H1619</f>
        <v>0</v>
      </c>
      <c r="S1619" s="196">
        <v>0</v>
      </c>
      <c r="T1619" s="197">
        <f>S1619*H1619</f>
        <v>0</v>
      </c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R1619" s="198" t="s">
        <v>155</v>
      </c>
      <c r="AT1619" s="198" t="s">
        <v>150</v>
      </c>
      <c r="AU1619" s="198" t="s">
        <v>21</v>
      </c>
      <c r="AY1619" s="19" t="s">
        <v>148</v>
      </c>
      <c r="BE1619" s="199">
        <f>IF(N1619="základní",J1619,0)</f>
        <v>0</v>
      </c>
      <c r="BF1619" s="199">
        <f>IF(N1619="snížená",J1619,0)</f>
        <v>0</v>
      </c>
      <c r="BG1619" s="199">
        <f>IF(N1619="zákl. přenesená",J1619,0)</f>
        <v>0</v>
      </c>
      <c r="BH1619" s="199">
        <f>IF(N1619="sníž. přenesená",J1619,0)</f>
        <v>0</v>
      </c>
      <c r="BI1619" s="199">
        <f>IF(N1619="nulová",J1619,0)</f>
        <v>0</v>
      </c>
      <c r="BJ1619" s="19" t="s">
        <v>21</v>
      </c>
      <c r="BK1619" s="199">
        <f>ROUND(I1619*H1619,2)</f>
        <v>0</v>
      </c>
      <c r="BL1619" s="19" t="s">
        <v>155</v>
      </c>
      <c r="BM1619" s="198" t="s">
        <v>2309</v>
      </c>
    </row>
    <row r="1620" spans="1:47" s="2" customFormat="1" ht="10.2">
      <c r="A1620" s="36"/>
      <c r="B1620" s="37"/>
      <c r="C1620" s="38"/>
      <c r="D1620" s="200" t="s">
        <v>157</v>
      </c>
      <c r="E1620" s="38"/>
      <c r="F1620" s="201" t="s">
        <v>2307</v>
      </c>
      <c r="G1620" s="38"/>
      <c r="H1620" s="38"/>
      <c r="I1620" s="109"/>
      <c r="J1620" s="38"/>
      <c r="K1620" s="38"/>
      <c r="L1620" s="41"/>
      <c r="M1620" s="256"/>
      <c r="N1620" s="257"/>
      <c r="O1620" s="258"/>
      <c r="P1620" s="258"/>
      <c r="Q1620" s="258"/>
      <c r="R1620" s="258"/>
      <c r="S1620" s="258"/>
      <c r="T1620" s="259"/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T1620" s="19" t="s">
        <v>157</v>
      </c>
      <c r="AU1620" s="19" t="s">
        <v>21</v>
      </c>
    </row>
    <row r="1621" spans="1:31" s="2" customFormat="1" ht="6.9" customHeight="1">
      <c r="A1621" s="36"/>
      <c r="B1621" s="49"/>
      <c r="C1621" s="50"/>
      <c r="D1621" s="50"/>
      <c r="E1621" s="50"/>
      <c r="F1621" s="50"/>
      <c r="G1621" s="50"/>
      <c r="H1621" s="50"/>
      <c r="I1621" s="137"/>
      <c r="J1621" s="50"/>
      <c r="K1621" s="50"/>
      <c r="L1621" s="41"/>
      <c r="M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</row>
  </sheetData>
  <sheetProtection algorithmName="SHA-512" hashValue="WQH1KtPJtN7eePOQVK2GkWvuLb8F3Q9Zf28TGhLl8QFhH/XPySqU5u9HxoSkPx3GSOdh1+WNJg0NPbyAMbOKfw==" saltValue="qYEGfxRgqFfBtVq1BuoSXfPLPUtcRmlCltHLeQItOiv83wqNdYHv+gp8174KVbYJ405Ltzrdjt2B3eTx58YaKw==" spinCount="100000" sheet="1" objects="1" scenarios="1" formatColumns="0" formatRows="0" autoFilter="0"/>
  <autoFilter ref="C112:K1620"/>
  <mergeCells count="6">
    <mergeCell ref="L2:V2"/>
    <mergeCell ref="E7:H7"/>
    <mergeCell ref="E16:H16"/>
    <mergeCell ref="E25:H25"/>
    <mergeCell ref="E46:H46"/>
    <mergeCell ref="E105:H10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2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85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2"/>
      <c r="AT3" s="19" t="s">
        <v>86</v>
      </c>
    </row>
    <row r="4" spans="2:46" s="1" customFormat="1" ht="24.9" customHeight="1">
      <c r="B4" s="22"/>
      <c r="D4" s="106" t="s">
        <v>87</v>
      </c>
      <c r="I4" s="102"/>
      <c r="L4" s="22"/>
      <c r="M4" s="107" t="s">
        <v>10</v>
      </c>
      <c r="AT4" s="19" t="s">
        <v>4</v>
      </c>
    </row>
    <row r="5" spans="2:12" s="1" customFormat="1" ht="6.9" customHeight="1">
      <c r="B5" s="22"/>
      <c r="I5" s="102"/>
      <c r="L5" s="22"/>
    </row>
    <row r="6" spans="2:12" s="1" customFormat="1" ht="12" customHeight="1">
      <c r="B6" s="22"/>
      <c r="D6" s="108" t="s">
        <v>15</v>
      </c>
      <c r="I6" s="102"/>
      <c r="L6" s="22"/>
    </row>
    <row r="7" spans="2:12" s="1" customFormat="1" ht="23.25" customHeight="1">
      <c r="B7" s="22"/>
      <c r="E7" s="384" t="str">
        <f>'Rekapitulace stavby'!K6</f>
        <v>ŽEBRÁK - STARÁ ŠKOLA v Žebráku - STAVEBNÍ ÚPRAVY V PŘÍZEMÍ  - zpracováno dle dokumentace pro SP</v>
      </c>
      <c r="F7" s="385"/>
      <c r="G7" s="385"/>
      <c r="H7" s="385"/>
      <c r="I7" s="102"/>
      <c r="L7" s="22"/>
    </row>
    <row r="8" spans="1:31" s="2" customFormat="1" ht="12" customHeight="1">
      <c r="A8" s="36"/>
      <c r="B8" s="41"/>
      <c r="C8" s="36"/>
      <c r="D8" s="108" t="s">
        <v>2310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2311</v>
      </c>
      <c r="F9" s="379"/>
      <c r="G9" s="379"/>
      <c r="H9" s="379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19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20. 11. 2020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28</v>
      </c>
      <c r="E14" s="36"/>
      <c r="F14" s="36"/>
      <c r="G14" s="36"/>
      <c r="H14" s="36"/>
      <c r="I14" s="112" t="s">
        <v>29</v>
      </c>
      <c r="J14" s="111" t="s">
        <v>19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30</v>
      </c>
      <c r="F15" s="36"/>
      <c r="G15" s="36"/>
      <c r="H15" s="36"/>
      <c r="I15" s="112" t="s">
        <v>31</v>
      </c>
      <c r="J15" s="111" t="s">
        <v>19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33</v>
      </c>
      <c r="E17" s="36"/>
      <c r="F17" s="36"/>
      <c r="G17" s="36"/>
      <c r="H17" s="36"/>
      <c r="I17" s="112" t="s">
        <v>29</v>
      </c>
      <c r="J17" s="32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12" t="s">
        <v>31</v>
      </c>
      <c r="J18" s="32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36</v>
      </c>
      <c r="E20" s="36"/>
      <c r="F20" s="36"/>
      <c r="G20" s="36"/>
      <c r="H20" s="36"/>
      <c r="I20" s="112" t="s">
        <v>29</v>
      </c>
      <c r="J20" s="111" t="s">
        <v>32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37</v>
      </c>
      <c r="F21" s="36"/>
      <c r="G21" s="36"/>
      <c r="H21" s="36"/>
      <c r="I21" s="112" t="s">
        <v>31</v>
      </c>
      <c r="J21" s="111" t="s">
        <v>38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39</v>
      </c>
      <c r="E23" s="36"/>
      <c r="F23" s="36"/>
      <c r="G23" s="36"/>
      <c r="H23" s="36"/>
      <c r="I23" s="112" t="s">
        <v>29</v>
      </c>
      <c r="J23" s="111" t="s">
        <v>19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2312</v>
      </c>
      <c r="F24" s="36"/>
      <c r="G24" s="36"/>
      <c r="H24" s="36"/>
      <c r="I24" s="112" t="s">
        <v>31</v>
      </c>
      <c r="J24" s="111" t="s">
        <v>19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41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4"/>
      <c r="B27" s="115"/>
      <c r="C27" s="114"/>
      <c r="D27" s="114"/>
      <c r="E27" s="382" t="s">
        <v>19</v>
      </c>
      <c r="F27" s="382"/>
      <c r="G27" s="382"/>
      <c r="H27" s="382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8"/>
      <c r="E29" s="118"/>
      <c r="F29" s="118"/>
      <c r="G29" s="118"/>
      <c r="H29" s="118"/>
      <c r="I29" s="119"/>
      <c r="J29" s="118"/>
      <c r="K29" s="118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0" t="s">
        <v>43</v>
      </c>
      <c r="E30" s="36"/>
      <c r="F30" s="36"/>
      <c r="G30" s="36"/>
      <c r="H30" s="36"/>
      <c r="I30" s="109"/>
      <c r="J30" s="121">
        <f>ROUND(J85,2)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8"/>
      <c r="E31" s="118"/>
      <c r="F31" s="118"/>
      <c r="G31" s="118"/>
      <c r="H31" s="118"/>
      <c r="I31" s="119"/>
      <c r="J31" s="118"/>
      <c r="K31" s="118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2" t="s">
        <v>45</v>
      </c>
      <c r="G32" s="36"/>
      <c r="H32" s="36"/>
      <c r="I32" s="123" t="s">
        <v>44</v>
      </c>
      <c r="J32" s="122" t="s">
        <v>46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47</v>
      </c>
      <c r="E33" s="108" t="s">
        <v>48</v>
      </c>
      <c r="F33" s="125">
        <f>ROUND((SUM(BE85:BE117)),2)</f>
        <v>0</v>
      </c>
      <c r="G33" s="36"/>
      <c r="H33" s="36"/>
      <c r="I33" s="126">
        <v>0.21</v>
      </c>
      <c r="J33" s="125">
        <f>ROUND(((SUM(BE85:BE117))*I33),2)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8" t="s">
        <v>49</v>
      </c>
      <c r="F34" s="125">
        <f>ROUND((SUM(BF85:BF117)),2)</f>
        <v>0</v>
      </c>
      <c r="G34" s="36"/>
      <c r="H34" s="36"/>
      <c r="I34" s="126">
        <v>0.15</v>
      </c>
      <c r="J34" s="125">
        <f>ROUND(((SUM(BF85:BF117))*I34),2)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8" t="s">
        <v>50</v>
      </c>
      <c r="F35" s="125">
        <f>ROUND((SUM(BG85:BG117)),2)</f>
        <v>0</v>
      </c>
      <c r="G35" s="36"/>
      <c r="H35" s="36"/>
      <c r="I35" s="126">
        <v>0.21</v>
      </c>
      <c r="J35" s="125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8" t="s">
        <v>51</v>
      </c>
      <c r="F36" s="125">
        <f>ROUND((SUM(BH85:BH117)),2)</f>
        <v>0</v>
      </c>
      <c r="G36" s="36"/>
      <c r="H36" s="36"/>
      <c r="I36" s="126">
        <v>0.15</v>
      </c>
      <c r="J36" s="125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52</v>
      </c>
      <c r="F37" s="125">
        <f>ROUND((SUM(BI85:BI117)),2)</f>
        <v>0</v>
      </c>
      <c r="G37" s="36"/>
      <c r="H37" s="36"/>
      <c r="I37" s="126">
        <v>0</v>
      </c>
      <c r="J37" s="125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53</v>
      </c>
      <c r="E39" s="129"/>
      <c r="F39" s="129"/>
      <c r="G39" s="130" t="s">
        <v>54</v>
      </c>
      <c r="H39" s="131" t="s">
        <v>55</v>
      </c>
      <c r="I39" s="132"/>
      <c r="J39" s="133">
        <f>SUM(J30:J37)</f>
        <v>0</v>
      </c>
      <c r="K39" s="134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86" t="str">
        <f>E7</f>
        <v>ŽEBRÁK - STARÁ ŠKOLA v Žebráku - STAVEBNÍ ÚPRAVY V PŘÍZEMÍ  - zpracováno dle dokumentace pro SP</v>
      </c>
      <c r="F48" s="387"/>
      <c r="G48" s="387"/>
      <c r="H48" s="387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2310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7" t="str">
        <f>E9</f>
        <v>OST - Ostatní náklady stavby</v>
      </c>
      <c r="F50" s="383"/>
      <c r="G50" s="383"/>
      <c r="H50" s="383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Žebrák</v>
      </c>
      <c r="G52" s="38"/>
      <c r="H52" s="38"/>
      <c r="I52" s="112" t="s">
        <v>24</v>
      </c>
      <c r="J52" s="61" t="str">
        <f>IF(J12="","",J12)</f>
        <v>20. 11. 2020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28</v>
      </c>
      <c r="D54" s="38"/>
      <c r="E54" s="38"/>
      <c r="F54" s="29" t="str">
        <f>E15</f>
        <v>Město Žebrák, Náměstí č.1, Žebrák</v>
      </c>
      <c r="G54" s="38"/>
      <c r="H54" s="38"/>
      <c r="I54" s="112" t="s">
        <v>36</v>
      </c>
      <c r="J54" s="34" t="str">
        <f>E21</f>
        <v>Spektra Pro s. r.o. Beroun,V Hlinkách 1548,Beroun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33</v>
      </c>
      <c r="D55" s="38"/>
      <c r="E55" s="38"/>
      <c r="F55" s="29" t="str">
        <f>IF(E18="","",E18)</f>
        <v>Vyplň údaj</v>
      </c>
      <c r="G55" s="38"/>
      <c r="H55" s="38"/>
      <c r="I55" s="112" t="s">
        <v>39</v>
      </c>
      <c r="J55" s="34" t="str">
        <f>E24</f>
        <v>pí. Lenka Dejdarová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1" t="s">
        <v>90</v>
      </c>
      <c r="D57" s="142"/>
      <c r="E57" s="142"/>
      <c r="F57" s="142"/>
      <c r="G57" s="142"/>
      <c r="H57" s="142"/>
      <c r="I57" s="143"/>
      <c r="J57" s="144" t="s">
        <v>91</v>
      </c>
      <c r="K57" s="142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5" t="s">
        <v>75</v>
      </c>
      <c r="D59" s="38"/>
      <c r="E59" s="38"/>
      <c r="F59" s="38"/>
      <c r="G59" s="38"/>
      <c r="H59" s="38"/>
      <c r="I59" s="109"/>
      <c r="J59" s="79">
        <f>J85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" customHeight="1">
      <c r="B60" s="146"/>
      <c r="C60" s="147"/>
      <c r="D60" s="148" t="s">
        <v>2313</v>
      </c>
      <c r="E60" s="149"/>
      <c r="F60" s="149"/>
      <c r="G60" s="149"/>
      <c r="H60" s="149"/>
      <c r="I60" s="150"/>
      <c r="J60" s="151">
        <f>J86</f>
        <v>0</v>
      </c>
      <c r="K60" s="147"/>
      <c r="L60" s="152"/>
    </row>
    <row r="61" spans="2:12" s="10" customFormat="1" ht="19.95" customHeight="1">
      <c r="B61" s="153"/>
      <c r="C61" s="154"/>
      <c r="D61" s="155" t="s">
        <v>2314</v>
      </c>
      <c r="E61" s="156"/>
      <c r="F61" s="156"/>
      <c r="G61" s="156"/>
      <c r="H61" s="156"/>
      <c r="I61" s="157"/>
      <c r="J61" s="158">
        <f>J87</f>
        <v>0</v>
      </c>
      <c r="K61" s="154"/>
      <c r="L61" s="159"/>
    </row>
    <row r="62" spans="2:12" s="10" customFormat="1" ht="19.95" customHeight="1">
      <c r="B62" s="153"/>
      <c r="C62" s="154"/>
      <c r="D62" s="155" t="s">
        <v>2315</v>
      </c>
      <c r="E62" s="156"/>
      <c r="F62" s="156"/>
      <c r="G62" s="156"/>
      <c r="H62" s="156"/>
      <c r="I62" s="157"/>
      <c r="J62" s="158">
        <f>J90</f>
        <v>0</v>
      </c>
      <c r="K62" s="154"/>
      <c r="L62" s="159"/>
    </row>
    <row r="63" spans="2:12" s="10" customFormat="1" ht="19.95" customHeight="1">
      <c r="B63" s="153"/>
      <c r="C63" s="154"/>
      <c r="D63" s="155" t="s">
        <v>2316</v>
      </c>
      <c r="E63" s="156"/>
      <c r="F63" s="156"/>
      <c r="G63" s="156"/>
      <c r="H63" s="156"/>
      <c r="I63" s="157"/>
      <c r="J63" s="158">
        <f>J101</f>
        <v>0</v>
      </c>
      <c r="K63" s="154"/>
      <c r="L63" s="159"/>
    </row>
    <row r="64" spans="2:12" s="10" customFormat="1" ht="19.95" customHeight="1">
      <c r="B64" s="153"/>
      <c r="C64" s="154"/>
      <c r="D64" s="155" t="s">
        <v>2317</v>
      </c>
      <c r="E64" s="156"/>
      <c r="F64" s="156"/>
      <c r="G64" s="156"/>
      <c r="H64" s="156"/>
      <c r="I64" s="157"/>
      <c r="J64" s="158">
        <f>J112</f>
        <v>0</v>
      </c>
      <c r="K64" s="154"/>
      <c r="L64" s="159"/>
    </row>
    <row r="65" spans="2:12" s="10" customFormat="1" ht="19.95" customHeight="1">
      <c r="B65" s="153"/>
      <c r="C65" s="154"/>
      <c r="D65" s="155" t="s">
        <v>2318</v>
      </c>
      <c r="E65" s="156"/>
      <c r="F65" s="156"/>
      <c r="G65" s="156"/>
      <c r="H65" s="156"/>
      <c r="I65" s="157"/>
      <c r="J65" s="158">
        <f>J115</f>
        <v>0</v>
      </c>
      <c r="K65" s="154"/>
      <c r="L65" s="159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09"/>
      <c r="J66" s="38"/>
      <c r="K66" s="38"/>
      <c r="L66" s="11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" customHeight="1">
      <c r="A67" s="36"/>
      <c r="B67" s="49"/>
      <c r="C67" s="50"/>
      <c r="D67" s="50"/>
      <c r="E67" s="50"/>
      <c r="F67" s="50"/>
      <c r="G67" s="50"/>
      <c r="H67" s="50"/>
      <c r="I67" s="137"/>
      <c r="J67" s="50"/>
      <c r="K67" s="50"/>
      <c r="L67" s="11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" customHeight="1">
      <c r="A71" s="36"/>
      <c r="B71" s="51"/>
      <c r="C71" s="52"/>
      <c r="D71" s="52"/>
      <c r="E71" s="52"/>
      <c r="F71" s="52"/>
      <c r="G71" s="52"/>
      <c r="H71" s="52"/>
      <c r="I71" s="140"/>
      <c r="J71" s="52"/>
      <c r="K71" s="52"/>
      <c r="L71" s="11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" customHeight="1">
      <c r="A72" s="36"/>
      <c r="B72" s="37"/>
      <c r="C72" s="25" t="s">
        <v>133</v>
      </c>
      <c r="D72" s="38"/>
      <c r="E72" s="38"/>
      <c r="F72" s="38"/>
      <c r="G72" s="38"/>
      <c r="H72" s="38"/>
      <c r="I72" s="109"/>
      <c r="J72" s="38"/>
      <c r="K72" s="38"/>
      <c r="L72" s="11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109"/>
      <c r="J73" s="38"/>
      <c r="K73" s="38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15</v>
      </c>
      <c r="D74" s="38"/>
      <c r="E74" s="38"/>
      <c r="F74" s="38"/>
      <c r="G74" s="38"/>
      <c r="H74" s="38"/>
      <c r="I74" s="109"/>
      <c r="J74" s="38"/>
      <c r="K74" s="38"/>
      <c r="L74" s="11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3.25" customHeight="1">
      <c r="A75" s="36"/>
      <c r="B75" s="37"/>
      <c r="C75" s="38"/>
      <c r="D75" s="38"/>
      <c r="E75" s="386" t="str">
        <f>E7</f>
        <v>ŽEBRÁK - STARÁ ŠKOLA v Žebráku - STAVEBNÍ ÚPRAVY V PŘÍZEMÍ  - zpracováno dle dokumentace pro SP</v>
      </c>
      <c r="F75" s="387"/>
      <c r="G75" s="387"/>
      <c r="H75" s="387"/>
      <c r="I75" s="109"/>
      <c r="J75" s="38"/>
      <c r="K75" s="38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2310</v>
      </c>
      <c r="D76" s="38"/>
      <c r="E76" s="38"/>
      <c r="F76" s="38"/>
      <c r="G76" s="38"/>
      <c r="H76" s="38"/>
      <c r="I76" s="109"/>
      <c r="J76" s="38"/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57" t="str">
        <f>E9</f>
        <v>OST - Ostatní náklady stavby</v>
      </c>
      <c r="F77" s="383"/>
      <c r="G77" s="383"/>
      <c r="H77" s="383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09"/>
      <c r="J78" s="38"/>
      <c r="K78" s="38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Žebrák</v>
      </c>
      <c r="G79" s="38"/>
      <c r="H79" s="38"/>
      <c r="I79" s="112" t="s">
        <v>24</v>
      </c>
      <c r="J79" s="61" t="str">
        <f>IF(J12="","",J12)</f>
        <v>20. 11. 2020</v>
      </c>
      <c r="K79" s="38"/>
      <c r="L79" s="11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09"/>
      <c r="J80" s="38"/>
      <c r="K80" s="38"/>
      <c r="L80" s="11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1" t="s">
        <v>28</v>
      </c>
      <c r="D81" s="38"/>
      <c r="E81" s="38"/>
      <c r="F81" s="29" t="str">
        <f>E15</f>
        <v>Město Žebrák, Náměstí č.1, Žebrák</v>
      </c>
      <c r="G81" s="38"/>
      <c r="H81" s="38"/>
      <c r="I81" s="112" t="s">
        <v>36</v>
      </c>
      <c r="J81" s="34" t="str">
        <f>E21</f>
        <v>Spektra Pro s. r.o. Beroun,V Hlinkách 1548,Beroun</v>
      </c>
      <c r="K81" s="38"/>
      <c r="L81" s="11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1" t="s">
        <v>33</v>
      </c>
      <c r="D82" s="38"/>
      <c r="E82" s="38"/>
      <c r="F82" s="29" t="str">
        <f>IF(E18="","",E18)</f>
        <v>Vyplň údaj</v>
      </c>
      <c r="G82" s="38"/>
      <c r="H82" s="38"/>
      <c r="I82" s="112" t="s">
        <v>39</v>
      </c>
      <c r="J82" s="34" t="str">
        <f>E24</f>
        <v>pí. Lenka Dejdarová</v>
      </c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09"/>
      <c r="J83" s="38"/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60"/>
      <c r="B84" s="161"/>
      <c r="C84" s="162" t="s">
        <v>134</v>
      </c>
      <c r="D84" s="163" t="s">
        <v>62</v>
      </c>
      <c r="E84" s="163" t="s">
        <v>58</v>
      </c>
      <c r="F84" s="163" t="s">
        <v>59</v>
      </c>
      <c r="G84" s="163" t="s">
        <v>135</v>
      </c>
      <c r="H84" s="163" t="s">
        <v>136</v>
      </c>
      <c r="I84" s="164" t="s">
        <v>137</v>
      </c>
      <c r="J84" s="163" t="s">
        <v>91</v>
      </c>
      <c r="K84" s="165" t="s">
        <v>138</v>
      </c>
      <c r="L84" s="166"/>
      <c r="M84" s="70" t="s">
        <v>19</v>
      </c>
      <c r="N84" s="71" t="s">
        <v>47</v>
      </c>
      <c r="O84" s="71" t="s">
        <v>139</v>
      </c>
      <c r="P84" s="71" t="s">
        <v>140</v>
      </c>
      <c r="Q84" s="71" t="s">
        <v>141</v>
      </c>
      <c r="R84" s="71" t="s">
        <v>142</v>
      </c>
      <c r="S84" s="71" t="s">
        <v>143</v>
      </c>
      <c r="T84" s="72" t="s">
        <v>144</v>
      </c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</row>
    <row r="85" spans="1:63" s="2" customFormat="1" ht="22.8" customHeight="1">
      <c r="A85" s="36"/>
      <c r="B85" s="37"/>
      <c r="C85" s="77" t="s">
        <v>145</v>
      </c>
      <c r="D85" s="38"/>
      <c r="E85" s="38"/>
      <c r="F85" s="38"/>
      <c r="G85" s="38"/>
      <c r="H85" s="38"/>
      <c r="I85" s="109"/>
      <c r="J85" s="167">
        <f>BK85</f>
        <v>0</v>
      </c>
      <c r="K85" s="38"/>
      <c r="L85" s="41"/>
      <c r="M85" s="73"/>
      <c r="N85" s="168"/>
      <c r="O85" s="74"/>
      <c r="P85" s="169">
        <f>P86</f>
        <v>0</v>
      </c>
      <c r="Q85" s="74"/>
      <c r="R85" s="169">
        <f>R86</f>
        <v>0</v>
      </c>
      <c r="S85" s="74"/>
      <c r="T85" s="170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76</v>
      </c>
      <c r="AU85" s="19" t="s">
        <v>92</v>
      </c>
      <c r="BK85" s="171">
        <f>BK86</f>
        <v>0</v>
      </c>
    </row>
    <row r="86" spans="2:63" s="12" customFormat="1" ht="25.95" customHeight="1">
      <c r="B86" s="172"/>
      <c r="C86" s="173"/>
      <c r="D86" s="174" t="s">
        <v>76</v>
      </c>
      <c r="E86" s="175" t="s">
        <v>2319</v>
      </c>
      <c r="F86" s="175" t="s">
        <v>2320</v>
      </c>
      <c r="G86" s="173"/>
      <c r="H86" s="173"/>
      <c r="I86" s="176"/>
      <c r="J86" s="177">
        <f>BK86</f>
        <v>0</v>
      </c>
      <c r="K86" s="173"/>
      <c r="L86" s="178"/>
      <c r="M86" s="179"/>
      <c r="N86" s="180"/>
      <c r="O86" s="180"/>
      <c r="P86" s="181">
        <f>P87+P90+P101+P112+P115</f>
        <v>0</v>
      </c>
      <c r="Q86" s="180"/>
      <c r="R86" s="181">
        <f>R87+R90+R101+R112+R115</f>
        <v>0</v>
      </c>
      <c r="S86" s="180"/>
      <c r="T86" s="182">
        <f>T87+T90+T101+T112+T115</f>
        <v>0</v>
      </c>
      <c r="AR86" s="183" t="s">
        <v>21</v>
      </c>
      <c r="AT86" s="184" t="s">
        <v>76</v>
      </c>
      <c r="AU86" s="184" t="s">
        <v>77</v>
      </c>
      <c r="AY86" s="183" t="s">
        <v>148</v>
      </c>
      <c r="BK86" s="185">
        <f>BK87+BK90+BK101+BK112+BK115</f>
        <v>0</v>
      </c>
    </row>
    <row r="87" spans="2:63" s="12" customFormat="1" ht="22.8" customHeight="1">
      <c r="B87" s="172"/>
      <c r="C87" s="173"/>
      <c r="D87" s="174" t="s">
        <v>76</v>
      </c>
      <c r="E87" s="186" t="s">
        <v>2321</v>
      </c>
      <c r="F87" s="186" t="s">
        <v>2322</v>
      </c>
      <c r="G87" s="173"/>
      <c r="H87" s="173"/>
      <c r="I87" s="176"/>
      <c r="J87" s="187">
        <f>BK87</f>
        <v>0</v>
      </c>
      <c r="K87" s="173"/>
      <c r="L87" s="178"/>
      <c r="M87" s="179"/>
      <c r="N87" s="180"/>
      <c r="O87" s="180"/>
      <c r="P87" s="181">
        <f>SUM(P88:P89)</f>
        <v>0</v>
      </c>
      <c r="Q87" s="180"/>
      <c r="R87" s="181">
        <f>SUM(R88:R89)</f>
        <v>0</v>
      </c>
      <c r="S87" s="180"/>
      <c r="T87" s="182">
        <f>SUM(T88:T89)</f>
        <v>0</v>
      </c>
      <c r="AR87" s="183" t="s">
        <v>21</v>
      </c>
      <c r="AT87" s="184" t="s">
        <v>76</v>
      </c>
      <c r="AU87" s="184" t="s">
        <v>21</v>
      </c>
      <c r="AY87" s="183" t="s">
        <v>148</v>
      </c>
      <c r="BK87" s="185">
        <f>SUM(BK88:BK89)</f>
        <v>0</v>
      </c>
    </row>
    <row r="88" spans="1:65" s="2" customFormat="1" ht="16.5" customHeight="1">
      <c r="A88" s="36"/>
      <c r="B88" s="37"/>
      <c r="C88" s="188" t="s">
        <v>21</v>
      </c>
      <c r="D88" s="188" t="s">
        <v>150</v>
      </c>
      <c r="E88" s="189" t="s">
        <v>2323</v>
      </c>
      <c r="F88" s="190" t="s">
        <v>2324</v>
      </c>
      <c r="G88" s="191" t="s">
        <v>924</v>
      </c>
      <c r="H88" s="192">
        <v>1</v>
      </c>
      <c r="I88" s="193"/>
      <c r="J88" s="192">
        <f>ROUND(I88*H88,2)</f>
        <v>0</v>
      </c>
      <c r="K88" s="190" t="s">
        <v>19</v>
      </c>
      <c r="L88" s="41"/>
      <c r="M88" s="194" t="s">
        <v>19</v>
      </c>
      <c r="N88" s="195" t="s">
        <v>48</v>
      </c>
      <c r="O88" s="66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8" t="s">
        <v>155</v>
      </c>
      <c r="AT88" s="198" t="s">
        <v>150</v>
      </c>
      <c r="AU88" s="198" t="s">
        <v>86</v>
      </c>
      <c r="AY88" s="19" t="s">
        <v>148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9" t="s">
        <v>21</v>
      </c>
      <c r="BK88" s="199">
        <f>ROUND(I88*H88,2)</f>
        <v>0</v>
      </c>
      <c r="BL88" s="19" t="s">
        <v>155</v>
      </c>
      <c r="BM88" s="198" t="s">
        <v>2325</v>
      </c>
    </row>
    <row r="89" spans="1:47" s="2" customFormat="1" ht="10.2">
      <c r="A89" s="36"/>
      <c r="B89" s="37"/>
      <c r="C89" s="38"/>
      <c r="D89" s="200" t="s">
        <v>157</v>
      </c>
      <c r="E89" s="38"/>
      <c r="F89" s="201" t="s">
        <v>2324</v>
      </c>
      <c r="G89" s="38"/>
      <c r="H89" s="38"/>
      <c r="I89" s="109"/>
      <c r="J89" s="38"/>
      <c r="K89" s="38"/>
      <c r="L89" s="41"/>
      <c r="M89" s="202"/>
      <c r="N89" s="203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157</v>
      </c>
      <c r="AU89" s="19" t="s">
        <v>86</v>
      </c>
    </row>
    <row r="90" spans="2:63" s="12" customFormat="1" ht="22.8" customHeight="1">
      <c r="B90" s="172"/>
      <c r="C90" s="173"/>
      <c r="D90" s="174" t="s">
        <v>76</v>
      </c>
      <c r="E90" s="186" t="s">
        <v>2326</v>
      </c>
      <c r="F90" s="186" t="s">
        <v>2327</v>
      </c>
      <c r="G90" s="173"/>
      <c r="H90" s="173"/>
      <c r="I90" s="176"/>
      <c r="J90" s="187">
        <f>BK90</f>
        <v>0</v>
      </c>
      <c r="K90" s="173"/>
      <c r="L90" s="178"/>
      <c r="M90" s="179"/>
      <c r="N90" s="180"/>
      <c r="O90" s="180"/>
      <c r="P90" s="181">
        <f>SUM(P91:P100)</f>
        <v>0</v>
      </c>
      <c r="Q90" s="180"/>
      <c r="R90" s="181">
        <f>SUM(R91:R100)</f>
        <v>0</v>
      </c>
      <c r="S90" s="180"/>
      <c r="T90" s="182">
        <f>SUM(T91:T100)</f>
        <v>0</v>
      </c>
      <c r="AR90" s="183" t="s">
        <v>207</v>
      </c>
      <c r="AT90" s="184" t="s">
        <v>76</v>
      </c>
      <c r="AU90" s="184" t="s">
        <v>21</v>
      </c>
      <c r="AY90" s="183" t="s">
        <v>148</v>
      </c>
      <c r="BK90" s="185">
        <f>SUM(BK91:BK100)</f>
        <v>0</v>
      </c>
    </row>
    <row r="91" spans="1:65" s="2" customFormat="1" ht="21.75" customHeight="1">
      <c r="A91" s="36"/>
      <c r="B91" s="37"/>
      <c r="C91" s="188" t="s">
        <v>86</v>
      </c>
      <c r="D91" s="188" t="s">
        <v>150</v>
      </c>
      <c r="E91" s="189" t="s">
        <v>2328</v>
      </c>
      <c r="F91" s="190" t="s">
        <v>2329</v>
      </c>
      <c r="G91" s="191" t="s">
        <v>924</v>
      </c>
      <c r="H91" s="192">
        <v>1</v>
      </c>
      <c r="I91" s="193"/>
      <c r="J91" s="192">
        <f>ROUND(I91*H91,2)</f>
        <v>0</v>
      </c>
      <c r="K91" s="190" t="s">
        <v>19</v>
      </c>
      <c r="L91" s="41"/>
      <c r="M91" s="194" t="s">
        <v>19</v>
      </c>
      <c r="N91" s="195" t="s">
        <v>48</v>
      </c>
      <c r="O91" s="66"/>
      <c r="P91" s="196">
        <f>O91*H91</f>
        <v>0</v>
      </c>
      <c r="Q91" s="196">
        <v>0</v>
      </c>
      <c r="R91" s="196">
        <f>Q91*H91</f>
        <v>0</v>
      </c>
      <c r="S91" s="196">
        <v>0</v>
      </c>
      <c r="T91" s="197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8" t="s">
        <v>2330</v>
      </c>
      <c r="AT91" s="198" t="s">
        <v>150</v>
      </c>
      <c r="AU91" s="198" t="s">
        <v>86</v>
      </c>
      <c r="AY91" s="19" t="s">
        <v>148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9" t="s">
        <v>21</v>
      </c>
      <c r="BK91" s="199">
        <f>ROUND(I91*H91,2)</f>
        <v>0</v>
      </c>
      <c r="BL91" s="19" t="s">
        <v>2330</v>
      </c>
      <c r="BM91" s="198" t="s">
        <v>2331</v>
      </c>
    </row>
    <row r="92" spans="1:47" s="2" customFormat="1" ht="19.2">
      <c r="A92" s="36"/>
      <c r="B92" s="37"/>
      <c r="C92" s="38"/>
      <c r="D92" s="200" t="s">
        <v>157</v>
      </c>
      <c r="E92" s="38"/>
      <c r="F92" s="201" t="s">
        <v>2329</v>
      </c>
      <c r="G92" s="38"/>
      <c r="H92" s="38"/>
      <c r="I92" s="109"/>
      <c r="J92" s="38"/>
      <c r="K92" s="38"/>
      <c r="L92" s="41"/>
      <c r="M92" s="202"/>
      <c r="N92" s="203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157</v>
      </c>
      <c r="AU92" s="19" t="s">
        <v>86</v>
      </c>
    </row>
    <row r="93" spans="1:65" s="2" customFormat="1" ht="16.5" customHeight="1">
      <c r="A93" s="36"/>
      <c r="B93" s="37"/>
      <c r="C93" s="188" t="s">
        <v>181</v>
      </c>
      <c r="D93" s="188" t="s">
        <v>150</v>
      </c>
      <c r="E93" s="189" t="s">
        <v>2332</v>
      </c>
      <c r="F93" s="190" t="s">
        <v>2333</v>
      </c>
      <c r="G93" s="191" t="s">
        <v>924</v>
      </c>
      <c r="H93" s="192">
        <v>1</v>
      </c>
      <c r="I93" s="193"/>
      <c r="J93" s="192">
        <f>ROUND(I93*H93,2)</f>
        <v>0</v>
      </c>
      <c r="K93" s="190" t="s">
        <v>19</v>
      </c>
      <c r="L93" s="41"/>
      <c r="M93" s="194" t="s">
        <v>19</v>
      </c>
      <c r="N93" s="195" t="s">
        <v>48</v>
      </c>
      <c r="O93" s="66"/>
      <c r="P93" s="196">
        <f>O93*H93</f>
        <v>0</v>
      </c>
      <c r="Q93" s="196">
        <v>0</v>
      </c>
      <c r="R93" s="196">
        <f>Q93*H93</f>
        <v>0</v>
      </c>
      <c r="S93" s="196">
        <v>0</v>
      </c>
      <c r="T93" s="197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8" t="s">
        <v>2330</v>
      </c>
      <c r="AT93" s="198" t="s">
        <v>150</v>
      </c>
      <c r="AU93" s="198" t="s">
        <v>86</v>
      </c>
      <c r="AY93" s="19" t="s">
        <v>148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9" t="s">
        <v>21</v>
      </c>
      <c r="BK93" s="199">
        <f>ROUND(I93*H93,2)</f>
        <v>0</v>
      </c>
      <c r="BL93" s="19" t="s">
        <v>2330</v>
      </c>
      <c r="BM93" s="198" t="s">
        <v>2334</v>
      </c>
    </row>
    <row r="94" spans="1:47" s="2" customFormat="1" ht="10.2">
      <c r="A94" s="36"/>
      <c r="B94" s="37"/>
      <c r="C94" s="38"/>
      <c r="D94" s="200" t="s">
        <v>157</v>
      </c>
      <c r="E94" s="38"/>
      <c r="F94" s="201" t="s">
        <v>2333</v>
      </c>
      <c r="G94" s="38"/>
      <c r="H94" s="38"/>
      <c r="I94" s="109"/>
      <c r="J94" s="38"/>
      <c r="K94" s="38"/>
      <c r="L94" s="41"/>
      <c r="M94" s="202"/>
      <c r="N94" s="203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157</v>
      </c>
      <c r="AU94" s="19" t="s">
        <v>86</v>
      </c>
    </row>
    <row r="95" spans="1:65" s="2" customFormat="1" ht="16.5" customHeight="1">
      <c r="A95" s="36"/>
      <c r="B95" s="37"/>
      <c r="C95" s="188" t="s">
        <v>155</v>
      </c>
      <c r="D95" s="188" t="s">
        <v>150</v>
      </c>
      <c r="E95" s="189" t="s">
        <v>2335</v>
      </c>
      <c r="F95" s="190" t="s">
        <v>2336</v>
      </c>
      <c r="G95" s="191" t="s">
        <v>924</v>
      </c>
      <c r="H95" s="192">
        <v>1</v>
      </c>
      <c r="I95" s="193"/>
      <c r="J95" s="192">
        <f>ROUND(I95*H95,2)</f>
        <v>0</v>
      </c>
      <c r="K95" s="190" t="s">
        <v>372</v>
      </c>
      <c r="L95" s="41"/>
      <c r="M95" s="194" t="s">
        <v>19</v>
      </c>
      <c r="N95" s="195" t="s">
        <v>48</v>
      </c>
      <c r="O95" s="66"/>
      <c r="P95" s="196">
        <f>O95*H95</f>
        <v>0</v>
      </c>
      <c r="Q95" s="196">
        <v>0</v>
      </c>
      <c r="R95" s="196">
        <f>Q95*H95</f>
        <v>0</v>
      </c>
      <c r="S95" s="196">
        <v>0</v>
      </c>
      <c r="T95" s="197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8" t="s">
        <v>2330</v>
      </c>
      <c r="AT95" s="198" t="s">
        <v>150</v>
      </c>
      <c r="AU95" s="198" t="s">
        <v>86</v>
      </c>
      <c r="AY95" s="19" t="s">
        <v>148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9" t="s">
        <v>21</v>
      </c>
      <c r="BK95" s="199">
        <f>ROUND(I95*H95,2)</f>
        <v>0</v>
      </c>
      <c r="BL95" s="19" t="s">
        <v>2330</v>
      </c>
      <c r="BM95" s="198" t="s">
        <v>2337</v>
      </c>
    </row>
    <row r="96" spans="1:47" s="2" customFormat="1" ht="10.2">
      <c r="A96" s="36"/>
      <c r="B96" s="37"/>
      <c r="C96" s="38"/>
      <c r="D96" s="200" t="s">
        <v>157</v>
      </c>
      <c r="E96" s="38"/>
      <c r="F96" s="201" t="s">
        <v>2336</v>
      </c>
      <c r="G96" s="38"/>
      <c r="H96" s="38"/>
      <c r="I96" s="109"/>
      <c r="J96" s="38"/>
      <c r="K96" s="38"/>
      <c r="L96" s="41"/>
      <c r="M96" s="202"/>
      <c r="N96" s="203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157</v>
      </c>
      <c r="AU96" s="19" t="s">
        <v>86</v>
      </c>
    </row>
    <row r="97" spans="1:65" s="2" customFormat="1" ht="16.5" customHeight="1">
      <c r="A97" s="36"/>
      <c r="B97" s="37"/>
      <c r="C97" s="188" t="s">
        <v>207</v>
      </c>
      <c r="D97" s="188" t="s">
        <v>150</v>
      </c>
      <c r="E97" s="189" t="s">
        <v>2338</v>
      </c>
      <c r="F97" s="190" t="s">
        <v>2339</v>
      </c>
      <c r="G97" s="191" t="s">
        <v>924</v>
      </c>
      <c r="H97" s="192">
        <v>1</v>
      </c>
      <c r="I97" s="193"/>
      <c r="J97" s="192">
        <f>ROUND(I97*H97,2)</f>
        <v>0</v>
      </c>
      <c r="K97" s="190" t="s">
        <v>372</v>
      </c>
      <c r="L97" s="41"/>
      <c r="M97" s="194" t="s">
        <v>19</v>
      </c>
      <c r="N97" s="195" t="s">
        <v>48</v>
      </c>
      <c r="O97" s="66"/>
      <c r="P97" s="196">
        <f>O97*H97</f>
        <v>0</v>
      </c>
      <c r="Q97" s="196">
        <v>0</v>
      </c>
      <c r="R97" s="196">
        <f>Q97*H97</f>
        <v>0</v>
      </c>
      <c r="S97" s="196">
        <v>0</v>
      </c>
      <c r="T97" s="197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8" t="s">
        <v>2330</v>
      </c>
      <c r="AT97" s="198" t="s">
        <v>150</v>
      </c>
      <c r="AU97" s="198" t="s">
        <v>86</v>
      </c>
      <c r="AY97" s="19" t="s">
        <v>148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9" t="s">
        <v>21</v>
      </c>
      <c r="BK97" s="199">
        <f>ROUND(I97*H97,2)</f>
        <v>0</v>
      </c>
      <c r="BL97" s="19" t="s">
        <v>2330</v>
      </c>
      <c r="BM97" s="198" t="s">
        <v>2340</v>
      </c>
    </row>
    <row r="98" spans="1:47" s="2" customFormat="1" ht="10.2">
      <c r="A98" s="36"/>
      <c r="B98" s="37"/>
      <c r="C98" s="38"/>
      <c r="D98" s="200" t="s">
        <v>157</v>
      </c>
      <c r="E98" s="38"/>
      <c r="F98" s="201" t="s">
        <v>2339</v>
      </c>
      <c r="G98" s="38"/>
      <c r="H98" s="38"/>
      <c r="I98" s="109"/>
      <c r="J98" s="38"/>
      <c r="K98" s="38"/>
      <c r="L98" s="41"/>
      <c r="M98" s="202"/>
      <c r="N98" s="203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157</v>
      </c>
      <c r="AU98" s="19" t="s">
        <v>86</v>
      </c>
    </row>
    <row r="99" spans="1:65" s="2" customFormat="1" ht="33" customHeight="1">
      <c r="A99" s="36"/>
      <c r="B99" s="37"/>
      <c r="C99" s="188" t="s">
        <v>212</v>
      </c>
      <c r="D99" s="188" t="s">
        <v>150</v>
      </c>
      <c r="E99" s="189" t="s">
        <v>2341</v>
      </c>
      <c r="F99" s="190" t="s">
        <v>2342</v>
      </c>
      <c r="G99" s="191" t="s">
        <v>924</v>
      </c>
      <c r="H99" s="192">
        <v>1</v>
      </c>
      <c r="I99" s="193"/>
      <c r="J99" s="192">
        <f>ROUND(I99*H99,2)</f>
        <v>0</v>
      </c>
      <c r="K99" s="190" t="s">
        <v>19</v>
      </c>
      <c r="L99" s="41"/>
      <c r="M99" s="194" t="s">
        <v>19</v>
      </c>
      <c r="N99" s="195" t="s">
        <v>48</v>
      </c>
      <c r="O99" s="66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8" t="s">
        <v>2330</v>
      </c>
      <c r="AT99" s="198" t="s">
        <v>150</v>
      </c>
      <c r="AU99" s="198" t="s">
        <v>86</v>
      </c>
      <c r="AY99" s="19" t="s">
        <v>148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9" t="s">
        <v>21</v>
      </c>
      <c r="BK99" s="199">
        <f>ROUND(I99*H99,2)</f>
        <v>0</v>
      </c>
      <c r="BL99" s="19" t="s">
        <v>2330</v>
      </c>
      <c r="BM99" s="198" t="s">
        <v>2343</v>
      </c>
    </row>
    <row r="100" spans="1:47" s="2" customFormat="1" ht="28.8">
      <c r="A100" s="36"/>
      <c r="B100" s="37"/>
      <c r="C100" s="38"/>
      <c r="D100" s="200" t="s">
        <v>157</v>
      </c>
      <c r="E100" s="38"/>
      <c r="F100" s="201" t="s">
        <v>2342</v>
      </c>
      <c r="G100" s="38"/>
      <c r="H100" s="38"/>
      <c r="I100" s="109"/>
      <c r="J100" s="38"/>
      <c r="K100" s="38"/>
      <c r="L100" s="41"/>
      <c r="M100" s="202"/>
      <c r="N100" s="203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157</v>
      </c>
      <c r="AU100" s="19" t="s">
        <v>86</v>
      </c>
    </row>
    <row r="101" spans="2:63" s="12" customFormat="1" ht="22.8" customHeight="1">
      <c r="B101" s="172"/>
      <c r="C101" s="173"/>
      <c r="D101" s="174" t="s">
        <v>76</v>
      </c>
      <c r="E101" s="186" t="s">
        <v>2344</v>
      </c>
      <c r="F101" s="186" t="s">
        <v>2345</v>
      </c>
      <c r="G101" s="173"/>
      <c r="H101" s="173"/>
      <c r="I101" s="176"/>
      <c r="J101" s="187">
        <f>BK101</f>
        <v>0</v>
      </c>
      <c r="K101" s="173"/>
      <c r="L101" s="178"/>
      <c r="M101" s="179"/>
      <c r="N101" s="180"/>
      <c r="O101" s="180"/>
      <c r="P101" s="181">
        <f>SUM(P102:P111)</f>
        <v>0</v>
      </c>
      <c r="Q101" s="180"/>
      <c r="R101" s="181">
        <f>SUM(R102:R111)</f>
        <v>0</v>
      </c>
      <c r="S101" s="180"/>
      <c r="T101" s="182">
        <f>SUM(T102:T111)</f>
        <v>0</v>
      </c>
      <c r="AR101" s="183" t="s">
        <v>207</v>
      </c>
      <c r="AT101" s="184" t="s">
        <v>76</v>
      </c>
      <c r="AU101" s="184" t="s">
        <v>21</v>
      </c>
      <c r="AY101" s="183" t="s">
        <v>148</v>
      </c>
      <c r="BK101" s="185">
        <f>SUM(BK102:BK111)</f>
        <v>0</v>
      </c>
    </row>
    <row r="102" spans="1:65" s="2" customFormat="1" ht="33" customHeight="1">
      <c r="A102" s="36"/>
      <c r="B102" s="37"/>
      <c r="C102" s="188" t="s">
        <v>218</v>
      </c>
      <c r="D102" s="188" t="s">
        <v>150</v>
      </c>
      <c r="E102" s="189" t="s">
        <v>2346</v>
      </c>
      <c r="F102" s="190" t="s">
        <v>2347</v>
      </c>
      <c r="G102" s="191" t="s">
        <v>924</v>
      </c>
      <c r="H102" s="192">
        <v>1</v>
      </c>
      <c r="I102" s="193"/>
      <c r="J102" s="192">
        <f>ROUND(I102*H102,2)</f>
        <v>0</v>
      </c>
      <c r="K102" s="190" t="s">
        <v>19</v>
      </c>
      <c r="L102" s="41"/>
      <c r="M102" s="194" t="s">
        <v>19</v>
      </c>
      <c r="N102" s="195" t="s">
        <v>48</v>
      </c>
      <c r="O102" s="66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8" t="s">
        <v>2330</v>
      </c>
      <c r="AT102" s="198" t="s">
        <v>150</v>
      </c>
      <c r="AU102" s="198" t="s">
        <v>86</v>
      </c>
      <c r="AY102" s="19" t="s">
        <v>148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9" t="s">
        <v>21</v>
      </c>
      <c r="BK102" s="199">
        <f>ROUND(I102*H102,2)</f>
        <v>0</v>
      </c>
      <c r="BL102" s="19" t="s">
        <v>2330</v>
      </c>
      <c r="BM102" s="198" t="s">
        <v>2348</v>
      </c>
    </row>
    <row r="103" spans="1:47" s="2" customFormat="1" ht="19.2">
      <c r="A103" s="36"/>
      <c r="B103" s="37"/>
      <c r="C103" s="38"/>
      <c r="D103" s="200" t="s">
        <v>157</v>
      </c>
      <c r="E103" s="38"/>
      <c r="F103" s="201" t="s">
        <v>2349</v>
      </c>
      <c r="G103" s="38"/>
      <c r="H103" s="38"/>
      <c r="I103" s="109"/>
      <c r="J103" s="38"/>
      <c r="K103" s="38"/>
      <c r="L103" s="41"/>
      <c r="M103" s="202"/>
      <c r="N103" s="20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157</v>
      </c>
      <c r="AU103" s="19" t="s">
        <v>86</v>
      </c>
    </row>
    <row r="104" spans="1:65" s="2" customFormat="1" ht="21.75" customHeight="1">
      <c r="A104" s="36"/>
      <c r="B104" s="37"/>
      <c r="C104" s="188" t="s">
        <v>226</v>
      </c>
      <c r="D104" s="188" t="s">
        <v>150</v>
      </c>
      <c r="E104" s="189" t="s">
        <v>2350</v>
      </c>
      <c r="F104" s="190" t="s">
        <v>2351</v>
      </c>
      <c r="G104" s="191" t="s">
        <v>924</v>
      </c>
      <c r="H104" s="192">
        <v>1</v>
      </c>
      <c r="I104" s="193"/>
      <c r="J104" s="192">
        <f>ROUND(I104*H104,2)</f>
        <v>0</v>
      </c>
      <c r="K104" s="190" t="s">
        <v>1977</v>
      </c>
      <c r="L104" s="41"/>
      <c r="M104" s="194" t="s">
        <v>19</v>
      </c>
      <c r="N104" s="195" t="s">
        <v>48</v>
      </c>
      <c r="O104" s="66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8" t="s">
        <v>2330</v>
      </c>
      <c r="AT104" s="198" t="s">
        <v>150</v>
      </c>
      <c r="AU104" s="198" t="s">
        <v>86</v>
      </c>
      <c r="AY104" s="19" t="s">
        <v>148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9" t="s">
        <v>21</v>
      </c>
      <c r="BK104" s="199">
        <f>ROUND(I104*H104,2)</f>
        <v>0</v>
      </c>
      <c r="BL104" s="19" t="s">
        <v>2330</v>
      </c>
      <c r="BM104" s="198" t="s">
        <v>2352</v>
      </c>
    </row>
    <row r="105" spans="1:47" s="2" customFormat="1" ht="10.2">
      <c r="A105" s="36"/>
      <c r="B105" s="37"/>
      <c r="C105" s="38"/>
      <c r="D105" s="200" t="s">
        <v>157</v>
      </c>
      <c r="E105" s="38"/>
      <c r="F105" s="201" t="s">
        <v>2351</v>
      </c>
      <c r="G105" s="38"/>
      <c r="H105" s="38"/>
      <c r="I105" s="109"/>
      <c r="J105" s="38"/>
      <c r="K105" s="38"/>
      <c r="L105" s="41"/>
      <c r="M105" s="202"/>
      <c r="N105" s="20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157</v>
      </c>
      <c r="AU105" s="19" t="s">
        <v>86</v>
      </c>
    </row>
    <row r="106" spans="1:65" s="2" customFormat="1" ht="16.5" customHeight="1">
      <c r="A106" s="36"/>
      <c r="B106" s="37"/>
      <c r="C106" s="188" t="s">
        <v>231</v>
      </c>
      <c r="D106" s="188" t="s">
        <v>150</v>
      </c>
      <c r="E106" s="189" t="s">
        <v>2353</v>
      </c>
      <c r="F106" s="190" t="s">
        <v>2354</v>
      </c>
      <c r="G106" s="191" t="s">
        <v>924</v>
      </c>
      <c r="H106" s="192">
        <v>1</v>
      </c>
      <c r="I106" s="193"/>
      <c r="J106" s="192">
        <f>ROUND(I106*H106,2)</f>
        <v>0</v>
      </c>
      <c r="K106" s="190" t="s">
        <v>19</v>
      </c>
      <c r="L106" s="41"/>
      <c r="M106" s="194" t="s">
        <v>19</v>
      </c>
      <c r="N106" s="195" t="s">
        <v>48</v>
      </c>
      <c r="O106" s="66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8" t="s">
        <v>2330</v>
      </c>
      <c r="AT106" s="198" t="s">
        <v>150</v>
      </c>
      <c r="AU106" s="198" t="s">
        <v>86</v>
      </c>
      <c r="AY106" s="19" t="s">
        <v>148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9" t="s">
        <v>21</v>
      </c>
      <c r="BK106" s="199">
        <f>ROUND(I106*H106,2)</f>
        <v>0</v>
      </c>
      <c r="BL106" s="19" t="s">
        <v>2330</v>
      </c>
      <c r="BM106" s="198" t="s">
        <v>2355</v>
      </c>
    </row>
    <row r="107" spans="1:47" s="2" customFormat="1" ht="10.2">
      <c r="A107" s="36"/>
      <c r="B107" s="37"/>
      <c r="C107" s="38"/>
      <c r="D107" s="200" t="s">
        <v>157</v>
      </c>
      <c r="E107" s="38"/>
      <c r="F107" s="201" t="s">
        <v>2354</v>
      </c>
      <c r="G107" s="38"/>
      <c r="H107" s="38"/>
      <c r="I107" s="109"/>
      <c r="J107" s="38"/>
      <c r="K107" s="38"/>
      <c r="L107" s="41"/>
      <c r="M107" s="202"/>
      <c r="N107" s="203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157</v>
      </c>
      <c r="AU107" s="19" t="s">
        <v>86</v>
      </c>
    </row>
    <row r="108" spans="1:65" s="2" customFormat="1" ht="16.5" customHeight="1">
      <c r="A108" s="36"/>
      <c r="B108" s="37"/>
      <c r="C108" s="188" t="s">
        <v>26</v>
      </c>
      <c r="D108" s="188" t="s">
        <v>150</v>
      </c>
      <c r="E108" s="189" t="s">
        <v>2356</v>
      </c>
      <c r="F108" s="190" t="s">
        <v>2357</v>
      </c>
      <c r="G108" s="191" t="s">
        <v>924</v>
      </c>
      <c r="H108" s="192">
        <v>1</v>
      </c>
      <c r="I108" s="193"/>
      <c r="J108" s="192">
        <f>ROUND(I108*H108,2)</f>
        <v>0</v>
      </c>
      <c r="K108" s="190" t="s">
        <v>2358</v>
      </c>
      <c r="L108" s="41"/>
      <c r="M108" s="194" t="s">
        <v>19</v>
      </c>
      <c r="N108" s="195" t="s">
        <v>48</v>
      </c>
      <c r="O108" s="66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8" t="s">
        <v>2330</v>
      </c>
      <c r="AT108" s="198" t="s">
        <v>150</v>
      </c>
      <c r="AU108" s="198" t="s">
        <v>86</v>
      </c>
      <c r="AY108" s="19" t="s">
        <v>148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9" t="s">
        <v>21</v>
      </c>
      <c r="BK108" s="199">
        <f>ROUND(I108*H108,2)</f>
        <v>0</v>
      </c>
      <c r="BL108" s="19" t="s">
        <v>2330</v>
      </c>
      <c r="BM108" s="198" t="s">
        <v>2359</v>
      </c>
    </row>
    <row r="109" spans="1:47" s="2" customFormat="1" ht="10.2">
      <c r="A109" s="36"/>
      <c r="B109" s="37"/>
      <c r="C109" s="38"/>
      <c r="D109" s="200" t="s">
        <v>157</v>
      </c>
      <c r="E109" s="38"/>
      <c r="F109" s="201" t="s">
        <v>2357</v>
      </c>
      <c r="G109" s="38"/>
      <c r="H109" s="38"/>
      <c r="I109" s="109"/>
      <c r="J109" s="38"/>
      <c r="K109" s="38"/>
      <c r="L109" s="41"/>
      <c r="M109" s="202"/>
      <c r="N109" s="203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157</v>
      </c>
      <c r="AU109" s="19" t="s">
        <v>86</v>
      </c>
    </row>
    <row r="110" spans="1:65" s="2" customFormat="1" ht="16.5" customHeight="1">
      <c r="A110" s="36"/>
      <c r="B110" s="37"/>
      <c r="C110" s="188" t="s">
        <v>242</v>
      </c>
      <c r="D110" s="188" t="s">
        <v>150</v>
      </c>
      <c r="E110" s="189" t="s">
        <v>2360</v>
      </c>
      <c r="F110" s="190" t="s">
        <v>2361</v>
      </c>
      <c r="G110" s="191" t="s">
        <v>924</v>
      </c>
      <c r="H110" s="192">
        <v>1</v>
      </c>
      <c r="I110" s="193"/>
      <c r="J110" s="192">
        <f>ROUND(I110*H110,2)</f>
        <v>0</v>
      </c>
      <c r="K110" s="190" t="s">
        <v>2358</v>
      </c>
      <c r="L110" s="41"/>
      <c r="M110" s="194" t="s">
        <v>19</v>
      </c>
      <c r="N110" s="195" t="s">
        <v>48</v>
      </c>
      <c r="O110" s="66"/>
      <c r="P110" s="196">
        <f>O110*H110</f>
        <v>0</v>
      </c>
      <c r="Q110" s="196">
        <v>0</v>
      </c>
      <c r="R110" s="196">
        <f>Q110*H110</f>
        <v>0</v>
      </c>
      <c r="S110" s="196">
        <v>0</v>
      </c>
      <c r="T110" s="197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8" t="s">
        <v>2330</v>
      </c>
      <c r="AT110" s="198" t="s">
        <v>150</v>
      </c>
      <c r="AU110" s="198" t="s">
        <v>86</v>
      </c>
      <c r="AY110" s="19" t="s">
        <v>148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9" t="s">
        <v>21</v>
      </c>
      <c r="BK110" s="199">
        <f>ROUND(I110*H110,2)</f>
        <v>0</v>
      </c>
      <c r="BL110" s="19" t="s">
        <v>2330</v>
      </c>
      <c r="BM110" s="198" t="s">
        <v>2362</v>
      </c>
    </row>
    <row r="111" spans="1:47" s="2" customFormat="1" ht="10.2">
      <c r="A111" s="36"/>
      <c r="B111" s="37"/>
      <c r="C111" s="38"/>
      <c r="D111" s="200" t="s">
        <v>157</v>
      </c>
      <c r="E111" s="38"/>
      <c r="F111" s="201" t="s">
        <v>2361</v>
      </c>
      <c r="G111" s="38"/>
      <c r="H111" s="38"/>
      <c r="I111" s="109"/>
      <c r="J111" s="38"/>
      <c r="K111" s="38"/>
      <c r="L111" s="41"/>
      <c r="M111" s="202"/>
      <c r="N111" s="203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157</v>
      </c>
      <c r="AU111" s="19" t="s">
        <v>86</v>
      </c>
    </row>
    <row r="112" spans="2:63" s="12" customFormat="1" ht="22.8" customHeight="1">
      <c r="B112" s="172"/>
      <c r="C112" s="173"/>
      <c r="D112" s="174" t="s">
        <v>76</v>
      </c>
      <c r="E112" s="186" t="s">
        <v>2363</v>
      </c>
      <c r="F112" s="186" t="s">
        <v>2364</v>
      </c>
      <c r="G112" s="173"/>
      <c r="H112" s="173"/>
      <c r="I112" s="176"/>
      <c r="J112" s="187">
        <f>BK112</f>
        <v>0</v>
      </c>
      <c r="K112" s="173"/>
      <c r="L112" s="178"/>
      <c r="M112" s="179"/>
      <c r="N112" s="180"/>
      <c r="O112" s="180"/>
      <c r="P112" s="181">
        <f>SUM(P113:P114)</f>
        <v>0</v>
      </c>
      <c r="Q112" s="180"/>
      <c r="R112" s="181">
        <f>SUM(R113:R114)</f>
        <v>0</v>
      </c>
      <c r="S112" s="180"/>
      <c r="T112" s="182">
        <f>SUM(T113:T114)</f>
        <v>0</v>
      </c>
      <c r="AR112" s="183" t="s">
        <v>207</v>
      </c>
      <c r="AT112" s="184" t="s">
        <v>76</v>
      </c>
      <c r="AU112" s="184" t="s">
        <v>21</v>
      </c>
      <c r="AY112" s="183" t="s">
        <v>148</v>
      </c>
      <c r="BK112" s="185">
        <f>SUM(BK113:BK114)</f>
        <v>0</v>
      </c>
    </row>
    <row r="113" spans="1:65" s="2" customFormat="1" ht="16.5" customHeight="1">
      <c r="A113" s="36"/>
      <c r="B113" s="37"/>
      <c r="C113" s="188" t="s">
        <v>249</v>
      </c>
      <c r="D113" s="188" t="s">
        <v>150</v>
      </c>
      <c r="E113" s="189" t="s">
        <v>2365</v>
      </c>
      <c r="F113" s="190" t="s">
        <v>2366</v>
      </c>
      <c r="G113" s="191" t="s">
        <v>924</v>
      </c>
      <c r="H113" s="192">
        <v>1</v>
      </c>
      <c r="I113" s="193"/>
      <c r="J113" s="192">
        <f>ROUND(I113*H113,2)</f>
        <v>0</v>
      </c>
      <c r="K113" s="190" t="s">
        <v>1977</v>
      </c>
      <c r="L113" s="41"/>
      <c r="M113" s="194" t="s">
        <v>19</v>
      </c>
      <c r="N113" s="195" t="s">
        <v>48</v>
      </c>
      <c r="O113" s="66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8" t="s">
        <v>2330</v>
      </c>
      <c r="AT113" s="198" t="s">
        <v>150</v>
      </c>
      <c r="AU113" s="198" t="s">
        <v>86</v>
      </c>
      <c r="AY113" s="19" t="s">
        <v>148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9" t="s">
        <v>21</v>
      </c>
      <c r="BK113" s="199">
        <f>ROUND(I113*H113,2)</f>
        <v>0</v>
      </c>
      <c r="BL113" s="19" t="s">
        <v>2330</v>
      </c>
      <c r="BM113" s="198" t="s">
        <v>2367</v>
      </c>
    </row>
    <row r="114" spans="1:47" s="2" customFormat="1" ht="10.2">
      <c r="A114" s="36"/>
      <c r="B114" s="37"/>
      <c r="C114" s="38"/>
      <c r="D114" s="200" t="s">
        <v>157</v>
      </c>
      <c r="E114" s="38"/>
      <c r="F114" s="201" t="s">
        <v>2366</v>
      </c>
      <c r="G114" s="38"/>
      <c r="H114" s="38"/>
      <c r="I114" s="109"/>
      <c r="J114" s="38"/>
      <c r="K114" s="38"/>
      <c r="L114" s="41"/>
      <c r="M114" s="202"/>
      <c r="N114" s="203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157</v>
      </c>
      <c r="AU114" s="19" t="s">
        <v>86</v>
      </c>
    </row>
    <row r="115" spans="2:63" s="12" customFormat="1" ht="22.8" customHeight="1">
      <c r="B115" s="172"/>
      <c r="C115" s="173"/>
      <c r="D115" s="174" t="s">
        <v>76</v>
      </c>
      <c r="E115" s="186" t="s">
        <v>2368</v>
      </c>
      <c r="F115" s="186" t="s">
        <v>2369</v>
      </c>
      <c r="G115" s="173"/>
      <c r="H115" s="173"/>
      <c r="I115" s="176"/>
      <c r="J115" s="187">
        <f>BK115</f>
        <v>0</v>
      </c>
      <c r="K115" s="173"/>
      <c r="L115" s="178"/>
      <c r="M115" s="179"/>
      <c r="N115" s="180"/>
      <c r="O115" s="180"/>
      <c r="P115" s="181">
        <f>SUM(P116:P117)</f>
        <v>0</v>
      </c>
      <c r="Q115" s="180"/>
      <c r="R115" s="181">
        <f>SUM(R116:R117)</f>
        <v>0</v>
      </c>
      <c r="S115" s="180"/>
      <c r="T115" s="182">
        <f>SUM(T116:T117)</f>
        <v>0</v>
      </c>
      <c r="AR115" s="183" t="s">
        <v>207</v>
      </c>
      <c r="AT115" s="184" t="s">
        <v>76</v>
      </c>
      <c r="AU115" s="184" t="s">
        <v>21</v>
      </c>
      <c r="AY115" s="183" t="s">
        <v>148</v>
      </c>
      <c r="BK115" s="185">
        <f>SUM(BK116:BK117)</f>
        <v>0</v>
      </c>
    </row>
    <row r="116" spans="1:65" s="2" customFormat="1" ht="16.5" customHeight="1">
      <c r="A116" s="36"/>
      <c r="B116" s="37"/>
      <c r="C116" s="188" t="s">
        <v>256</v>
      </c>
      <c r="D116" s="188" t="s">
        <v>150</v>
      </c>
      <c r="E116" s="189" t="s">
        <v>2370</v>
      </c>
      <c r="F116" s="190" t="s">
        <v>2371</v>
      </c>
      <c r="G116" s="191" t="s">
        <v>19</v>
      </c>
      <c r="H116" s="192">
        <v>1</v>
      </c>
      <c r="I116" s="193"/>
      <c r="J116" s="192">
        <f>ROUND(I116*H116,2)</f>
        <v>0</v>
      </c>
      <c r="K116" s="190" t="s">
        <v>19</v>
      </c>
      <c r="L116" s="41"/>
      <c r="M116" s="194" t="s">
        <v>19</v>
      </c>
      <c r="N116" s="195" t="s">
        <v>48</v>
      </c>
      <c r="O116" s="66"/>
      <c r="P116" s="196">
        <f>O116*H116</f>
        <v>0</v>
      </c>
      <c r="Q116" s="196">
        <v>0</v>
      </c>
      <c r="R116" s="196">
        <f>Q116*H116</f>
        <v>0</v>
      </c>
      <c r="S116" s="196">
        <v>0</v>
      </c>
      <c r="T116" s="197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8" t="s">
        <v>2330</v>
      </c>
      <c r="AT116" s="198" t="s">
        <v>150</v>
      </c>
      <c r="AU116" s="198" t="s">
        <v>86</v>
      </c>
      <c r="AY116" s="19" t="s">
        <v>148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9" t="s">
        <v>21</v>
      </c>
      <c r="BK116" s="199">
        <f>ROUND(I116*H116,2)</f>
        <v>0</v>
      </c>
      <c r="BL116" s="19" t="s">
        <v>2330</v>
      </c>
      <c r="BM116" s="198" t="s">
        <v>2372</v>
      </c>
    </row>
    <row r="117" spans="1:47" s="2" customFormat="1" ht="10.2">
      <c r="A117" s="36"/>
      <c r="B117" s="37"/>
      <c r="C117" s="38"/>
      <c r="D117" s="200" t="s">
        <v>157</v>
      </c>
      <c r="E117" s="38"/>
      <c r="F117" s="201" t="s">
        <v>2371</v>
      </c>
      <c r="G117" s="38"/>
      <c r="H117" s="38"/>
      <c r="I117" s="109"/>
      <c r="J117" s="38"/>
      <c r="K117" s="38"/>
      <c r="L117" s="41"/>
      <c r="M117" s="256"/>
      <c r="N117" s="257"/>
      <c r="O117" s="258"/>
      <c r="P117" s="258"/>
      <c r="Q117" s="258"/>
      <c r="R117" s="258"/>
      <c r="S117" s="258"/>
      <c r="T117" s="259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157</v>
      </c>
      <c r="AU117" s="19" t="s">
        <v>86</v>
      </c>
    </row>
    <row r="118" spans="1:31" s="2" customFormat="1" ht="6.9" customHeight="1">
      <c r="A118" s="36"/>
      <c r="B118" s="49"/>
      <c r="C118" s="50"/>
      <c r="D118" s="50"/>
      <c r="E118" s="50"/>
      <c r="F118" s="50"/>
      <c r="G118" s="50"/>
      <c r="H118" s="50"/>
      <c r="I118" s="137"/>
      <c r="J118" s="50"/>
      <c r="K118" s="50"/>
      <c r="L118" s="41"/>
      <c r="M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</sheetData>
  <sheetProtection algorithmName="SHA-512" hashValue="UDuzd7aST09K6lLsD+hnitohkSpZuMP8pA65ZtxuGq7ZYFQ8bwii2F/xg0UvGE4SG9xz7div41SDcpul0dyk8A==" saltValue="W1sDvQkZjwxQEJnkN4B+0X1xOg16jdd9HzUbnm/goZwB356yvw0NXUHLyGjIf6hYPrTLnpO/Yv50YwPKBVax+Q==" spinCount="100000" sheet="1" objects="1" scenarios="1" formatColumns="0" formatRows="0" autoFilter="0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7" customFormat="1" ht="45" customHeight="1">
      <c r="B3" s="264"/>
      <c r="C3" s="389" t="s">
        <v>2373</v>
      </c>
      <c r="D3" s="389"/>
      <c r="E3" s="389"/>
      <c r="F3" s="389"/>
      <c r="G3" s="389"/>
      <c r="H3" s="389"/>
      <c r="I3" s="389"/>
      <c r="J3" s="389"/>
      <c r="K3" s="265"/>
    </row>
    <row r="4" spans="2:11" s="1" customFormat="1" ht="25.5" customHeight="1">
      <c r="B4" s="266"/>
      <c r="C4" s="394" t="s">
        <v>2374</v>
      </c>
      <c r="D4" s="394"/>
      <c r="E4" s="394"/>
      <c r="F4" s="394"/>
      <c r="G4" s="394"/>
      <c r="H4" s="394"/>
      <c r="I4" s="394"/>
      <c r="J4" s="394"/>
      <c r="K4" s="267"/>
    </row>
    <row r="5" spans="2:11" s="1" customFormat="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6"/>
      <c r="C6" s="393" t="s">
        <v>2375</v>
      </c>
      <c r="D6" s="393"/>
      <c r="E6" s="393"/>
      <c r="F6" s="393"/>
      <c r="G6" s="393"/>
      <c r="H6" s="393"/>
      <c r="I6" s="393"/>
      <c r="J6" s="393"/>
      <c r="K6" s="267"/>
    </row>
    <row r="7" spans="2:11" s="1" customFormat="1" ht="15" customHeight="1">
      <c r="B7" s="270"/>
      <c r="C7" s="393" t="s">
        <v>2376</v>
      </c>
      <c r="D7" s="393"/>
      <c r="E7" s="393"/>
      <c r="F7" s="393"/>
      <c r="G7" s="393"/>
      <c r="H7" s="393"/>
      <c r="I7" s="393"/>
      <c r="J7" s="393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393" t="s">
        <v>2377</v>
      </c>
      <c r="D9" s="393"/>
      <c r="E9" s="393"/>
      <c r="F9" s="393"/>
      <c r="G9" s="393"/>
      <c r="H9" s="393"/>
      <c r="I9" s="393"/>
      <c r="J9" s="393"/>
      <c r="K9" s="267"/>
    </row>
    <row r="10" spans="2:11" s="1" customFormat="1" ht="15" customHeight="1">
      <c r="B10" s="270"/>
      <c r="C10" s="269"/>
      <c r="D10" s="393" t="s">
        <v>2378</v>
      </c>
      <c r="E10" s="393"/>
      <c r="F10" s="393"/>
      <c r="G10" s="393"/>
      <c r="H10" s="393"/>
      <c r="I10" s="393"/>
      <c r="J10" s="393"/>
      <c r="K10" s="267"/>
    </row>
    <row r="11" spans="2:11" s="1" customFormat="1" ht="15" customHeight="1">
      <c r="B11" s="270"/>
      <c r="C11" s="271"/>
      <c r="D11" s="393" t="s">
        <v>2379</v>
      </c>
      <c r="E11" s="393"/>
      <c r="F11" s="393"/>
      <c r="G11" s="393"/>
      <c r="H11" s="393"/>
      <c r="I11" s="393"/>
      <c r="J11" s="393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2380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393" t="s">
        <v>2381</v>
      </c>
      <c r="E15" s="393"/>
      <c r="F15" s="393"/>
      <c r="G15" s="393"/>
      <c r="H15" s="393"/>
      <c r="I15" s="393"/>
      <c r="J15" s="393"/>
      <c r="K15" s="267"/>
    </row>
    <row r="16" spans="2:11" s="1" customFormat="1" ht="15" customHeight="1">
      <c r="B16" s="270"/>
      <c r="C16" s="271"/>
      <c r="D16" s="393" t="s">
        <v>2382</v>
      </c>
      <c r="E16" s="393"/>
      <c r="F16" s="393"/>
      <c r="G16" s="393"/>
      <c r="H16" s="393"/>
      <c r="I16" s="393"/>
      <c r="J16" s="393"/>
      <c r="K16" s="267"/>
    </row>
    <row r="17" spans="2:11" s="1" customFormat="1" ht="15" customHeight="1">
      <c r="B17" s="270"/>
      <c r="C17" s="271"/>
      <c r="D17" s="393" t="s">
        <v>2383</v>
      </c>
      <c r="E17" s="393"/>
      <c r="F17" s="393"/>
      <c r="G17" s="393"/>
      <c r="H17" s="393"/>
      <c r="I17" s="393"/>
      <c r="J17" s="393"/>
      <c r="K17" s="267"/>
    </row>
    <row r="18" spans="2:11" s="1" customFormat="1" ht="15" customHeight="1">
      <c r="B18" s="270"/>
      <c r="C18" s="271"/>
      <c r="D18" s="271"/>
      <c r="E18" s="273" t="s">
        <v>81</v>
      </c>
      <c r="F18" s="393" t="s">
        <v>2384</v>
      </c>
      <c r="G18" s="393"/>
      <c r="H18" s="393"/>
      <c r="I18" s="393"/>
      <c r="J18" s="393"/>
      <c r="K18" s="267"/>
    </row>
    <row r="19" spans="2:11" s="1" customFormat="1" ht="15" customHeight="1">
      <c r="B19" s="270"/>
      <c r="C19" s="271"/>
      <c r="D19" s="271"/>
      <c r="E19" s="273" t="s">
        <v>2385</v>
      </c>
      <c r="F19" s="393" t="s">
        <v>2386</v>
      </c>
      <c r="G19" s="393"/>
      <c r="H19" s="393"/>
      <c r="I19" s="393"/>
      <c r="J19" s="393"/>
      <c r="K19" s="267"/>
    </row>
    <row r="20" spans="2:11" s="1" customFormat="1" ht="15" customHeight="1">
      <c r="B20" s="270"/>
      <c r="C20" s="271"/>
      <c r="D20" s="271"/>
      <c r="E20" s="273" t="s">
        <v>2387</v>
      </c>
      <c r="F20" s="393" t="s">
        <v>2388</v>
      </c>
      <c r="G20" s="393"/>
      <c r="H20" s="393"/>
      <c r="I20" s="393"/>
      <c r="J20" s="393"/>
      <c r="K20" s="267"/>
    </row>
    <row r="21" spans="2:11" s="1" customFormat="1" ht="15" customHeight="1">
      <c r="B21" s="270"/>
      <c r="C21" s="271"/>
      <c r="D21" s="271"/>
      <c r="E21" s="273" t="s">
        <v>2389</v>
      </c>
      <c r="F21" s="393" t="s">
        <v>2390</v>
      </c>
      <c r="G21" s="393"/>
      <c r="H21" s="393"/>
      <c r="I21" s="393"/>
      <c r="J21" s="393"/>
      <c r="K21" s="267"/>
    </row>
    <row r="22" spans="2:11" s="1" customFormat="1" ht="15" customHeight="1">
      <c r="B22" s="270"/>
      <c r="C22" s="271"/>
      <c r="D22" s="271"/>
      <c r="E22" s="273" t="s">
        <v>83</v>
      </c>
      <c r="F22" s="393" t="s">
        <v>2292</v>
      </c>
      <c r="G22" s="393"/>
      <c r="H22" s="393"/>
      <c r="I22" s="393"/>
      <c r="J22" s="393"/>
      <c r="K22" s="267"/>
    </row>
    <row r="23" spans="2:11" s="1" customFormat="1" ht="15" customHeight="1">
      <c r="B23" s="270"/>
      <c r="C23" s="271"/>
      <c r="D23" s="271"/>
      <c r="E23" s="273" t="s">
        <v>2391</v>
      </c>
      <c r="F23" s="393" t="s">
        <v>2392</v>
      </c>
      <c r="G23" s="393"/>
      <c r="H23" s="393"/>
      <c r="I23" s="393"/>
      <c r="J23" s="393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393" t="s">
        <v>2393</v>
      </c>
      <c r="D25" s="393"/>
      <c r="E25" s="393"/>
      <c r="F25" s="393"/>
      <c r="G25" s="393"/>
      <c r="H25" s="393"/>
      <c r="I25" s="393"/>
      <c r="J25" s="393"/>
      <c r="K25" s="267"/>
    </row>
    <row r="26" spans="2:11" s="1" customFormat="1" ht="15" customHeight="1">
      <c r="B26" s="270"/>
      <c r="C26" s="393" t="s">
        <v>2394</v>
      </c>
      <c r="D26" s="393"/>
      <c r="E26" s="393"/>
      <c r="F26" s="393"/>
      <c r="G26" s="393"/>
      <c r="H26" s="393"/>
      <c r="I26" s="393"/>
      <c r="J26" s="393"/>
      <c r="K26" s="267"/>
    </row>
    <row r="27" spans="2:11" s="1" customFormat="1" ht="15" customHeight="1">
      <c r="B27" s="270"/>
      <c r="C27" s="269"/>
      <c r="D27" s="393" t="s">
        <v>2395</v>
      </c>
      <c r="E27" s="393"/>
      <c r="F27" s="393"/>
      <c r="G27" s="393"/>
      <c r="H27" s="393"/>
      <c r="I27" s="393"/>
      <c r="J27" s="393"/>
      <c r="K27" s="267"/>
    </row>
    <row r="28" spans="2:11" s="1" customFormat="1" ht="15" customHeight="1">
      <c r="B28" s="270"/>
      <c r="C28" s="271"/>
      <c r="D28" s="393" t="s">
        <v>2396</v>
      </c>
      <c r="E28" s="393"/>
      <c r="F28" s="393"/>
      <c r="G28" s="393"/>
      <c r="H28" s="393"/>
      <c r="I28" s="393"/>
      <c r="J28" s="393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393" t="s">
        <v>2397</v>
      </c>
      <c r="E30" s="393"/>
      <c r="F30" s="393"/>
      <c r="G30" s="393"/>
      <c r="H30" s="393"/>
      <c r="I30" s="393"/>
      <c r="J30" s="393"/>
      <c r="K30" s="267"/>
    </row>
    <row r="31" spans="2:11" s="1" customFormat="1" ht="15" customHeight="1">
      <c r="B31" s="270"/>
      <c r="C31" s="271"/>
      <c r="D31" s="393" t="s">
        <v>2398</v>
      </c>
      <c r="E31" s="393"/>
      <c r="F31" s="393"/>
      <c r="G31" s="393"/>
      <c r="H31" s="393"/>
      <c r="I31" s="393"/>
      <c r="J31" s="393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393" t="s">
        <v>2399</v>
      </c>
      <c r="E33" s="393"/>
      <c r="F33" s="393"/>
      <c r="G33" s="393"/>
      <c r="H33" s="393"/>
      <c r="I33" s="393"/>
      <c r="J33" s="393"/>
      <c r="K33" s="267"/>
    </row>
    <row r="34" spans="2:11" s="1" customFormat="1" ht="15" customHeight="1">
      <c r="B34" s="270"/>
      <c r="C34" s="271"/>
      <c r="D34" s="393" t="s">
        <v>2400</v>
      </c>
      <c r="E34" s="393"/>
      <c r="F34" s="393"/>
      <c r="G34" s="393"/>
      <c r="H34" s="393"/>
      <c r="I34" s="393"/>
      <c r="J34" s="393"/>
      <c r="K34" s="267"/>
    </row>
    <row r="35" spans="2:11" s="1" customFormat="1" ht="15" customHeight="1">
      <c r="B35" s="270"/>
      <c r="C35" s="271"/>
      <c r="D35" s="393" t="s">
        <v>2401</v>
      </c>
      <c r="E35" s="393"/>
      <c r="F35" s="393"/>
      <c r="G35" s="393"/>
      <c r="H35" s="393"/>
      <c r="I35" s="393"/>
      <c r="J35" s="393"/>
      <c r="K35" s="267"/>
    </row>
    <row r="36" spans="2:11" s="1" customFormat="1" ht="15" customHeight="1">
      <c r="B36" s="270"/>
      <c r="C36" s="271"/>
      <c r="D36" s="269"/>
      <c r="E36" s="272" t="s">
        <v>134</v>
      </c>
      <c r="F36" s="269"/>
      <c r="G36" s="393" t="s">
        <v>2402</v>
      </c>
      <c r="H36" s="393"/>
      <c r="I36" s="393"/>
      <c r="J36" s="393"/>
      <c r="K36" s="267"/>
    </row>
    <row r="37" spans="2:11" s="1" customFormat="1" ht="30.75" customHeight="1">
      <c r="B37" s="270"/>
      <c r="C37" s="271"/>
      <c r="D37" s="269"/>
      <c r="E37" s="272" t="s">
        <v>2403</v>
      </c>
      <c r="F37" s="269"/>
      <c r="G37" s="393" t="s">
        <v>2404</v>
      </c>
      <c r="H37" s="393"/>
      <c r="I37" s="393"/>
      <c r="J37" s="393"/>
      <c r="K37" s="267"/>
    </row>
    <row r="38" spans="2:11" s="1" customFormat="1" ht="15" customHeight="1">
      <c r="B38" s="270"/>
      <c r="C38" s="271"/>
      <c r="D38" s="269"/>
      <c r="E38" s="272" t="s">
        <v>58</v>
      </c>
      <c r="F38" s="269"/>
      <c r="G38" s="393" t="s">
        <v>2405</v>
      </c>
      <c r="H38" s="393"/>
      <c r="I38" s="393"/>
      <c r="J38" s="393"/>
      <c r="K38" s="267"/>
    </row>
    <row r="39" spans="2:11" s="1" customFormat="1" ht="15" customHeight="1">
      <c r="B39" s="270"/>
      <c r="C39" s="271"/>
      <c r="D39" s="269"/>
      <c r="E39" s="272" t="s">
        <v>59</v>
      </c>
      <c r="F39" s="269"/>
      <c r="G39" s="393" t="s">
        <v>2406</v>
      </c>
      <c r="H39" s="393"/>
      <c r="I39" s="393"/>
      <c r="J39" s="393"/>
      <c r="K39" s="267"/>
    </row>
    <row r="40" spans="2:11" s="1" customFormat="1" ht="15" customHeight="1">
      <c r="B40" s="270"/>
      <c r="C40" s="271"/>
      <c r="D40" s="269"/>
      <c r="E40" s="272" t="s">
        <v>135</v>
      </c>
      <c r="F40" s="269"/>
      <c r="G40" s="393" t="s">
        <v>2407</v>
      </c>
      <c r="H40" s="393"/>
      <c r="I40" s="393"/>
      <c r="J40" s="393"/>
      <c r="K40" s="267"/>
    </row>
    <row r="41" spans="2:11" s="1" customFormat="1" ht="15" customHeight="1">
      <c r="B41" s="270"/>
      <c r="C41" s="271"/>
      <c r="D41" s="269"/>
      <c r="E41" s="272" t="s">
        <v>136</v>
      </c>
      <c r="F41" s="269"/>
      <c r="G41" s="393" t="s">
        <v>2408</v>
      </c>
      <c r="H41" s="393"/>
      <c r="I41" s="393"/>
      <c r="J41" s="393"/>
      <c r="K41" s="267"/>
    </row>
    <row r="42" spans="2:11" s="1" customFormat="1" ht="15" customHeight="1">
      <c r="B42" s="270"/>
      <c r="C42" s="271"/>
      <c r="D42" s="269"/>
      <c r="E42" s="272" t="s">
        <v>2409</v>
      </c>
      <c r="F42" s="269"/>
      <c r="G42" s="393" t="s">
        <v>2410</v>
      </c>
      <c r="H42" s="393"/>
      <c r="I42" s="393"/>
      <c r="J42" s="393"/>
      <c r="K42" s="267"/>
    </row>
    <row r="43" spans="2:11" s="1" customFormat="1" ht="15" customHeight="1">
      <c r="B43" s="270"/>
      <c r="C43" s="271"/>
      <c r="D43" s="269"/>
      <c r="E43" s="272"/>
      <c r="F43" s="269"/>
      <c r="G43" s="393" t="s">
        <v>2411</v>
      </c>
      <c r="H43" s="393"/>
      <c r="I43" s="393"/>
      <c r="J43" s="393"/>
      <c r="K43" s="267"/>
    </row>
    <row r="44" spans="2:11" s="1" customFormat="1" ht="15" customHeight="1">
      <c r="B44" s="270"/>
      <c r="C44" s="271"/>
      <c r="D44" s="269"/>
      <c r="E44" s="272" t="s">
        <v>2412</v>
      </c>
      <c r="F44" s="269"/>
      <c r="G44" s="393" t="s">
        <v>2413</v>
      </c>
      <c r="H44" s="393"/>
      <c r="I44" s="393"/>
      <c r="J44" s="393"/>
      <c r="K44" s="267"/>
    </row>
    <row r="45" spans="2:11" s="1" customFormat="1" ht="15" customHeight="1">
      <c r="B45" s="270"/>
      <c r="C45" s="271"/>
      <c r="D45" s="269"/>
      <c r="E45" s="272" t="s">
        <v>138</v>
      </c>
      <c r="F45" s="269"/>
      <c r="G45" s="393" t="s">
        <v>2414</v>
      </c>
      <c r="H45" s="393"/>
      <c r="I45" s="393"/>
      <c r="J45" s="393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393" t="s">
        <v>2415</v>
      </c>
      <c r="E47" s="393"/>
      <c r="F47" s="393"/>
      <c r="G47" s="393"/>
      <c r="H47" s="393"/>
      <c r="I47" s="393"/>
      <c r="J47" s="393"/>
      <c r="K47" s="267"/>
    </row>
    <row r="48" spans="2:11" s="1" customFormat="1" ht="15" customHeight="1">
      <c r="B48" s="270"/>
      <c r="C48" s="271"/>
      <c r="D48" s="271"/>
      <c r="E48" s="393" t="s">
        <v>2416</v>
      </c>
      <c r="F48" s="393"/>
      <c r="G48" s="393"/>
      <c r="H48" s="393"/>
      <c r="I48" s="393"/>
      <c r="J48" s="393"/>
      <c r="K48" s="267"/>
    </row>
    <row r="49" spans="2:11" s="1" customFormat="1" ht="15" customHeight="1">
      <c r="B49" s="270"/>
      <c r="C49" s="271"/>
      <c r="D49" s="271"/>
      <c r="E49" s="393" t="s">
        <v>2417</v>
      </c>
      <c r="F49" s="393"/>
      <c r="G49" s="393"/>
      <c r="H49" s="393"/>
      <c r="I49" s="393"/>
      <c r="J49" s="393"/>
      <c r="K49" s="267"/>
    </row>
    <row r="50" spans="2:11" s="1" customFormat="1" ht="15" customHeight="1">
      <c r="B50" s="270"/>
      <c r="C50" s="271"/>
      <c r="D50" s="271"/>
      <c r="E50" s="393" t="s">
        <v>2418</v>
      </c>
      <c r="F50" s="393"/>
      <c r="G50" s="393"/>
      <c r="H50" s="393"/>
      <c r="I50" s="393"/>
      <c r="J50" s="393"/>
      <c r="K50" s="267"/>
    </row>
    <row r="51" spans="2:11" s="1" customFormat="1" ht="15" customHeight="1">
      <c r="B51" s="270"/>
      <c r="C51" s="271"/>
      <c r="D51" s="393" t="s">
        <v>2419</v>
      </c>
      <c r="E51" s="393"/>
      <c r="F51" s="393"/>
      <c r="G51" s="393"/>
      <c r="H51" s="393"/>
      <c r="I51" s="393"/>
      <c r="J51" s="393"/>
      <c r="K51" s="267"/>
    </row>
    <row r="52" spans="2:11" s="1" customFormat="1" ht="25.5" customHeight="1">
      <c r="B52" s="266"/>
      <c r="C52" s="394" t="s">
        <v>2420</v>
      </c>
      <c r="D52" s="394"/>
      <c r="E52" s="394"/>
      <c r="F52" s="394"/>
      <c r="G52" s="394"/>
      <c r="H52" s="394"/>
      <c r="I52" s="394"/>
      <c r="J52" s="394"/>
      <c r="K52" s="267"/>
    </row>
    <row r="53" spans="2:11" s="1" customFormat="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6"/>
      <c r="C54" s="393" t="s">
        <v>2421</v>
      </c>
      <c r="D54" s="393"/>
      <c r="E54" s="393"/>
      <c r="F54" s="393"/>
      <c r="G54" s="393"/>
      <c r="H54" s="393"/>
      <c r="I54" s="393"/>
      <c r="J54" s="393"/>
      <c r="K54" s="267"/>
    </row>
    <row r="55" spans="2:11" s="1" customFormat="1" ht="15" customHeight="1">
      <c r="B55" s="266"/>
      <c r="C55" s="393" t="s">
        <v>2422</v>
      </c>
      <c r="D55" s="393"/>
      <c r="E55" s="393"/>
      <c r="F55" s="393"/>
      <c r="G55" s="393"/>
      <c r="H55" s="393"/>
      <c r="I55" s="393"/>
      <c r="J55" s="393"/>
      <c r="K55" s="267"/>
    </row>
    <row r="56" spans="2:11" s="1" customFormat="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6"/>
      <c r="C57" s="393" t="s">
        <v>2423</v>
      </c>
      <c r="D57" s="393"/>
      <c r="E57" s="393"/>
      <c r="F57" s="393"/>
      <c r="G57" s="393"/>
      <c r="H57" s="393"/>
      <c r="I57" s="393"/>
      <c r="J57" s="393"/>
      <c r="K57" s="267"/>
    </row>
    <row r="58" spans="2:11" s="1" customFormat="1" ht="15" customHeight="1">
      <c r="B58" s="266"/>
      <c r="C58" s="271"/>
      <c r="D58" s="393" t="s">
        <v>2424</v>
      </c>
      <c r="E58" s="393"/>
      <c r="F58" s="393"/>
      <c r="G58" s="393"/>
      <c r="H58" s="393"/>
      <c r="I58" s="393"/>
      <c r="J58" s="393"/>
      <c r="K58" s="267"/>
    </row>
    <row r="59" spans="2:11" s="1" customFormat="1" ht="15" customHeight="1">
      <c r="B59" s="266"/>
      <c r="C59" s="271"/>
      <c r="D59" s="393" t="s">
        <v>2425</v>
      </c>
      <c r="E59" s="393"/>
      <c r="F59" s="393"/>
      <c r="G59" s="393"/>
      <c r="H59" s="393"/>
      <c r="I59" s="393"/>
      <c r="J59" s="393"/>
      <c r="K59" s="267"/>
    </row>
    <row r="60" spans="2:11" s="1" customFormat="1" ht="15" customHeight="1">
      <c r="B60" s="266"/>
      <c r="C60" s="271"/>
      <c r="D60" s="393" t="s">
        <v>2426</v>
      </c>
      <c r="E60" s="393"/>
      <c r="F60" s="393"/>
      <c r="G60" s="393"/>
      <c r="H60" s="393"/>
      <c r="I60" s="393"/>
      <c r="J60" s="393"/>
      <c r="K60" s="267"/>
    </row>
    <row r="61" spans="2:11" s="1" customFormat="1" ht="15" customHeight="1">
      <c r="B61" s="266"/>
      <c r="C61" s="271"/>
      <c r="D61" s="393" t="s">
        <v>2427</v>
      </c>
      <c r="E61" s="393"/>
      <c r="F61" s="393"/>
      <c r="G61" s="393"/>
      <c r="H61" s="393"/>
      <c r="I61" s="393"/>
      <c r="J61" s="393"/>
      <c r="K61" s="267"/>
    </row>
    <row r="62" spans="2:11" s="1" customFormat="1" ht="15" customHeight="1">
      <c r="B62" s="266"/>
      <c r="C62" s="271"/>
      <c r="D62" s="395" t="s">
        <v>2428</v>
      </c>
      <c r="E62" s="395"/>
      <c r="F62" s="395"/>
      <c r="G62" s="395"/>
      <c r="H62" s="395"/>
      <c r="I62" s="395"/>
      <c r="J62" s="395"/>
      <c r="K62" s="267"/>
    </row>
    <row r="63" spans="2:11" s="1" customFormat="1" ht="15" customHeight="1">
      <c r="B63" s="266"/>
      <c r="C63" s="271"/>
      <c r="D63" s="393" t="s">
        <v>2429</v>
      </c>
      <c r="E63" s="393"/>
      <c r="F63" s="393"/>
      <c r="G63" s="393"/>
      <c r="H63" s="393"/>
      <c r="I63" s="393"/>
      <c r="J63" s="393"/>
      <c r="K63" s="267"/>
    </row>
    <row r="64" spans="2:11" s="1" customFormat="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s="1" customFormat="1" ht="15" customHeight="1">
      <c r="B65" s="266"/>
      <c r="C65" s="271"/>
      <c r="D65" s="393" t="s">
        <v>2430</v>
      </c>
      <c r="E65" s="393"/>
      <c r="F65" s="393"/>
      <c r="G65" s="393"/>
      <c r="H65" s="393"/>
      <c r="I65" s="393"/>
      <c r="J65" s="393"/>
      <c r="K65" s="267"/>
    </row>
    <row r="66" spans="2:11" s="1" customFormat="1" ht="15" customHeight="1">
      <c r="B66" s="266"/>
      <c r="C66" s="271"/>
      <c r="D66" s="395" t="s">
        <v>2431</v>
      </c>
      <c r="E66" s="395"/>
      <c r="F66" s="395"/>
      <c r="G66" s="395"/>
      <c r="H66" s="395"/>
      <c r="I66" s="395"/>
      <c r="J66" s="395"/>
      <c r="K66" s="267"/>
    </row>
    <row r="67" spans="2:11" s="1" customFormat="1" ht="15" customHeight="1">
      <c r="B67" s="266"/>
      <c r="C67" s="271"/>
      <c r="D67" s="393" t="s">
        <v>2432</v>
      </c>
      <c r="E67" s="393"/>
      <c r="F67" s="393"/>
      <c r="G67" s="393"/>
      <c r="H67" s="393"/>
      <c r="I67" s="393"/>
      <c r="J67" s="393"/>
      <c r="K67" s="267"/>
    </row>
    <row r="68" spans="2:11" s="1" customFormat="1" ht="15" customHeight="1">
      <c r="B68" s="266"/>
      <c r="C68" s="271"/>
      <c r="D68" s="393" t="s">
        <v>2433</v>
      </c>
      <c r="E68" s="393"/>
      <c r="F68" s="393"/>
      <c r="G68" s="393"/>
      <c r="H68" s="393"/>
      <c r="I68" s="393"/>
      <c r="J68" s="393"/>
      <c r="K68" s="267"/>
    </row>
    <row r="69" spans="2:11" s="1" customFormat="1" ht="15" customHeight="1">
      <c r="B69" s="266"/>
      <c r="C69" s="271"/>
      <c r="D69" s="393" t="s">
        <v>2434</v>
      </c>
      <c r="E69" s="393"/>
      <c r="F69" s="393"/>
      <c r="G69" s="393"/>
      <c r="H69" s="393"/>
      <c r="I69" s="393"/>
      <c r="J69" s="393"/>
      <c r="K69" s="267"/>
    </row>
    <row r="70" spans="2:11" s="1" customFormat="1" ht="15" customHeight="1">
      <c r="B70" s="266"/>
      <c r="C70" s="271"/>
      <c r="D70" s="393" t="s">
        <v>2435</v>
      </c>
      <c r="E70" s="393"/>
      <c r="F70" s="393"/>
      <c r="G70" s="393"/>
      <c r="H70" s="393"/>
      <c r="I70" s="393"/>
      <c r="J70" s="393"/>
      <c r="K70" s="267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388" t="s">
        <v>2436</v>
      </c>
      <c r="D75" s="388"/>
      <c r="E75" s="388"/>
      <c r="F75" s="388"/>
      <c r="G75" s="388"/>
      <c r="H75" s="388"/>
      <c r="I75" s="388"/>
      <c r="J75" s="388"/>
      <c r="K75" s="284"/>
    </row>
    <row r="76" spans="2:11" s="1" customFormat="1" ht="17.25" customHeight="1">
      <c r="B76" s="283"/>
      <c r="C76" s="285" t="s">
        <v>2437</v>
      </c>
      <c r="D76" s="285"/>
      <c r="E76" s="285"/>
      <c r="F76" s="285" t="s">
        <v>2438</v>
      </c>
      <c r="G76" s="286"/>
      <c r="H76" s="285" t="s">
        <v>59</v>
      </c>
      <c r="I76" s="285" t="s">
        <v>62</v>
      </c>
      <c r="J76" s="285" t="s">
        <v>2439</v>
      </c>
      <c r="K76" s="284"/>
    </row>
    <row r="77" spans="2:11" s="1" customFormat="1" ht="17.25" customHeight="1">
      <c r="B77" s="283"/>
      <c r="C77" s="287" t="s">
        <v>2440</v>
      </c>
      <c r="D77" s="287"/>
      <c r="E77" s="287"/>
      <c r="F77" s="288" t="s">
        <v>2441</v>
      </c>
      <c r="G77" s="289"/>
      <c r="H77" s="287"/>
      <c r="I77" s="287"/>
      <c r="J77" s="287" t="s">
        <v>2442</v>
      </c>
      <c r="K77" s="284"/>
    </row>
    <row r="78" spans="2:11" s="1" customFormat="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3"/>
      <c r="C79" s="272" t="s">
        <v>58</v>
      </c>
      <c r="D79" s="290"/>
      <c r="E79" s="290"/>
      <c r="F79" s="292" t="s">
        <v>2443</v>
      </c>
      <c r="G79" s="291"/>
      <c r="H79" s="272" t="s">
        <v>2444</v>
      </c>
      <c r="I79" s="272" t="s">
        <v>2445</v>
      </c>
      <c r="J79" s="272">
        <v>20</v>
      </c>
      <c r="K79" s="284"/>
    </row>
    <row r="80" spans="2:11" s="1" customFormat="1" ht="15" customHeight="1">
      <c r="B80" s="283"/>
      <c r="C80" s="272" t="s">
        <v>2446</v>
      </c>
      <c r="D80" s="272"/>
      <c r="E80" s="272"/>
      <c r="F80" s="292" t="s">
        <v>2443</v>
      </c>
      <c r="G80" s="291"/>
      <c r="H80" s="272" t="s">
        <v>2447</v>
      </c>
      <c r="I80" s="272" t="s">
        <v>2445</v>
      </c>
      <c r="J80" s="272">
        <v>120</v>
      </c>
      <c r="K80" s="284"/>
    </row>
    <row r="81" spans="2:11" s="1" customFormat="1" ht="15" customHeight="1">
      <c r="B81" s="293"/>
      <c r="C81" s="272" t="s">
        <v>2448</v>
      </c>
      <c r="D81" s="272"/>
      <c r="E81" s="272"/>
      <c r="F81" s="292" t="s">
        <v>2449</v>
      </c>
      <c r="G81" s="291"/>
      <c r="H81" s="272" t="s">
        <v>2450</v>
      </c>
      <c r="I81" s="272" t="s">
        <v>2445</v>
      </c>
      <c r="J81" s="272">
        <v>50</v>
      </c>
      <c r="K81" s="284"/>
    </row>
    <row r="82" spans="2:11" s="1" customFormat="1" ht="15" customHeight="1">
      <c r="B82" s="293"/>
      <c r="C82" s="272" t="s">
        <v>2451</v>
      </c>
      <c r="D82" s="272"/>
      <c r="E82" s="272"/>
      <c r="F82" s="292" t="s">
        <v>2443</v>
      </c>
      <c r="G82" s="291"/>
      <c r="H82" s="272" t="s">
        <v>2452</v>
      </c>
      <c r="I82" s="272" t="s">
        <v>2453</v>
      </c>
      <c r="J82" s="272"/>
      <c r="K82" s="284"/>
    </row>
    <row r="83" spans="2:11" s="1" customFormat="1" ht="15" customHeight="1">
      <c r="B83" s="293"/>
      <c r="C83" s="294" t="s">
        <v>2454</v>
      </c>
      <c r="D83" s="294"/>
      <c r="E83" s="294"/>
      <c r="F83" s="295" t="s">
        <v>2449</v>
      </c>
      <c r="G83" s="294"/>
      <c r="H83" s="294" t="s">
        <v>2455</v>
      </c>
      <c r="I83" s="294" t="s">
        <v>2445</v>
      </c>
      <c r="J83" s="294">
        <v>15</v>
      </c>
      <c r="K83" s="284"/>
    </row>
    <row r="84" spans="2:11" s="1" customFormat="1" ht="15" customHeight="1">
      <c r="B84" s="293"/>
      <c r="C84" s="294" t="s">
        <v>2456</v>
      </c>
      <c r="D84" s="294"/>
      <c r="E84" s="294"/>
      <c r="F84" s="295" t="s">
        <v>2449</v>
      </c>
      <c r="G84" s="294"/>
      <c r="H84" s="294" t="s">
        <v>2457</v>
      </c>
      <c r="I84" s="294" t="s">
        <v>2445</v>
      </c>
      <c r="J84" s="294">
        <v>15</v>
      </c>
      <c r="K84" s="284"/>
    </row>
    <row r="85" spans="2:11" s="1" customFormat="1" ht="15" customHeight="1">
      <c r="B85" s="293"/>
      <c r="C85" s="294" t="s">
        <v>2458</v>
      </c>
      <c r="D85" s="294"/>
      <c r="E85" s="294"/>
      <c r="F85" s="295" t="s">
        <v>2449</v>
      </c>
      <c r="G85" s="294"/>
      <c r="H85" s="294" t="s">
        <v>2459</v>
      </c>
      <c r="I85" s="294" t="s">
        <v>2445</v>
      </c>
      <c r="J85" s="294">
        <v>20</v>
      </c>
      <c r="K85" s="284"/>
    </row>
    <row r="86" spans="2:11" s="1" customFormat="1" ht="15" customHeight="1">
      <c r="B86" s="293"/>
      <c r="C86" s="294" t="s">
        <v>2460</v>
      </c>
      <c r="D86" s="294"/>
      <c r="E86" s="294"/>
      <c r="F86" s="295" t="s">
        <v>2449</v>
      </c>
      <c r="G86" s="294"/>
      <c r="H86" s="294" t="s">
        <v>2461</v>
      </c>
      <c r="I86" s="294" t="s">
        <v>2445</v>
      </c>
      <c r="J86" s="294">
        <v>20</v>
      </c>
      <c r="K86" s="284"/>
    </row>
    <row r="87" spans="2:11" s="1" customFormat="1" ht="15" customHeight="1">
      <c r="B87" s="293"/>
      <c r="C87" s="272" t="s">
        <v>2462</v>
      </c>
      <c r="D87" s="272"/>
      <c r="E87" s="272"/>
      <c r="F87" s="292" t="s">
        <v>2449</v>
      </c>
      <c r="G87" s="291"/>
      <c r="H87" s="272" t="s">
        <v>2463</v>
      </c>
      <c r="I87" s="272" t="s">
        <v>2445</v>
      </c>
      <c r="J87" s="272">
        <v>50</v>
      </c>
      <c r="K87" s="284"/>
    </row>
    <row r="88" spans="2:11" s="1" customFormat="1" ht="15" customHeight="1">
      <c r="B88" s="293"/>
      <c r="C88" s="272" t="s">
        <v>2464</v>
      </c>
      <c r="D88" s="272"/>
      <c r="E88" s="272"/>
      <c r="F88" s="292" t="s">
        <v>2449</v>
      </c>
      <c r="G88" s="291"/>
      <c r="H88" s="272" t="s">
        <v>2465</v>
      </c>
      <c r="I88" s="272" t="s">
        <v>2445</v>
      </c>
      <c r="J88" s="272">
        <v>20</v>
      </c>
      <c r="K88" s="284"/>
    </row>
    <row r="89" spans="2:11" s="1" customFormat="1" ht="15" customHeight="1">
      <c r="B89" s="293"/>
      <c r="C89" s="272" t="s">
        <v>2466</v>
      </c>
      <c r="D89" s="272"/>
      <c r="E89" s="272"/>
      <c r="F89" s="292" t="s">
        <v>2449</v>
      </c>
      <c r="G89" s="291"/>
      <c r="H89" s="272" t="s">
        <v>2467</v>
      </c>
      <c r="I89" s="272" t="s">
        <v>2445</v>
      </c>
      <c r="J89" s="272">
        <v>20</v>
      </c>
      <c r="K89" s="284"/>
    </row>
    <row r="90" spans="2:11" s="1" customFormat="1" ht="15" customHeight="1">
      <c r="B90" s="293"/>
      <c r="C90" s="272" t="s">
        <v>2468</v>
      </c>
      <c r="D90" s="272"/>
      <c r="E90" s="272"/>
      <c r="F90" s="292" t="s">
        <v>2449</v>
      </c>
      <c r="G90" s="291"/>
      <c r="H90" s="272" t="s">
        <v>2469</v>
      </c>
      <c r="I90" s="272" t="s">
        <v>2445</v>
      </c>
      <c r="J90" s="272">
        <v>50</v>
      </c>
      <c r="K90" s="284"/>
    </row>
    <row r="91" spans="2:11" s="1" customFormat="1" ht="15" customHeight="1">
      <c r="B91" s="293"/>
      <c r="C91" s="272" t="s">
        <v>2470</v>
      </c>
      <c r="D91" s="272"/>
      <c r="E91" s="272"/>
      <c r="F91" s="292" t="s">
        <v>2449</v>
      </c>
      <c r="G91" s="291"/>
      <c r="H91" s="272" t="s">
        <v>2470</v>
      </c>
      <c r="I91" s="272" t="s">
        <v>2445</v>
      </c>
      <c r="J91" s="272">
        <v>50</v>
      </c>
      <c r="K91" s="284"/>
    </row>
    <row r="92" spans="2:11" s="1" customFormat="1" ht="15" customHeight="1">
      <c r="B92" s="293"/>
      <c r="C92" s="272" t="s">
        <v>2471</v>
      </c>
      <c r="D92" s="272"/>
      <c r="E92" s="272"/>
      <c r="F92" s="292" t="s">
        <v>2449</v>
      </c>
      <c r="G92" s="291"/>
      <c r="H92" s="272" t="s">
        <v>2472</v>
      </c>
      <c r="I92" s="272" t="s">
        <v>2445</v>
      </c>
      <c r="J92" s="272">
        <v>255</v>
      </c>
      <c r="K92" s="284"/>
    </row>
    <row r="93" spans="2:11" s="1" customFormat="1" ht="15" customHeight="1">
      <c r="B93" s="293"/>
      <c r="C93" s="272" t="s">
        <v>2473</v>
      </c>
      <c r="D93" s="272"/>
      <c r="E93" s="272"/>
      <c r="F93" s="292" t="s">
        <v>2443</v>
      </c>
      <c r="G93" s="291"/>
      <c r="H93" s="272" t="s">
        <v>2474</v>
      </c>
      <c r="I93" s="272" t="s">
        <v>2475</v>
      </c>
      <c r="J93" s="272"/>
      <c r="K93" s="284"/>
    </row>
    <row r="94" spans="2:11" s="1" customFormat="1" ht="15" customHeight="1">
      <c r="B94" s="293"/>
      <c r="C94" s="272" t="s">
        <v>2476</v>
      </c>
      <c r="D94" s="272"/>
      <c r="E94" s="272"/>
      <c r="F94" s="292" t="s">
        <v>2443</v>
      </c>
      <c r="G94" s="291"/>
      <c r="H94" s="272" t="s">
        <v>2477</v>
      </c>
      <c r="I94" s="272" t="s">
        <v>2478</v>
      </c>
      <c r="J94" s="272"/>
      <c r="K94" s="284"/>
    </row>
    <row r="95" spans="2:11" s="1" customFormat="1" ht="15" customHeight="1">
      <c r="B95" s="293"/>
      <c r="C95" s="272" t="s">
        <v>2479</v>
      </c>
      <c r="D95" s="272"/>
      <c r="E95" s="272"/>
      <c r="F95" s="292" t="s">
        <v>2443</v>
      </c>
      <c r="G95" s="291"/>
      <c r="H95" s="272" t="s">
        <v>2479</v>
      </c>
      <c r="I95" s="272" t="s">
        <v>2478</v>
      </c>
      <c r="J95" s="272"/>
      <c r="K95" s="284"/>
    </row>
    <row r="96" spans="2:11" s="1" customFormat="1" ht="15" customHeight="1">
      <c r="B96" s="293"/>
      <c r="C96" s="272" t="s">
        <v>43</v>
      </c>
      <c r="D96" s="272"/>
      <c r="E96" s="272"/>
      <c r="F96" s="292" t="s">
        <v>2443</v>
      </c>
      <c r="G96" s="291"/>
      <c r="H96" s="272" t="s">
        <v>2480</v>
      </c>
      <c r="I96" s="272" t="s">
        <v>2478</v>
      </c>
      <c r="J96" s="272"/>
      <c r="K96" s="284"/>
    </row>
    <row r="97" spans="2:11" s="1" customFormat="1" ht="15" customHeight="1">
      <c r="B97" s="293"/>
      <c r="C97" s="272" t="s">
        <v>53</v>
      </c>
      <c r="D97" s="272"/>
      <c r="E97" s="272"/>
      <c r="F97" s="292" t="s">
        <v>2443</v>
      </c>
      <c r="G97" s="291"/>
      <c r="H97" s="272" t="s">
        <v>2481</v>
      </c>
      <c r="I97" s="272" t="s">
        <v>2478</v>
      </c>
      <c r="J97" s="272"/>
      <c r="K97" s="284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388" t="s">
        <v>2482</v>
      </c>
      <c r="D102" s="388"/>
      <c r="E102" s="388"/>
      <c r="F102" s="388"/>
      <c r="G102" s="388"/>
      <c r="H102" s="388"/>
      <c r="I102" s="388"/>
      <c r="J102" s="388"/>
      <c r="K102" s="284"/>
    </row>
    <row r="103" spans="2:11" s="1" customFormat="1" ht="17.25" customHeight="1">
      <c r="B103" s="283"/>
      <c r="C103" s="285" t="s">
        <v>2437</v>
      </c>
      <c r="D103" s="285"/>
      <c r="E103" s="285"/>
      <c r="F103" s="285" t="s">
        <v>2438</v>
      </c>
      <c r="G103" s="286"/>
      <c r="H103" s="285" t="s">
        <v>59</v>
      </c>
      <c r="I103" s="285" t="s">
        <v>62</v>
      </c>
      <c r="J103" s="285" t="s">
        <v>2439</v>
      </c>
      <c r="K103" s="284"/>
    </row>
    <row r="104" spans="2:11" s="1" customFormat="1" ht="17.25" customHeight="1">
      <c r="B104" s="283"/>
      <c r="C104" s="287" t="s">
        <v>2440</v>
      </c>
      <c r="D104" s="287"/>
      <c r="E104" s="287"/>
      <c r="F104" s="288" t="s">
        <v>2441</v>
      </c>
      <c r="G104" s="289"/>
      <c r="H104" s="287"/>
      <c r="I104" s="287"/>
      <c r="J104" s="287" t="s">
        <v>2442</v>
      </c>
      <c r="K104" s="284"/>
    </row>
    <row r="105" spans="2:11" s="1" customFormat="1" ht="5.25" customHeight="1">
      <c r="B105" s="283"/>
      <c r="C105" s="285"/>
      <c r="D105" s="285"/>
      <c r="E105" s="285"/>
      <c r="F105" s="285"/>
      <c r="G105" s="301"/>
      <c r="H105" s="285"/>
      <c r="I105" s="285"/>
      <c r="J105" s="285"/>
      <c r="K105" s="284"/>
    </row>
    <row r="106" spans="2:11" s="1" customFormat="1" ht="15" customHeight="1">
      <c r="B106" s="283"/>
      <c r="C106" s="272" t="s">
        <v>58</v>
      </c>
      <c r="D106" s="290"/>
      <c r="E106" s="290"/>
      <c r="F106" s="292" t="s">
        <v>2443</v>
      </c>
      <c r="G106" s="301"/>
      <c r="H106" s="272" t="s">
        <v>2483</v>
      </c>
      <c r="I106" s="272" t="s">
        <v>2445</v>
      </c>
      <c r="J106" s="272">
        <v>20</v>
      </c>
      <c r="K106" s="284"/>
    </row>
    <row r="107" spans="2:11" s="1" customFormat="1" ht="15" customHeight="1">
      <c r="B107" s="283"/>
      <c r="C107" s="272" t="s">
        <v>2446</v>
      </c>
      <c r="D107" s="272"/>
      <c r="E107" s="272"/>
      <c r="F107" s="292" t="s">
        <v>2443</v>
      </c>
      <c r="G107" s="272"/>
      <c r="H107" s="272" t="s">
        <v>2483</v>
      </c>
      <c r="I107" s="272" t="s">
        <v>2445</v>
      </c>
      <c r="J107" s="272">
        <v>120</v>
      </c>
      <c r="K107" s="284"/>
    </row>
    <row r="108" spans="2:11" s="1" customFormat="1" ht="15" customHeight="1">
      <c r="B108" s="293"/>
      <c r="C108" s="272" t="s">
        <v>2448</v>
      </c>
      <c r="D108" s="272"/>
      <c r="E108" s="272"/>
      <c r="F108" s="292" t="s">
        <v>2449</v>
      </c>
      <c r="G108" s="272"/>
      <c r="H108" s="272" t="s">
        <v>2483</v>
      </c>
      <c r="I108" s="272" t="s">
        <v>2445</v>
      </c>
      <c r="J108" s="272">
        <v>50</v>
      </c>
      <c r="K108" s="284"/>
    </row>
    <row r="109" spans="2:11" s="1" customFormat="1" ht="15" customHeight="1">
      <c r="B109" s="293"/>
      <c r="C109" s="272" t="s">
        <v>2451</v>
      </c>
      <c r="D109" s="272"/>
      <c r="E109" s="272"/>
      <c r="F109" s="292" t="s">
        <v>2443</v>
      </c>
      <c r="G109" s="272"/>
      <c r="H109" s="272" t="s">
        <v>2483</v>
      </c>
      <c r="I109" s="272" t="s">
        <v>2453</v>
      </c>
      <c r="J109" s="272"/>
      <c r="K109" s="284"/>
    </row>
    <row r="110" spans="2:11" s="1" customFormat="1" ht="15" customHeight="1">
      <c r="B110" s="293"/>
      <c r="C110" s="272" t="s">
        <v>2462</v>
      </c>
      <c r="D110" s="272"/>
      <c r="E110" s="272"/>
      <c r="F110" s="292" t="s">
        <v>2449</v>
      </c>
      <c r="G110" s="272"/>
      <c r="H110" s="272" t="s">
        <v>2483</v>
      </c>
      <c r="I110" s="272" t="s">
        <v>2445</v>
      </c>
      <c r="J110" s="272">
        <v>50</v>
      </c>
      <c r="K110" s="284"/>
    </row>
    <row r="111" spans="2:11" s="1" customFormat="1" ht="15" customHeight="1">
      <c r="B111" s="293"/>
      <c r="C111" s="272" t="s">
        <v>2470</v>
      </c>
      <c r="D111" s="272"/>
      <c r="E111" s="272"/>
      <c r="F111" s="292" t="s">
        <v>2449</v>
      </c>
      <c r="G111" s="272"/>
      <c r="H111" s="272" t="s">
        <v>2483</v>
      </c>
      <c r="I111" s="272" t="s">
        <v>2445</v>
      </c>
      <c r="J111" s="272">
        <v>50</v>
      </c>
      <c r="K111" s="284"/>
    </row>
    <row r="112" spans="2:11" s="1" customFormat="1" ht="15" customHeight="1">
      <c r="B112" s="293"/>
      <c r="C112" s="272" t="s">
        <v>2468</v>
      </c>
      <c r="D112" s="272"/>
      <c r="E112" s="272"/>
      <c r="F112" s="292" t="s">
        <v>2449</v>
      </c>
      <c r="G112" s="272"/>
      <c r="H112" s="272" t="s">
        <v>2483</v>
      </c>
      <c r="I112" s="272" t="s">
        <v>2445</v>
      </c>
      <c r="J112" s="272">
        <v>50</v>
      </c>
      <c r="K112" s="284"/>
    </row>
    <row r="113" spans="2:11" s="1" customFormat="1" ht="15" customHeight="1">
      <c r="B113" s="293"/>
      <c r="C113" s="272" t="s">
        <v>58</v>
      </c>
      <c r="D113" s="272"/>
      <c r="E113" s="272"/>
      <c r="F113" s="292" t="s">
        <v>2443</v>
      </c>
      <c r="G113" s="272"/>
      <c r="H113" s="272" t="s">
        <v>2484</v>
      </c>
      <c r="I113" s="272" t="s">
        <v>2445</v>
      </c>
      <c r="J113" s="272">
        <v>20</v>
      </c>
      <c r="K113" s="284"/>
    </row>
    <row r="114" spans="2:11" s="1" customFormat="1" ht="15" customHeight="1">
      <c r="B114" s="293"/>
      <c r="C114" s="272" t="s">
        <v>2485</v>
      </c>
      <c r="D114" s="272"/>
      <c r="E114" s="272"/>
      <c r="F114" s="292" t="s">
        <v>2443</v>
      </c>
      <c r="G114" s="272"/>
      <c r="H114" s="272" t="s">
        <v>2486</v>
      </c>
      <c r="I114" s="272" t="s">
        <v>2445</v>
      </c>
      <c r="J114" s="272">
        <v>120</v>
      </c>
      <c r="K114" s="284"/>
    </row>
    <row r="115" spans="2:11" s="1" customFormat="1" ht="15" customHeight="1">
      <c r="B115" s="293"/>
      <c r="C115" s="272" t="s">
        <v>43</v>
      </c>
      <c r="D115" s="272"/>
      <c r="E115" s="272"/>
      <c r="F115" s="292" t="s">
        <v>2443</v>
      </c>
      <c r="G115" s="272"/>
      <c r="H115" s="272" t="s">
        <v>2487</v>
      </c>
      <c r="I115" s="272" t="s">
        <v>2478</v>
      </c>
      <c r="J115" s="272"/>
      <c r="K115" s="284"/>
    </row>
    <row r="116" spans="2:11" s="1" customFormat="1" ht="15" customHeight="1">
      <c r="B116" s="293"/>
      <c r="C116" s="272" t="s">
        <v>53</v>
      </c>
      <c r="D116" s="272"/>
      <c r="E116" s="272"/>
      <c r="F116" s="292" t="s">
        <v>2443</v>
      </c>
      <c r="G116" s="272"/>
      <c r="H116" s="272" t="s">
        <v>2488</v>
      </c>
      <c r="I116" s="272" t="s">
        <v>2478</v>
      </c>
      <c r="J116" s="272"/>
      <c r="K116" s="284"/>
    </row>
    <row r="117" spans="2:11" s="1" customFormat="1" ht="15" customHeight="1">
      <c r="B117" s="293"/>
      <c r="C117" s="272" t="s">
        <v>62</v>
      </c>
      <c r="D117" s="272"/>
      <c r="E117" s="272"/>
      <c r="F117" s="292" t="s">
        <v>2443</v>
      </c>
      <c r="G117" s="272"/>
      <c r="H117" s="272" t="s">
        <v>2489</v>
      </c>
      <c r="I117" s="272" t="s">
        <v>2490</v>
      </c>
      <c r="J117" s="272"/>
      <c r="K117" s="284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269"/>
      <c r="D119" s="269"/>
      <c r="E119" s="269"/>
      <c r="F119" s="304"/>
      <c r="G119" s="269"/>
      <c r="H119" s="269"/>
      <c r="I119" s="269"/>
      <c r="J119" s="269"/>
      <c r="K119" s="303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389" t="s">
        <v>2491</v>
      </c>
      <c r="D122" s="389"/>
      <c r="E122" s="389"/>
      <c r="F122" s="389"/>
      <c r="G122" s="389"/>
      <c r="H122" s="389"/>
      <c r="I122" s="389"/>
      <c r="J122" s="389"/>
      <c r="K122" s="309"/>
    </row>
    <row r="123" spans="2:11" s="1" customFormat="1" ht="17.25" customHeight="1">
      <c r="B123" s="310"/>
      <c r="C123" s="285" t="s">
        <v>2437</v>
      </c>
      <c r="D123" s="285"/>
      <c r="E123" s="285"/>
      <c r="F123" s="285" t="s">
        <v>2438</v>
      </c>
      <c r="G123" s="286"/>
      <c r="H123" s="285" t="s">
        <v>59</v>
      </c>
      <c r="I123" s="285" t="s">
        <v>62</v>
      </c>
      <c r="J123" s="285" t="s">
        <v>2439</v>
      </c>
      <c r="K123" s="311"/>
    </row>
    <row r="124" spans="2:11" s="1" customFormat="1" ht="17.25" customHeight="1">
      <c r="B124" s="310"/>
      <c r="C124" s="287" t="s">
        <v>2440</v>
      </c>
      <c r="D124" s="287"/>
      <c r="E124" s="287"/>
      <c r="F124" s="288" t="s">
        <v>2441</v>
      </c>
      <c r="G124" s="289"/>
      <c r="H124" s="287"/>
      <c r="I124" s="287"/>
      <c r="J124" s="287" t="s">
        <v>2442</v>
      </c>
      <c r="K124" s="311"/>
    </row>
    <row r="125" spans="2:11" s="1" customFormat="1" ht="5.25" customHeight="1">
      <c r="B125" s="312"/>
      <c r="C125" s="290"/>
      <c r="D125" s="290"/>
      <c r="E125" s="290"/>
      <c r="F125" s="290"/>
      <c r="G125" s="272"/>
      <c r="H125" s="290"/>
      <c r="I125" s="290"/>
      <c r="J125" s="290"/>
      <c r="K125" s="313"/>
    </row>
    <row r="126" spans="2:11" s="1" customFormat="1" ht="15" customHeight="1">
      <c r="B126" s="312"/>
      <c r="C126" s="272" t="s">
        <v>2446</v>
      </c>
      <c r="D126" s="290"/>
      <c r="E126" s="290"/>
      <c r="F126" s="292" t="s">
        <v>2443</v>
      </c>
      <c r="G126" s="272"/>
      <c r="H126" s="272" t="s">
        <v>2483</v>
      </c>
      <c r="I126" s="272" t="s">
        <v>2445</v>
      </c>
      <c r="J126" s="272">
        <v>120</v>
      </c>
      <c r="K126" s="314"/>
    </row>
    <row r="127" spans="2:11" s="1" customFormat="1" ht="15" customHeight="1">
      <c r="B127" s="312"/>
      <c r="C127" s="272" t="s">
        <v>2492</v>
      </c>
      <c r="D127" s="272"/>
      <c r="E127" s="272"/>
      <c r="F127" s="292" t="s">
        <v>2443</v>
      </c>
      <c r="G127" s="272"/>
      <c r="H127" s="272" t="s">
        <v>2493</v>
      </c>
      <c r="I127" s="272" t="s">
        <v>2445</v>
      </c>
      <c r="J127" s="272" t="s">
        <v>2494</v>
      </c>
      <c r="K127" s="314"/>
    </row>
    <row r="128" spans="2:11" s="1" customFormat="1" ht="15" customHeight="1">
      <c r="B128" s="312"/>
      <c r="C128" s="272" t="s">
        <v>2391</v>
      </c>
      <c r="D128" s="272"/>
      <c r="E128" s="272"/>
      <c r="F128" s="292" t="s">
        <v>2443</v>
      </c>
      <c r="G128" s="272"/>
      <c r="H128" s="272" t="s">
        <v>2495</v>
      </c>
      <c r="I128" s="272" t="s">
        <v>2445</v>
      </c>
      <c r="J128" s="272" t="s">
        <v>2494</v>
      </c>
      <c r="K128" s="314"/>
    </row>
    <row r="129" spans="2:11" s="1" customFormat="1" ht="15" customHeight="1">
      <c r="B129" s="312"/>
      <c r="C129" s="272" t="s">
        <v>2454</v>
      </c>
      <c r="D129" s="272"/>
      <c r="E129" s="272"/>
      <c r="F129" s="292" t="s">
        <v>2449</v>
      </c>
      <c r="G129" s="272"/>
      <c r="H129" s="272" t="s">
        <v>2455</v>
      </c>
      <c r="I129" s="272" t="s">
        <v>2445</v>
      </c>
      <c r="J129" s="272">
        <v>15</v>
      </c>
      <c r="K129" s="314"/>
    </row>
    <row r="130" spans="2:11" s="1" customFormat="1" ht="15" customHeight="1">
      <c r="B130" s="312"/>
      <c r="C130" s="294" t="s">
        <v>2456</v>
      </c>
      <c r="D130" s="294"/>
      <c r="E130" s="294"/>
      <c r="F130" s="295" t="s">
        <v>2449</v>
      </c>
      <c r="G130" s="294"/>
      <c r="H130" s="294" t="s">
        <v>2457</v>
      </c>
      <c r="I130" s="294" t="s">
        <v>2445</v>
      </c>
      <c r="J130" s="294">
        <v>15</v>
      </c>
      <c r="K130" s="314"/>
    </row>
    <row r="131" spans="2:11" s="1" customFormat="1" ht="15" customHeight="1">
      <c r="B131" s="312"/>
      <c r="C131" s="294" t="s">
        <v>2458</v>
      </c>
      <c r="D131" s="294"/>
      <c r="E131" s="294"/>
      <c r="F131" s="295" t="s">
        <v>2449</v>
      </c>
      <c r="G131" s="294"/>
      <c r="H131" s="294" t="s">
        <v>2459</v>
      </c>
      <c r="I131" s="294" t="s">
        <v>2445</v>
      </c>
      <c r="J131" s="294">
        <v>20</v>
      </c>
      <c r="K131" s="314"/>
    </row>
    <row r="132" spans="2:11" s="1" customFormat="1" ht="15" customHeight="1">
      <c r="B132" s="312"/>
      <c r="C132" s="294" t="s">
        <v>2460</v>
      </c>
      <c r="D132" s="294"/>
      <c r="E132" s="294"/>
      <c r="F132" s="295" t="s">
        <v>2449</v>
      </c>
      <c r="G132" s="294"/>
      <c r="H132" s="294" t="s">
        <v>2461</v>
      </c>
      <c r="I132" s="294" t="s">
        <v>2445</v>
      </c>
      <c r="J132" s="294">
        <v>20</v>
      </c>
      <c r="K132" s="314"/>
    </row>
    <row r="133" spans="2:11" s="1" customFormat="1" ht="15" customHeight="1">
      <c r="B133" s="312"/>
      <c r="C133" s="272" t="s">
        <v>2448</v>
      </c>
      <c r="D133" s="272"/>
      <c r="E133" s="272"/>
      <c r="F133" s="292" t="s">
        <v>2449</v>
      </c>
      <c r="G133" s="272"/>
      <c r="H133" s="272" t="s">
        <v>2483</v>
      </c>
      <c r="I133" s="272" t="s">
        <v>2445</v>
      </c>
      <c r="J133" s="272">
        <v>50</v>
      </c>
      <c r="K133" s="314"/>
    </row>
    <row r="134" spans="2:11" s="1" customFormat="1" ht="15" customHeight="1">
      <c r="B134" s="312"/>
      <c r="C134" s="272" t="s">
        <v>2462</v>
      </c>
      <c r="D134" s="272"/>
      <c r="E134" s="272"/>
      <c r="F134" s="292" t="s">
        <v>2449</v>
      </c>
      <c r="G134" s="272"/>
      <c r="H134" s="272" t="s">
        <v>2483</v>
      </c>
      <c r="I134" s="272" t="s">
        <v>2445</v>
      </c>
      <c r="J134" s="272">
        <v>50</v>
      </c>
      <c r="K134" s="314"/>
    </row>
    <row r="135" spans="2:11" s="1" customFormat="1" ht="15" customHeight="1">
      <c r="B135" s="312"/>
      <c r="C135" s="272" t="s">
        <v>2468</v>
      </c>
      <c r="D135" s="272"/>
      <c r="E135" s="272"/>
      <c r="F135" s="292" t="s">
        <v>2449</v>
      </c>
      <c r="G135" s="272"/>
      <c r="H135" s="272" t="s">
        <v>2483</v>
      </c>
      <c r="I135" s="272" t="s">
        <v>2445</v>
      </c>
      <c r="J135" s="272">
        <v>50</v>
      </c>
      <c r="K135" s="314"/>
    </row>
    <row r="136" spans="2:11" s="1" customFormat="1" ht="15" customHeight="1">
      <c r="B136" s="312"/>
      <c r="C136" s="272" t="s">
        <v>2470</v>
      </c>
      <c r="D136" s="272"/>
      <c r="E136" s="272"/>
      <c r="F136" s="292" t="s">
        <v>2449</v>
      </c>
      <c r="G136" s="272"/>
      <c r="H136" s="272" t="s">
        <v>2483</v>
      </c>
      <c r="I136" s="272" t="s">
        <v>2445</v>
      </c>
      <c r="J136" s="272">
        <v>50</v>
      </c>
      <c r="K136" s="314"/>
    </row>
    <row r="137" spans="2:11" s="1" customFormat="1" ht="15" customHeight="1">
      <c r="B137" s="312"/>
      <c r="C137" s="272" t="s">
        <v>2471</v>
      </c>
      <c r="D137" s="272"/>
      <c r="E137" s="272"/>
      <c r="F137" s="292" t="s">
        <v>2449</v>
      </c>
      <c r="G137" s="272"/>
      <c r="H137" s="272" t="s">
        <v>2496</v>
      </c>
      <c r="I137" s="272" t="s">
        <v>2445</v>
      </c>
      <c r="J137" s="272">
        <v>255</v>
      </c>
      <c r="K137" s="314"/>
    </row>
    <row r="138" spans="2:11" s="1" customFormat="1" ht="15" customHeight="1">
      <c r="B138" s="312"/>
      <c r="C138" s="272" t="s">
        <v>2473</v>
      </c>
      <c r="D138" s="272"/>
      <c r="E138" s="272"/>
      <c r="F138" s="292" t="s">
        <v>2443</v>
      </c>
      <c r="G138" s="272"/>
      <c r="H138" s="272" t="s">
        <v>2497</v>
      </c>
      <c r="I138" s="272" t="s">
        <v>2475</v>
      </c>
      <c r="J138" s="272"/>
      <c r="K138" s="314"/>
    </row>
    <row r="139" spans="2:11" s="1" customFormat="1" ht="15" customHeight="1">
      <c r="B139" s="312"/>
      <c r="C139" s="272" t="s">
        <v>2476</v>
      </c>
      <c r="D139" s="272"/>
      <c r="E139" s="272"/>
      <c r="F139" s="292" t="s">
        <v>2443</v>
      </c>
      <c r="G139" s="272"/>
      <c r="H139" s="272" t="s">
        <v>2498</v>
      </c>
      <c r="I139" s="272" t="s">
        <v>2478</v>
      </c>
      <c r="J139" s="272"/>
      <c r="K139" s="314"/>
    </row>
    <row r="140" spans="2:11" s="1" customFormat="1" ht="15" customHeight="1">
      <c r="B140" s="312"/>
      <c r="C140" s="272" t="s">
        <v>2479</v>
      </c>
      <c r="D140" s="272"/>
      <c r="E140" s="272"/>
      <c r="F140" s="292" t="s">
        <v>2443</v>
      </c>
      <c r="G140" s="272"/>
      <c r="H140" s="272" t="s">
        <v>2479</v>
      </c>
      <c r="I140" s="272" t="s">
        <v>2478</v>
      </c>
      <c r="J140" s="272"/>
      <c r="K140" s="314"/>
    </row>
    <row r="141" spans="2:11" s="1" customFormat="1" ht="15" customHeight="1">
      <c r="B141" s="312"/>
      <c r="C141" s="272" t="s">
        <v>43</v>
      </c>
      <c r="D141" s="272"/>
      <c r="E141" s="272"/>
      <c r="F141" s="292" t="s">
        <v>2443</v>
      </c>
      <c r="G141" s="272"/>
      <c r="H141" s="272" t="s">
        <v>2499</v>
      </c>
      <c r="I141" s="272" t="s">
        <v>2478</v>
      </c>
      <c r="J141" s="272"/>
      <c r="K141" s="314"/>
    </row>
    <row r="142" spans="2:11" s="1" customFormat="1" ht="15" customHeight="1">
      <c r="B142" s="312"/>
      <c r="C142" s="272" t="s">
        <v>2500</v>
      </c>
      <c r="D142" s="272"/>
      <c r="E142" s="272"/>
      <c r="F142" s="292" t="s">
        <v>2443</v>
      </c>
      <c r="G142" s="272"/>
      <c r="H142" s="272" t="s">
        <v>2501</v>
      </c>
      <c r="I142" s="272" t="s">
        <v>2478</v>
      </c>
      <c r="J142" s="272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269"/>
      <c r="C144" s="269"/>
      <c r="D144" s="269"/>
      <c r="E144" s="269"/>
      <c r="F144" s="304"/>
      <c r="G144" s="269"/>
      <c r="H144" s="269"/>
      <c r="I144" s="269"/>
      <c r="J144" s="269"/>
      <c r="K144" s="269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388" t="s">
        <v>2502</v>
      </c>
      <c r="D147" s="388"/>
      <c r="E147" s="388"/>
      <c r="F147" s="388"/>
      <c r="G147" s="388"/>
      <c r="H147" s="388"/>
      <c r="I147" s="388"/>
      <c r="J147" s="388"/>
      <c r="K147" s="284"/>
    </row>
    <row r="148" spans="2:11" s="1" customFormat="1" ht="17.25" customHeight="1">
      <c r="B148" s="283"/>
      <c r="C148" s="285" t="s">
        <v>2437</v>
      </c>
      <c r="D148" s="285"/>
      <c r="E148" s="285"/>
      <c r="F148" s="285" t="s">
        <v>2438</v>
      </c>
      <c r="G148" s="286"/>
      <c r="H148" s="285" t="s">
        <v>59</v>
      </c>
      <c r="I148" s="285" t="s">
        <v>62</v>
      </c>
      <c r="J148" s="285" t="s">
        <v>2439</v>
      </c>
      <c r="K148" s="284"/>
    </row>
    <row r="149" spans="2:11" s="1" customFormat="1" ht="17.25" customHeight="1">
      <c r="B149" s="283"/>
      <c r="C149" s="287" t="s">
        <v>2440</v>
      </c>
      <c r="D149" s="287"/>
      <c r="E149" s="287"/>
      <c r="F149" s="288" t="s">
        <v>2441</v>
      </c>
      <c r="G149" s="289"/>
      <c r="H149" s="287"/>
      <c r="I149" s="287"/>
      <c r="J149" s="287" t="s">
        <v>2442</v>
      </c>
      <c r="K149" s="284"/>
    </row>
    <row r="150" spans="2:11" s="1" customFormat="1" ht="5.25" customHeight="1">
      <c r="B150" s="293"/>
      <c r="C150" s="290"/>
      <c r="D150" s="290"/>
      <c r="E150" s="290"/>
      <c r="F150" s="290"/>
      <c r="G150" s="291"/>
      <c r="H150" s="290"/>
      <c r="I150" s="290"/>
      <c r="J150" s="290"/>
      <c r="K150" s="314"/>
    </row>
    <row r="151" spans="2:11" s="1" customFormat="1" ht="15" customHeight="1">
      <c r="B151" s="293"/>
      <c r="C151" s="318" t="s">
        <v>2446</v>
      </c>
      <c r="D151" s="272"/>
      <c r="E151" s="272"/>
      <c r="F151" s="319" t="s">
        <v>2443</v>
      </c>
      <c r="G151" s="272"/>
      <c r="H151" s="318" t="s">
        <v>2483</v>
      </c>
      <c r="I151" s="318" t="s">
        <v>2445</v>
      </c>
      <c r="J151" s="318">
        <v>120</v>
      </c>
      <c r="K151" s="314"/>
    </row>
    <row r="152" spans="2:11" s="1" customFormat="1" ht="15" customHeight="1">
      <c r="B152" s="293"/>
      <c r="C152" s="318" t="s">
        <v>2492</v>
      </c>
      <c r="D152" s="272"/>
      <c r="E152" s="272"/>
      <c r="F152" s="319" t="s">
        <v>2443</v>
      </c>
      <c r="G152" s="272"/>
      <c r="H152" s="318" t="s">
        <v>2503</v>
      </c>
      <c r="I152" s="318" t="s">
        <v>2445</v>
      </c>
      <c r="J152" s="318" t="s">
        <v>2494</v>
      </c>
      <c r="K152" s="314"/>
    </row>
    <row r="153" spans="2:11" s="1" customFormat="1" ht="15" customHeight="1">
      <c r="B153" s="293"/>
      <c r="C153" s="318" t="s">
        <v>2391</v>
      </c>
      <c r="D153" s="272"/>
      <c r="E153" s="272"/>
      <c r="F153" s="319" t="s">
        <v>2443</v>
      </c>
      <c r="G153" s="272"/>
      <c r="H153" s="318" t="s">
        <v>2504</v>
      </c>
      <c r="I153" s="318" t="s">
        <v>2445</v>
      </c>
      <c r="J153" s="318" t="s">
        <v>2494</v>
      </c>
      <c r="K153" s="314"/>
    </row>
    <row r="154" spans="2:11" s="1" customFormat="1" ht="15" customHeight="1">
      <c r="B154" s="293"/>
      <c r="C154" s="318" t="s">
        <v>2448</v>
      </c>
      <c r="D154" s="272"/>
      <c r="E154" s="272"/>
      <c r="F154" s="319" t="s">
        <v>2449</v>
      </c>
      <c r="G154" s="272"/>
      <c r="H154" s="318" t="s">
        <v>2483</v>
      </c>
      <c r="I154" s="318" t="s">
        <v>2445</v>
      </c>
      <c r="J154" s="318">
        <v>50</v>
      </c>
      <c r="K154" s="314"/>
    </row>
    <row r="155" spans="2:11" s="1" customFormat="1" ht="15" customHeight="1">
      <c r="B155" s="293"/>
      <c r="C155" s="318" t="s">
        <v>2451</v>
      </c>
      <c r="D155" s="272"/>
      <c r="E155" s="272"/>
      <c r="F155" s="319" t="s">
        <v>2443</v>
      </c>
      <c r="G155" s="272"/>
      <c r="H155" s="318" t="s">
        <v>2483</v>
      </c>
      <c r="I155" s="318" t="s">
        <v>2453</v>
      </c>
      <c r="J155" s="318"/>
      <c r="K155" s="314"/>
    </row>
    <row r="156" spans="2:11" s="1" customFormat="1" ht="15" customHeight="1">
      <c r="B156" s="293"/>
      <c r="C156" s="318" t="s">
        <v>2462</v>
      </c>
      <c r="D156" s="272"/>
      <c r="E156" s="272"/>
      <c r="F156" s="319" t="s">
        <v>2449</v>
      </c>
      <c r="G156" s="272"/>
      <c r="H156" s="318" t="s">
        <v>2483</v>
      </c>
      <c r="I156" s="318" t="s">
        <v>2445</v>
      </c>
      <c r="J156" s="318">
        <v>50</v>
      </c>
      <c r="K156" s="314"/>
    </row>
    <row r="157" spans="2:11" s="1" customFormat="1" ht="15" customHeight="1">
      <c r="B157" s="293"/>
      <c r="C157" s="318" t="s">
        <v>2470</v>
      </c>
      <c r="D157" s="272"/>
      <c r="E157" s="272"/>
      <c r="F157" s="319" t="s">
        <v>2449</v>
      </c>
      <c r="G157" s="272"/>
      <c r="H157" s="318" t="s">
        <v>2483</v>
      </c>
      <c r="I157" s="318" t="s">
        <v>2445</v>
      </c>
      <c r="J157" s="318">
        <v>50</v>
      </c>
      <c r="K157" s="314"/>
    </row>
    <row r="158" spans="2:11" s="1" customFormat="1" ht="15" customHeight="1">
      <c r="B158" s="293"/>
      <c r="C158" s="318" t="s">
        <v>2468</v>
      </c>
      <c r="D158" s="272"/>
      <c r="E158" s="272"/>
      <c r="F158" s="319" t="s">
        <v>2449</v>
      </c>
      <c r="G158" s="272"/>
      <c r="H158" s="318" t="s">
        <v>2483</v>
      </c>
      <c r="I158" s="318" t="s">
        <v>2445</v>
      </c>
      <c r="J158" s="318">
        <v>50</v>
      </c>
      <c r="K158" s="314"/>
    </row>
    <row r="159" spans="2:11" s="1" customFormat="1" ht="15" customHeight="1">
      <c r="B159" s="293"/>
      <c r="C159" s="318" t="s">
        <v>90</v>
      </c>
      <c r="D159" s="272"/>
      <c r="E159" s="272"/>
      <c r="F159" s="319" t="s">
        <v>2443</v>
      </c>
      <c r="G159" s="272"/>
      <c r="H159" s="318" t="s">
        <v>2505</v>
      </c>
      <c r="I159" s="318" t="s">
        <v>2445</v>
      </c>
      <c r="J159" s="318" t="s">
        <v>2506</v>
      </c>
      <c r="K159" s="314"/>
    </row>
    <row r="160" spans="2:11" s="1" customFormat="1" ht="15" customHeight="1">
      <c r="B160" s="293"/>
      <c r="C160" s="318" t="s">
        <v>2507</v>
      </c>
      <c r="D160" s="272"/>
      <c r="E160" s="272"/>
      <c r="F160" s="319" t="s">
        <v>2443</v>
      </c>
      <c r="G160" s="272"/>
      <c r="H160" s="318" t="s">
        <v>2508</v>
      </c>
      <c r="I160" s="318" t="s">
        <v>2478</v>
      </c>
      <c r="J160" s="318"/>
      <c r="K160" s="314"/>
    </row>
    <row r="161" spans="2:11" s="1" customFormat="1" ht="15" customHeight="1">
      <c r="B161" s="320"/>
      <c r="C161" s="302"/>
      <c r="D161" s="302"/>
      <c r="E161" s="302"/>
      <c r="F161" s="302"/>
      <c r="G161" s="302"/>
      <c r="H161" s="302"/>
      <c r="I161" s="302"/>
      <c r="J161" s="302"/>
      <c r="K161" s="321"/>
    </row>
    <row r="162" spans="2:11" s="1" customFormat="1" ht="18.75" customHeight="1">
      <c r="B162" s="269"/>
      <c r="C162" s="272"/>
      <c r="D162" s="272"/>
      <c r="E162" s="272"/>
      <c r="F162" s="292"/>
      <c r="G162" s="272"/>
      <c r="H162" s="272"/>
      <c r="I162" s="272"/>
      <c r="J162" s="272"/>
      <c r="K162" s="269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389" t="s">
        <v>2509</v>
      </c>
      <c r="D165" s="389"/>
      <c r="E165" s="389"/>
      <c r="F165" s="389"/>
      <c r="G165" s="389"/>
      <c r="H165" s="389"/>
      <c r="I165" s="389"/>
      <c r="J165" s="389"/>
      <c r="K165" s="265"/>
    </row>
    <row r="166" spans="2:11" s="1" customFormat="1" ht="17.25" customHeight="1">
      <c r="B166" s="264"/>
      <c r="C166" s="285" t="s">
        <v>2437</v>
      </c>
      <c r="D166" s="285"/>
      <c r="E166" s="285"/>
      <c r="F166" s="285" t="s">
        <v>2438</v>
      </c>
      <c r="G166" s="322"/>
      <c r="H166" s="323" t="s">
        <v>59</v>
      </c>
      <c r="I166" s="323" t="s">
        <v>62</v>
      </c>
      <c r="J166" s="285" t="s">
        <v>2439</v>
      </c>
      <c r="K166" s="265"/>
    </row>
    <row r="167" spans="2:11" s="1" customFormat="1" ht="17.25" customHeight="1">
      <c r="B167" s="266"/>
      <c r="C167" s="287" t="s">
        <v>2440</v>
      </c>
      <c r="D167" s="287"/>
      <c r="E167" s="287"/>
      <c r="F167" s="288" t="s">
        <v>2441</v>
      </c>
      <c r="G167" s="324"/>
      <c r="H167" s="325"/>
      <c r="I167" s="325"/>
      <c r="J167" s="287" t="s">
        <v>2442</v>
      </c>
      <c r="K167" s="267"/>
    </row>
    <row r="168" spans="2:11" s="1" customFormat="1" ht="5.25" customHeight="1">
      <c r="B168" s="293"/>
      <c r="C168" s="290"/>
      <c r="D168" s="290"/>
      <c r="E168" s="290"/>
      <c r="F168" s="290"/>
      <c r="G168" s="291"/>
      <c r="H168" s="290"/>
      <c r="I168" s="290"/>
      <c r="J168" s="290"/>
      <c r="K168" s="314"/>
    </row>
    <row r="169" spans="2:11" s="1" customFormat="1" ht="15" customHeight="1">
      <c r="B169" s="293"/>
      <c r="C169" s="272" t="s">
        <v>2446</v>
      </c>
      <c r="D169" s="272"/>
      <c r="E169" s="272"/>
      <c r="F169" s="292" t="s">
        <v>2443</v>
      </c>
      <c r="G169" s="272"/>
      <c r="H169" s="272" t="s">
        <v>2483</v>
      </c>
      <c r="I169" s="272" t="s">
        <v>2445</v>
      </c>
      <c r="J169" s="272">
        <v>120</v>
      </c>
      <c r="K169" s="314"/>
    </row>
    <row r="170" spans="2:11" s="1" customFormat="1" ht="15" customHeight="1">
      <c r="B170" s="293"/>
      <c r="C170" s="272" t="s">
        <v>2492</v>
      </c>
      <c r="D170" s="272"/>
      <c r="E170" s="272"/>
      <c r="F170" s="292" t="s">
        <v>2443</v>
      </c>
      <c r="G170" s="272"/>
      <c r="H170" s="272" t="s">
        <v>2493</v>
      </c>
      <c r="I170" s="272" t="s">
        <v>2445</v>
      </c>
      <c r="J170" s="272" t="s">
        <v>2494</v>
      </c>
      <c r="K170" s="314"/>
    </row>
    <row r="171" spans="2:11" s="1" customFormat="1" ht="15" customHeight="1">
      <c r="B171" s="293"/>
      <c r="C171" s="272" t="s">
        <v>2391</v>
      </c>
      <c r="D171" s="272"/>
      <c r="E171" s="272"/>
      <c r="F171" s="292" t="s">
        <v>2443</v>
      </c>
      <c r="G171" s="272"/>
      <c r="H171" s="272" t="s">
        <v>2510</v>
      </c>
      <c r="I171" s="272" t="s">
        <v>2445</v>
      </c>
      <c r="J171" s="272" t="s">
        <v>2494</v>
      </c>
      <c r="K171" s="314"/>
    </row>
    <row r="172" spans="2:11" s="1" customFormat="1" ht="15" customHeight="1">
      <c r="B172" s="293"/>
      <c r="C172" s="272" t="s">
        <v>2448</v>
      </c>
      <c r="D172" s="272"/>
      <c r="E172" s="272"/>
      <c r="F172" s="292" t="s">
        <v>2449</v>
      </c>
      <c r="G172" s="272"/>
      <c r="H172" s="272" t="s">
        <v>2510</v>
      </c>
      <c r="I172" s="272" t="s">
        <v>2445</v>
      </c>
      <c r="J172" s="272">
        <v>50</v>
      </c>
      <c r="K172" s="314"/>
    </row>
    <row r="173" spans="2:11" s="1" customFormat="1" ht="15" customHeight="1">
      <c r="B173" s="293"/>
      <c r="C173" s="272" t="s">
        <v>2451</v>
      </c>
      <c r="D173" s="272"/>
      <c r="E173" s="272"/>
      <c r="F173" s="292" t="s">
        <v>2443</v>
      </c>
      <c r="G173" s="272"/>
      <c r="H173" s="272" t="s">
        <v>2510</v>
      </c>
      <c r="I173" s="272" t="s">
        <v>2453</v>
      </c>
      <c r="J173" s="272"/>
      <c r="K173" s="314"/>
    </row>
    <row r="174" spans="2:11" s="1" customFormat="1" ht="15" customHeight="1">
      <c r="B174" s="293"/>
      <c r="C174" s="272" t="s">
        <v>2462</v>
      </c>
      <c r="D174" s="272"/>
      <c r="E174" s="272"/>
      <c r="F174" s="292" t="s">
        <v>2449</v>
      </c>
      <c r="G174" s="272"/>
      <c r="H174" s="272" t="s">
        <v>2510</v>
      </c>
      <c r="I174" s="272" t="s">
        <v>2445</v>
      </c>
      <c r="J174" s="272">
        <v>50</v>
      </c>
      <c r="K174" s="314"/>
    </row>
    <row r="175" spans="2:11" s="1" customFormat="1" ht="15" customHeight="1">
      <c r="B175" s="293"/>
      <c r="C175" s="272" t="s">
        <v>2470</v>
      </c>
      <c r="D175" s="272"/>
      <c r="E175" s="272"/>
      <c r="F175" s="292" t="s">
        <v>2449</v>
      </c>
      <c r="G175" s="272"/>
      <c r="H175" s="272" t="s">
        <v>2510</v>
      </c>
      <c r="I175" s="272" t="s">
        <v>2445</v>
      </c>
      <c r="J175" s="272">
        <v>50</v>
      </c>
      <c r="K175" s="314"/>
    </row>
    <row r="176" spans="2:11" s="1" customFormat="1" ht="15" customHeight="1">
      <c r="B176" s="293"/>
      <c r="C176" s="272" t="s">
        <v>2468</v>
      </c>
      <c r="D176" s="272"/>
      <c r="E176" s="272"/>
      <c r="F176" s="292" t="s">
        <v>2449</v>
      </c>
      <c r="G176" s="272"/>
      <c r="H176" s="272" t="s">
        <v>2510</v>
      </c>
      <c r="I176" s="272" t="s">
        <v>2445</v>
      </c>
      <c r="J176" s="272">
        <v>50</v>
      </c>
      <c r="K176" s="314"/>
    </row>
    <row r="177" spans="2:11" s="1" customFormat="1" ht="15" customHeight="1">
      <c r="B177" s="293"/>
      <c r="C177" s="272" t="s">
        <v>134</v>
      </c>
      <c r="D177" s="272"/>
      <c r="E177" s="272"/>
      <c r="F177" s="292" t="s">
        <v>2443</v>
      </c>
      <c r="G177" s="272"/>
      <c r="H177" s="272" t="s">
        <v>2511</v>
      </c>
      <c r="I177" s="272" t="s">
        <v>2512</v>
      </c>
      <c r="J177" s="272"/>
      <c r="K177" s="314"/>
    </row>
    <row r="178" spans="2:11" s="1" customFormat="1" ht="15" customHeight="1">
      <c r="B178" s="293"/>
      <c r="C178" s="272" t="s">
        <v>62</v>
      </c>
      <c r="D178" s="272"/>
      <c r="E178" s="272"/>
      <c r="F178" s="292" t="s">
        <v>2443</v>
      </c>
      <c r="G178" s="272"/>
      <c r="H178" s="272" t="s">
        <v>2513</v>
      </c>
      <c r="I178" s="272" t="s">
        <v>2514</v>
      </c>
      <c r="J178" s="272">
        <v>1</v>
      </c>
      <c r="K178" s="314"/>
    </row>
    <row r="179" spans="2:11" s="1" customFormat="1" ht="15" customHeight="1">
      <c r="B179" s="293"/>
      <c r="C179" s="272" t="s">
        <v>58</v>
      </c>
      <c r="D179" s="272"/>
      <c r="E179" s="272"/>
      <c r="F179" s="292" t="s">
        <v>2443</v>
      </c>
      <c r="G179" s="272"/>
      <c r="H179" s="272" t="s">
        <v>2515</v>
      </c>
      <c r="I179" s="272" t="s">
        <v>2445</v>
      </c>
      <c r="J179" s="272">
        <v>20</v>
      </c>
      <c r="K179" s="314"/>
    </row>
    <row r="180" spans="2:11" s="1" customFormat="1" ht="15" customHeight="1">
      <c r="B180" s="293"/>
      <c r="C180" s="272" t="s">
        <v>59</v>
      </c>
      <c r="D180" s="272"/>
      <c r="E180" s="272"/>
      <c r="F180" s="292" t="s">
        <v>2443</v>
      </c>
      <c r="G180" s="272"/>
      <c r="H180" s="272" t="s">
        <v>2516</v>
      </c>
      <c r="I180" s="272" t="s">
        <v>2445</v>
      </c>
      <c r="J180" s="272">
        <v>255</v>
      </c>
      <c r="K180" s="314"/>
    </row>
    <row r="181" spans="2:11" s="1" customFormat="1" ht="15" customHeight="1">
      <c r="B181" s="293"/>
      <c r="C181" s="272" t="s">
        <v>135</v>
      </c>
      <c r="D181" s="272"/>
      <c r="E181" s="272"/>
      <c r="F181" s="292" t="s">
        <v>2443</v>
      </c>
      <c r="G181" s="272"/>
      <c r="H181" s="272" t="s">
        <v>2407</v>
      </c>
      <c r="I181" s="272" t="s">
        <v>2445</v>
      </c>
      <c r="J181" s="272">
        <v>10</v>
      </c>
      <c r="K181" s="314"/>
    </row>
    <row r="182" spans="2:11" s="1" customFormat="1" ht="15" customHeight="1">
      <c r="B182" s="293"/>
      <c r="C182" s="272" t="s">
        <v>136</v>
      </c>
      <c r="D182" s="272"/>
      <c r="E182" s="272"/>
      <c r="F182" s="292" t="s">
        <v>2443</v>
      </c>
      <c r="G182" s="272"/>
      <c r="H182" s="272" t="s">
        <v>2517</v>
      </c>
      <c r="I182" s="272" t="s">
        <v>2478</v>
      </c>
      <c r="J182" s="272"/>
      <c r="K182" s="314"/>
    </row>
    <row r="183" spans="2:11" s="1" customFormat="1" ht="15" customHeight="1">
      <c r="B183" s="293"/>
      <c r="C183" s="272" t="s">
        <v>2518</v>
      </c>
      <c r="D183" s="272"/>
      <c r="E183" s="272"/>
      <c r="F183" s="292" t="s">
        <v>2443</v>
      </c>
      <c r="G183" s="272"/>
      <c r="H183" s="272" t="s">
        <v>2519</v>
      </c>
      <c r="I183" s="272" t="s">
        <v>2478</v>
      </c>
      <c r="J183" s="272"/>
      <c r="K183" s="314"/>
    </row>
    <row r="184" spans="2:11" s="1" customFormat="1" ht="15" customHeight="1">
      <c r="B184" s="293"/>
      <c r="C184" s="272" t="s">
        <v>2507</v>
      </c>
      <c r="D184" s="272"/>
      <c r="E184" s="272"/>
      <c r="F184" s="292" t="s">
        <v>2443</v>
      </c>
      <c r="G184" s="272"/>
      <c r="H184" s="272" t="s">
        <v>2520</v>
      </c>
      <c r="I184" s="272" t="s">
        <v>2478</v>
      </c>
      <c r="J184" s="272"/>
      <c r="K184" s="314"/>
    </row>
    <row r="185" spans="2:11" s="1" customFormat="1" ht="15" customHeight="1">
      <c r="B185" s="293"/>
      <c r="C185" s="272" t="s">
        <v>138</v>
      </c>
      <c r="D185" s="272"/>
      <c r="E185" s="272"/>
      <c r="F185" s="292" t="s">
        <v>2449</v>
      </c>
      <c r="G185" s="272"/>
      <c r="H185" s="272" t="s">
        <v>2521</v>
      </c>
      <c r="I185" s="272" t="s">
        <v>2445</v>
      </c>
      <c r="J185" s="272">
        <v>50</v>
      </c>
      <c r="K185" s="314"/>
    </row>
    <row r="186" spans="2:11" s="1" customFormat="1" ht="15" customHeight="1">
      <c r="B186" s="293"/>
      <c r="C186" s="272" t="s">
        <v>2522</v>
      </c>
      <c r="D186" s="272"/>
      <c r="E186" s="272"/>
      <c r="F186" s="292" t="s">
        <v>2449</v>
      </c>
      <c r="G186" s="272"/>
      <c r="H186" s="272" t="s">
        <v>2523</v>
      </c>
      <c r="I186" s="272" t="s">
        <v>2524</v>
      </c>
      <c r="J186" s="272"/>
      <c r="K186" s="314"/>
    </row>
    <row r="187" spans="2:11" s="1" customFormat="1" ht="15" customHeight="1">
      <c r="B187" s="293"/>
      <c r="C187" s="272" t="s">
        <v>2525</v>
      </c>
      <c r="D187" s="272"/>
      <c r="E187" s="272"/>
      <c r="F187" s="292" t="s">
        <v>2449</v>
      </c>
      <c r="G187" s="272"/>
      <c r="H187" s="272" t="s">
        <v>2526</v>
      </c>
      <c r="I187" s="272" t="s">
        <v>2524</v>
      </c>
      <c r="J187" s="272"/>
      <c r="K187" s="314"/>
    </row>
    <row r="188" spans="2:11" s="1" customFormat="1" ht="15" customHeight="1">
      <c r="B188" s="293"/>
      <c r="C188" s="272" t="s">
        <v>2527</v>
      </c>
      <c r="D188" s="272"/>
      <c r="E188" s="272"/>
      <c r="F188" s="292" t="s">
        <v>2449</v>
      </c>
      <c r="G188" s="272"/>
      <c r="H188" s="272" t="s">
        <v>2528</v>
      </c>
      <c r="I188" s="272" t="s">
        <v>2524</v>
      </c>
      <c r="J188" s="272"/>
      <c r="K188" s="314"/>
    </row>
    <row r="189" spans="2:11" s="1" customFormat="1" ht="15" customHeight="1">
      <c r="B189" s="293"/>
      <c r="C189" s="326" t="s">
        <v>2529</v>
      </c>
      <c r="D189" s="272"/>
      <c r="E189" s="272"/>
      <c r="F189" s="292" t="s">
        <v>2449</v>
      </c>
      <c r="G189" s="272"/>
      <c r="H189" s="272" t="s">
        <v>2530</v>
      </c>
      <c r="I189" s="272" t="s">
        <v>2531</v>
      </c>
      <c r="J189" s="327" t="s">
        <v>2532</v>
      </c>
      <c r="K189" s="314"/>
    </row>
    <row r="190" spans="2:11" s="1" customFormat="1" ht="15" customHeight="1">
      <c r="B190" s="293"/>
      <c r="C190" s="278" t="s">
        <v>47</v>
      </c>
      <c r="D190" s="272"/>
      <c r="E190" s="272"/>
      <c r="F190" s="292" t="s">
        <v>2443</v>
      </c>
      <c r="G190" s="272"/>
      <c r="H190" s="269" t="s">
        <v>2533</v>
      </c>
      <c r="I190" s="272" t="s">
        <v>2534</v>
      </c>
      <c r="J190" s="272"/>
      <c r="K190" s="314"/>
    </row>
    <row r="191" spans="2:11" s="1" customFormat="1" ht="15" customHeight="1">
      <c r="B191" s="293"/>
      <c r="C191" s="278" t="s">
        <v>2535</v>
      </c>
      <c r="D191" s="272"/>
      <c r="E191" s="272"/>
      <c r="F191" s="292" t="s">
        <v>2443</v>
      </c>
      <c r="G191" s="272"/>
      <c r="H191" s="272" t="s">
        <v>2536</v>
      </c>
      <c r="I191" s="272" t="s">
        <v>2478</v>
      </c>
      <c r="J191" s="272"/>
      <c r="K191" s="314"/>
    </row>
    <row r="192" spans="2:11" s="1" customFormat="1" ht="15" customHeight="1">
      <c r="B192" s="293"/>
      <c r="C192" s="278" t="s">
        <v>2537</v>
      </c>
      <c r="D192" s="272"/>
      <c r="E192" s="272"/>
      <c r="F192" s="292" t="s">
        <v>2443</v>
      </c>
      <c r="G192" s="272"/>
      <c r="H192" s="272" t="s">
        <v>2538</v>
      </c>
      <c r="I192" s="272" t="s">
        <v>2478</v>
      </c>
      <c r="J192" s="272"/>
      <c r="K192" s="314"/>
    </row>
    <row r="193" spans="2:11" s="1" customFormat="1" ht="15" customHeight="1">
      <c r="B193" s="293"/>
      <c r="C193" s="278" t="s">
        <v>2539</v>
      </c>
      <c r="D193" s="272"/>
      <c r="E193" s="272"/>
      <c r="F193" s="292" t="s">
        <v>2449</v>
      </c>
      <c r="G193" s="272"/>
      <c r="H193" s="272" t="s">
        <v>2540</v>
      </c>
      <c r="I193" s="272" t="s">
        <v>2478</v>
      </c>
      <c r="J193" s="272"/>
      <c r="K193" s="314"/>
    </row>
    <row r="194" spans="2:11" s="1" customFormat="1" ht="15" customHeight="1">
      <c r="B194" s="320"/>
      <c r="C194" s="328"/>
      <c r="D194" s="302"/>
      <c r="E194" s="302"/>
      <c r="F194" s="302"/>
      <c r="G194" s="302"/>
      <c r="H194" s="302"/>
      <c r="I194" s="302"/>
      <c r="J194" s="302"/>
      <c r="K194" s="321"/>
    </row>
    <row r="195" spans="2:11" s="1" customFormat="1" ht="18.75" customHeight="1">
      <c r="B195" s="269"/>
      <c r="C195" s="272"/>
      <c r="D195" s="272"/>
      <c r="E195" s="272"/>
      <c r="F195" s="292"/>
      <c r="G195" s="272"/>
      <c r="H195" s="272"/>
      <c r="I195" s="272"/>
      <c r="J195" s="272"/>
      <c r="K195" s="269"/>
    </row>
    <row r="196" spans="2:11" s="1" customFormat="1" ht="18.75" customHeight="1">
      <c r="B196" s="269"/>
      <c r="C196" s="272"/>
      <c r="D196" s="272"/>
      <c r="E196" s="272"/>
      <c r="F196" s="292"/>
      <c r="G196" s="272"/>
      <c r="H196" s="272"/>
      <c r="I196" s="272"/>
      <c r="J196" s="272"/>
      <c r="K196" s="269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2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2.2">
      <c r="B199" s="264"/>
      <c r="C199" s="389" t="s">
        <v>2541</v>
      </c>
      <c r="D199" s="389"/>
      <c r="E199" s="389"/>
      <c r="F199" s="389"/>
      <c r="G199" s="389"/>
      <c r="H199" s="389"/>
      <c r="I199" s="389"/>
      <c r="J199" s="389"/>
      <c r="K199" s="265"/>
    </row>
    <row r="200" spans="2:11" s="1" customFormat="1" ht="25.5" customHeight="1">
      <c r="B200" s="264"/>
      <c r="C200" s="329" t="s">
        <v>2542</v>
      </c>
      <c r="D200" s="329"/>
      <c r="E200" s="329"/>
      <c r="F200" s="329" t="s">
        <v>2543</v>
      </c>
      <c r="G200" s="330"/>
      <c r="H200" s="390" t="s">
        <v>2544</v>
      </c>
      <c r="I200" s="390"/>
      <c r="J200" s="390"/>
      <c r="K200" s="265"/>
    </row>
    <row r="201" spans="2:11" s="1" customFormat="1" ht="5.25" customHeight="1">
      <c r="B201" s="293"/>
      <c r="C201" s="290"/>
      <c r="D201" s="290"/>
      <c r="E201" s="290"/>
      <c r="F201" s="290"/>
      <c r="G201" s="272"/>
      <c r="H201" s="290"/>
      <c r="I201" s="290"/>
      <c r="J201" s="290"/>
      <c r="K201" s="314"/>
    </row>
    <row r="202" spans="2:11" s="1" customFormat="1" ht="15" customHeight="1">
      <c r="B202" s="293"/>
      <c r="C202" s="272" t="s">
        <v>2534</v>
      </c>
      <c r="D202" s="272"/>
      <c r="E202" s="272"/>
      <c r="F202" s="292" t="s">
        <v>48</v>
      </c>
      <c r="G202" s="272"/>
      <c r="H202" s="391" t="s">
        <v>2545</v>
      </c>
      <c r="I202" s="391"/>
      <c r="J202" s="391"/>
      <c r="K202" s="314"/>
    </row>
    <row r="203" spans="2:11" s="1" customFormat="1" ht="15" customHeight="1">
      <c r="B203" s="293"/>
      <c r="C203" s="299"/>
      <c r="D203" s="272"/>
      <c r="E203" s="272"/>
      <c r="F203" s="292" t="s">
        <v>49</v>
      </c>
      <c r="G203" s="272"/>
      <c r="H203" s="391" t="s">
        <v>2546</v>
      </c>
      <c r="I203" s="391"/>
      <c r="J203" s="391"/>
      <c r="K203" s="314"/>
    </row>
    <row r="204" spans="2:11" s="1" customFormat="1" ht="15" customHeight="1">
      <c r="B204" s="293"/>
      <c r="C204" s="299"/>
      <c r="D204" s="272"/>
      <c r="E204" s="272"/>
      <c r="F204" s="292" t="s">
        <v>52</v>
      </c>
      <c r="G204" s="272"/>
      <c r="H204" s="391" t="s">
        <v>2547</v>
      </c>
      <c r="I204" s="391"/>
      <c r="J204" s="391"/>
      <c r="K204" s="314"/>
    </row>
    <row r="205" spans="2:11" s="1" customFormat="1" ht="15" customHeight="1">
      <c r="B205" s="293"/>
      <c r="C205" s="272"/>
      <c r="D205" s="272"/>
      <c r="E205" s="272"/>
      <c r="F205" s="292" t="s">
        <v>50</v>
      </c>
      <c r="G205" s="272"/>
      <c r="H205" s="391" t="s">
        <v>2548</v>
      </c>
      <c r="I205" s="391"/>
      <c r="J205" s="391"/>
      <c r="K205" s="314"/>
    </row>
    <row r="206" spans="2:11" s="1" customFormat="1" ht="15" customHeight="1">
      <c r="B206" s="293"/>
      <c r="C206" s="272"/>
      <c r="D206" s="272"/>
      <c r="E206" s="272"/>
      <c r="F206" s="292" t="s">
        <v>51</v>
      </c>
      <c r="G206" s="272"/>
      <c r="H206" s="391" t="s">
        <v>2549</v>
      </c>
      <c r="I206" s="391"/>
      <c r="J206" s="391"/>
      <c r="K206" s="314"/>
    </row>
    <row r="207" spans="2:11" s="1" customFormat="1" ht="15" customHeight="1">
      <c r="B207" s="293"/>
      <c r="C207" s="272"/>
      <c r="D207" s="272"/>
      <c r="E207" s="272"/>
      <c r="F207" s="292"/>
      <c r="G207" s="272"/>
      <c r="H207" s="272"/>
      <c r="I207" s="272"/>
      <c r="J207" s="272"/>
      <c r="K207" s="314"/>
    </row>
    <row r="208" spans="2:11" s="1" customFormat="1" ht="15" customHeight="1">
      <c r="B208" s="293"/>
      <c r="C208" s="272" t="s">
        <v>2490</v>
      </c>
      <c r="D208" s="272"/>
      <c r="E208" s="272"/>
      <c r="F208" s="292" t="s">
        <v>81</v>
      </c>
      <c r="G208" s="272"/>
      <c r="H208" s="391" t="s">
        <v>2550</v>
      </c>
      <c r="I208" s="391"/>
      <c r="J208" s="391"/>
      <c r="K208" s="314"/>
    </row>
    <row r="209" spans="2:11" s="1" customFormat="1" ht="15" customHeight="1">
      <c r="B209" s="293"/>
      <c r="C209" s="299"/>
      <c r="D209" s="272"/>
      <c r="E209" s="272"/>
      <c r="F209" s="292" t="s">
        <v>2387</v>
      </c>
      <c r="G209" s="272"/>
      <c r="H209" s="391" t="s">
        <v>2388</v>
      </c>
      <c r="I209" s="391"/>
      <c r="J209" s="391"/>
      <c r="K209" s="314"/>
    </row>
    <row r="210" spans="2:11" s="1" customFormat="1" ht="15" customHeight="1">
      <c r="B210" s="293"/>
      <c r="C210" s="272"/>
      <c r="D210" s="272"/>
      <c r="E210" s="272"/>
      <c r="F210" s="292" t="s">
        <v>2385</v>
      </c>
      <c r="G210" s="272"/>
      <c r="H210" s="391" t="s">
        <v>2551</v>
      </c>
      <c r="I210" s="391"/>
      <c r="J210" s="391"/>
      <c r="K210" s="314"/>
    </row>
    <row r="211" spans="2:11" s="1" customFormat="1" ht="15" customHeight="1">
      <c r="B211" s="331"/>
      <c r="C211" s="299"/>
      <c r="D211" s="299"/>
      <c r="E211" s="299"/>
      <c r="F211" s="292" t="s">
        <v>2389</v>
      </c>
      <c r="G211" s="278"/>
      <c r="H211" s="392" t="s">
        <v>2390</v>
      </c>
      <c r="I211" s="392"/>
      <c r="J211" s="392"/>
      <c r="K211" s="332"/>
    </row>
    <row r="212" spans="2:11" s="1" customFormat="1" ht="15" customHeight="1">
      <c r="B212" s="331"/>
      <c r="C212" s="299"/>
      <c r="D212" s="299"/>
      <c r="E212" s="299"/>
      <c r="F212" s="292" t="s">
        <v>83</v>
      </c>
      <c r="G212" s="278"/>
      <c r="H212" s="392" t="s">
        <v>2322</v>
      </c>
      <c r="I212" s="392"/>
      <c r="J212" s="392"/>
      <c r="K212" s="332"/>
    </row>
    <row r="213" spans="2:11" s="1" customFormat="1" ht="15" customHeight="1">
      <c r="B213" s="331"/>
      <c r="C213" s="299"/>
      <c r="D213" s="299"/>
      <c r="E213" s="299"/>
      <c r="F213" s="333"/>
      <c r="G213" s="278"/>
      <c r="H213" s="334"/>
      <c r="I213" s="334"/>
      <c r="J213" s="334"/>
      <c r="K213" s="332"/>
    </row>
    <row r="214" spans="2:11" s="1" customFormat="1" ht="15" customHeight="1">
      <c r="B214" s="331"/>
      <c r="C214" s="272" t="s">
        <v>2514</v>
      </c>
      <c r="D214" s="299"/>
      <c r="E214" s="299"/>
      <c r="F214" s="292">
        <v>1</v>
      </c>
      <c r="G214" s="278"/>
      <c r="H214" s="392" t="s">
        <v>2552</v>
      </c>
      <c r="I214" s="392"/>
      <c r="J214" s="392"/>
      <c r="K214" s="332"/>
    </row>
    <row r="215" spans="2:11" s="1" customFormat="1" ht="15" customHeight="1">
      <c r="B215" s="331"/>
      <c r="C215" s="299"/>
      <c r="D215" s="299"/>
      <c r="E215" s="299"/>
      <c r="F215" s="292">
        <v>2</v>
      </c>
      <c r="G215" s="278"/>
      <c r="H215" s="392" t="s">
        <v>2553</v>
      </c>
      <c r="I215" s="392"/>
      <c r="J215" s="392"/>
      <c r="K215" s="332"/>
    </row>
    <row r="216" spans="2:11" s="1" customFormat="1" ht="15" customHeight="1">
      <c r="B216" s="331"/>
      <c r="C216" s="299"/>
      <c r="D216" s="299"/>
      <c r="E216" s="299"/>
      <c r="F216" s="292">
        <v>3</v>
      </c>
      <c r="G216" s="278"/>
      <c r="H216" s="392" t="s">
        <v>2554</v>
      </c>
      <c r="I216" s="392"/>
      <c r="J216" s="392"/>
      <c r="K216" s="332"/>
    </row>
    <row r="217" spans="2:11" s="1" customFormat="1" ht="15" customHeight="1">
      <c r="B217" s="331"/>
      <c r="C217" s="299"/>
      <c r="D217" s="299"/>
      <c r="E217" s="299"/>
      <c r="F217" s="292">
        <v>4</v>
      </c>
      <c r="G217" s="278"/>
      <c r="H217" s="392" t="s">
        <v>2555</v>
      </c>
      <c r="I217" s="392"/>
      <c r="J217" s="392"/>
      <c r="K217" s="332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Havlová</dc:creator>
  <cp:keywords/>
  <dc:description/>
  <cp:lastModifiedBy>Veronika Havlová</cp:lastModifiedBy>
  <dcterms:created xsi:type="dcterms:W3CDTF">2020-11-23T14:50:19Z</dcterms:created>
  <dcterms:modified xsi:type="dcterms:W3CDTF">2020-11-23T14:51:40Z</dcterms:modified>
  <cp:category/>
  <cp:version/>
  <cp:contentType/>
  <cp:contentStatus/>
</cp:coreProperties>
</file>