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01_SO 101" sheetId="3" r:id="rId3"/>
    <sheet name="SO 102_SO 102" sheetId="4" r:id="rId4"/>
  </sheets>
  <definedNames/>
  <calcPr fullCalcOnLoad="1"/>
</workbook>
</file>

<file path=xl/sharedStrings.xml><?xml version="1.0" encoding="utf-8"?>
<sst xmlns="http://schemas.openxmlformats.org/spreadsheetml/2006/main" count="1112" uniqueCount="352">
  <si>
    <t>Firma: Pontex, spol. s r.o. (Pontex Consulting Engineers, Ltd.)</t>
  </si>
  <si>
    <t>Soupis objektů s DPH</t>
  </si>
  <si>
    <t>Stavba: Zebrak-Tlustice - Cyklostezka Žebrák - Tlustice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</si>
  <si>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</si>
  <si>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</si>
  <si>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</si>
  <si>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</si>
  <si>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</si>
  <si>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</si>
  <si>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</si>
  <si>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</si>
  <si>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</si>
  <si>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</si>
  <si>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</si>
  <si>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</si>
  <si>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Zebrak-Tlustice</t>
  </si>
  <si>
    <t>Cyklostezka Žebrák - Tlustice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</si>
  <si>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</si>
  <si>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</si>
  <si>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</si>
  <si>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</si>
  <si>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</si>
  <si>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</si>
  <si>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</si>
  <si>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</si>
  <si>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</si>
  <si>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2</t>
  </si>
  <si>
    <t>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</si>
  <si>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</si>
  <si>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</si>
  <si>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</si>
  <si>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</si>
  <si>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</si>
  <si>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</si>
  <si>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</si>
  <si>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</si>
  <si>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</si>
  <si>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</si>
  <si>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</si>
  <si>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</si>
  <si>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</si>
  <si>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</si>
  <si>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</si>
  <si>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</si>
  <si>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</si>
  <si>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</si>
  <si>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</si>
  <si>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</si>
  <si>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</si>
  <si>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</si>
  <si>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</si>
  <si>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</si>
  <si>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</si>
  <si>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 
- ztížené výrobní podmínky související s umístěním stavby, provozními nebo  
dopravními omezeními  
- uvedení stavbou dotčených ploch a staveništní dopravou dotčených komunikací  
do původního nebo projektovaného stavu  
- zajištění bezpečnosti při provádění stavby ve smyslu bezpečnosti práce a  
ochrany životního prostředí  
- likvidace přebytečného stavebního materiálu odpovídajícím způsobem  
- péče o nepředané objekty a konstrukce stavby, jejich ošetřování  
- nutný rozsah stavebního pojištění budovaného díla na předmětné stavbě a  
pojištění odpovědnosti za škodu způsobenou dodavatelem třetí osobě  
- zajištění bankovních garancí  
- všechny další nutné náklady k řádnému a úplnému zhotovení předmětu díla  
zřejmé ze zadávací dokumentace nebo místních podmínek</t>
  </si>
  <si>
    <t>VV</t>
  </si>
  <si>
    <t>00420R</t>
  </si>
  <si>
    <t>Ostatní náklady</t>
  </si>
  <si>
    <t>obsahují zejména náklady na:  
- úpravu příslušné dokumentace dle technologických postupů zhotovitele a dle při  
provádění díla zjištěných skutečností  
- zpracování Plánu havarijních opatření zařízení staveniště a mechanizace  
- zpracování Plánu bezpečnosti a ochrany zdraví při práci na staveništi (dle § 15,  
odst. 2 zákona č. 309/2006 Sb., kterým se upravují další požadavky BOZP)  
- zpracování technologických postupů a plánů kontrol  
- pasportizace stavbou dotčených ploch a objektů  
- všechny další nutné činnosti k řádnému a úplnému zhotovení předmětu díla  
zřejmé ze zadávací dokumentace nebo místních podmínek</t>
  </si>
  <si>
    <t>02711R</t>
  </si>
  <si>
    <t>OZNAČENÍ STAVBY</t>
  </si>
  <si>
    <t>provizorní dopravní značení - kompletní a označení stavby  
vč.patních desek, sloupků, kontroly úplnosti během výstavby, vč.odvozu</t>
  </si>
  <si>
    <t>02910</t>
  </si>
  <si>
    <t>a</t>
  </si>
  <si>
    <t>OSTATNÍ POŽADAVKY - ZEMĚMĚŘIČSKÁ MĚŘENÍ</t>
  </si>
  <si>
    <t>vytyčení stávajících sítí vč.geodet.zaměření průběhů</t>
  </si>
  <si>
    <t>b</t>
  </si>
  <si>
    <t>vytyčení obvodu stavby, vč.vyhotovení vytyčovacího protokolu stavby,</t>
  </si>
  <si>
    <t>02911</t>
  </si>
  <si>
    <t>OSTATNÍ POŽADAVKY - GEODETICKÉ ZAMĚŘENÍ</t>
  </si>
  <si>
    <t>Zaměření skutečného stavu po dokončení stavby vč.zákresu do katastrální mapy a její digitalizace</t>
  </si>
  <si>
    <t>7</t>
  </si>
  <si>
    <t>02943</t>
  </si>
  <si>
    <t>OSTATNÍ POŽADAVKY - VYPRACOVÁNÍ RDS</t>
  </si>
  <si>
    <t>RDS-Z-PDS</t>
  </si>
  <si>
    <t>8</t>
  </si>
  <si>
    <t>02944</t>
  </si>
  <si>
    <t>OSTATNÍ POŽADAVKY - DOKUMENTACE SKUTEČ PROVEDENÍ V DIGIT FORMĚ</t>
  </si>
  <si>
    <t>Skutečného provedení stavby</t>
  </si>
  <si>
    <t>02945</t>
  </si>
  <si>
    <t>OSTAT POŽADAVKY - GEOMETRICKÝ PLÁN</t>
  </si>
  <si>
    <t>02946</t>
  </si>
  <si>
    <t>OSTAT POŽADAVKY - FOTODOKUMENTACE</t>
  </si>
  <si>
    <t>passportizace účelových přístupových komunikací a oplocení před a po stavbě</t>
  </si>
  <si>
    <t>11</t>
  </si>
  <si>
    <t>02949R</t>
  </si>
  <si>
    <t>OSTATNÍ POŽADAVKY - OHRANIČENÍ STAVBY</t>
  </si>
  <si>
    <t>oplocení, zábrany proti vstupu</t>
  </si>
  <si>
    <t>12</t>
  </si>
  <si>
    <t>03100</t>
  </si>
  <si>
    <t>ZAŘÍZENÍ STAVENIŠTĚ - ZŘÍZENÍ, PROVOZ, DEMONTÁŽ</t>
  </si>
  <si>
    <t>13</t>
  </si>
  <si>
    <t>03720</t>
  </si>
  <si>
    <t>POMOC PRÁCE ZAJIŠŤ NEBO ZŘÍZ REGULACI A OCHRANU DOPRAVY</t>
  </si>
  <si>
    <t>Inženýrská činnost pro DIO</t>
  </si>
  <si>
    <t>SO 101</t>
  </si>
  <si>
    <t>Stezka</t>
  </si>
  <si>
    <t>014102</t>
  </si>
  <si>
    <t>A</t>
  </si>
  <si>
    <t>POPLATKY ZA SKLÁDKU</t>
  </si>
  <si>
    <t>T</t>
  </si>
  <si>
    <t>drn, zemina, kámen, kamenivo</t>
  </si>
  <si>
    <t>drn  1918.7*0.2*2.0=767,48 [B] 
zemina   (784.05+15.19)*2.0=1 598,48 [A] 
Celkem: B+A=2 365,96 [C]</t>
  </si>
  <si>
    <t>C</t>
  </si>
  <si>
    <t>železobeton</t>
  </si>
  <si>
    <t>6.0*2.5=15,00 [A]</t>
  </si>
  <si>
    <t>Zemní práce</t>
  </si>
  <si>
    <t>11130</t>
  </si>
  <si>
    <t>SEJMUTÍ DRNU</t>
  </si>
  <si>
    <t>M2</t>
  </si>
  <si>
    <t>vč.odvozu a uložení na skládku</t>
  </si>
  <si>
    <t>tl.200mm  1918.7=21 918,70 [A]</t>
  </si>
  <si>
    <t>121101</t>
  </si>
  <si>
    <t>SEJMUTÍ ORNICE NEBO LESNÍ PŮDY S ODVOZEM DO 1KM</t>
  </si>
  <si>
    <t>M3</t>
  </si>
  <si>
    <t>vč.odvozu na mezidepónii  - použije se na zpětné rozprostření</t>
  </si>
  <si>
    <t>(4574.54+381.6)*0.15=743,42 [A]</t>
  </si>
  <si>
    <t>121104</t>
  </si>
  <si>
    <t>SEJMUTÍ ORNICE NEBO LESNÍ PŮDY S ODVOZEM DO 5KM</t>
  </si>
  <si>
    <t>vč.odvozu na mezidepónii - skládka města Žebrák</t>
  </si>
  <si>
    <t>lesní hrabanka tl.200 mm  1846.2*0.2=369,24 [A] 
ornice tl.500 mm  2380.9*0.5=1 190,45 [B] 
ornice tl.400 mm  1744.6*0.4=697,84 [C] 
Celkem: A+B+C=2 257,53 [D] 
odpočet na zpětné použití -743.42=- 743,42 [E] 
Celkem: D+E=1 514,11 [F]</t>
  </si>
  <si>
    <t>123731</t>
  </si>
  <si>
    <t>ODKOP PRO SPOD STAVBU SILNIC A ŽELEZNIC TŘ. I, ODVOZ DO 1KM</t>
  </si>
  <si>
    <t>zemina na mezideponii - pro zpětné použití</t>
  </si>
  <si>
    <t>pro zemní krajnice  252.05=252,05 [C] 
pro násyp  286.0=286,00 [D] 
Celkem: C+D=538,05 [E]</t>
  </si>
  <si>
    <t>123734</t>
  </si>
  <si>
    <t>ODKOP PRO SPOD STAVBU SILNIC A ŽELEZNIC TŘ. I, ODVOZ DO 5KM</t>
  </si>
  <si>
    <t>vč.odvozu na skládku</t>
  </si>
  <si>
    <t>stezka  1931.8=1 931,80 [A] 
propustky  7.83*3.22+7.77*2.22+7.77*3.12=66,70 [B] 
odpočet zemní krajnice  -252.05=- 252,05 [C] 
odpočet násyp  -286.0=- 286,00 [D] 
Celkem: A+B+C+D=1 460,45 [E]</t>
  </si>
  <si>
    <t>125731</t>
  </si>
  <si>
    <t>VYKOPÁVKY ZE ZEMNÍKŮ A SKLÁDEK TŘ. I, ODVOZ DO 1KM</t>
  </si>
  <si>
    <t>zemina a ornice z mezideponie</t>
  </si>
  <si>
    <t>zemina  538.05=538,05 [A] 
ornice  743.42=743,42 [B] 
Celkem: A+B=1 281,47 [C]</t>
  </si>
  <si>
    <t>132734</t>
  </si>
  <si>
    <t>HLOUBENÍ RÝH ŠÍŘ DO 2M PAŽ I NEPAŽ TŘ. I, ODVOZ DO 5KM</t>
  </si>
  <si>
    <t>prohloubeni prikopu  (0.3*0.9/2)*(30.8+7.7+28.8+28.2+17)=15,19 [A]</t>
  </si>
  <si>
    <t>171111</t>
  </si>
  <si>
    <t>ULOŽENÍ SYP DO NÁSYPŮ SE ZLEPŠENÍM ZEMINY SE ZHUT DO 95% PS</t>
  </si>
  <si>
    <t>Násyp - zemina z výkopu zlepšená pojivem</t>
  </si>
  <si>
    <t>286.0=286,00 [A]</t>
  </si>
  <si>
    <t>17120</t>
  </si>
  <si>
    <t>ULOŽENÍ SYPANINY DO NÁSYPŮ A NA SKLÁDKY BEZ ZHUTNĚNÍ</t>
  </si>
  <si>
    <t>skládka, meziskládka</t>
  </si>
  <si>
    <t>skládka  1514.11+1460.45+15.19=2 989,75 [A] 
meziskládka  743.43+538.05=1 281,48 [B] 
Celkem: A+B=4 271,23 [C]</t>
  </si>
  <si>
    <t>17180</t>
  </si>
  <si>
    <t>ULOŽENÍ SYPANINY DO NÁSYPŮ Z NAKUPOVANÝCH MATERIÁLŮ</t>
  </si>
  <si>
    <t>Aktivní zóna - např ŠD 0/63</t>
  </si>
  <si>
    <t>tl.300 mm   (3411.3+25.5+49.8+1156.2*1.0)*0.3=1 392,84 [A]</t>
  </si>
  <si>
    <t>17310</t>
  </si>
  <si>
    <t>ZEMNÍ KRAJNICE A DOSYPÁVKY SE ZHUTNĚNÍM</t>
  </si>
  <si>
    <t>Dosypávka z vhodné zeminy - použije se z výkopu</t>
  </si>
  <si>
    <t>1156.2*(0.095+0.123)=252,05 [A]</t>
  </si>
  <si>
    <t>14</t>
  </si>
  <si>
    <t>17481</t>
  </si>
  <si>
    <t>ZÁSYP JAM A RÝH Z NAKUPOVANÝCH MATERIÁLŮ</t>
  </si>
  <si>
    <t>propustky 
7.83*1.65+7.77*1.0+7.77*1.58=32,97 [A]</t>
  </si>
  <si>
    <t>15</t>
  </si>
  <si>
    <t>18110</t>
  </si>
  <si>
    <t>ÚPRAVA PLÁNĚ SE ZHUTNĚNÍM V HORNINĚ TŘ. I</t>
  </si>
  <si>
    <t>3411.3+25.5+49.8+1156.2*0.8=4 411,56 [A]</t>
  </si>
  <si>
    <t>16</t>
  </si>
  <si>
    <t>18222</t>
  </si>
  <si>
    <t>ROZPROSTŘENÍ ORNICE VE SVAHU V TL DO 0,15M</t>
  </si>
  <si>
    <t>(1405+1115.07+873.6+532.7+17.2)*1.16=4 574,54 [A]</t>
  </si>
  <si>
    <t>17</t>
  </si>
  <si>
    <t>18232</t>
  </si>
  <si>
    <t>ROZPROSTŘENÍ ORNICE V ROVINĚ V TL DO 0,15M</t>
  </si>
  <si>
    <t>381.6=381,60 [A]</t>
  </si>
  <si>
    <t>18</t>
  </si>
  <si>
    <t>18242</t>
  </si>
  <si>
    <t>ZALOŽENÍ TRÁVNÍKU HYDROOSEVEM NA ORNICI</t>
  </si>
  <si>
    <t>4574.54+381.6=4 956,14 [A]</t>
  </si>
  <si>
    <t>19</t>
  </si>
  <si>
    <t>18247</t>
  </si>
  <si>
    <t>OŠETŘOVÁNÍ TRÁVNÍKU</t>
  </si>
  <si>
    <t>4956.14=4 956,14 [A]</t>
  </si>
  <si>
    <t>Základy</t>
  </si>
  <si>
    <t>20</t>
  </si>
  <si>
    <t>212635</t>
  </si>
  <si>
    <t>TRATIVODY KOMPL Z TRUB Z PLAST HM DN DO 150MM, RÝHA TŘ I</t>
  </si>
  <si>
    <t>M</t>
  </si>
  <si>
    <t>PVC DN 150</t>
  </si>
  <si>
    <t>40.0=40,00 [A]</t>
  </si>
  <si>
    <t>21</t>
  </si>
  <si>
    <t>21361</t>
  </si>
  <si>
    <t>DRENÁŽNÍ VRSTVY Z GEOTEXTILIE</t>
  </si>
  <si>
    <t>Separační GTX  CBR 2 kN</t>
  </si>
  <si>
    <t>322.3+1.5*(8.1+38)+((4642.8-322.3)+1156.2*(0.3+0.3))*0.5=2 898,56 [A]</t>
  </si>
  <si>
    <t>22</t>
  </si>
  <si>
    <t>21452</t>
  </si>
  <si>
    <t>SANAČNÍ VRSTVY Z KAMENIVA DRCENÉHO</t>
  </si>
  <si>
    <t>32/63 tl.200 mm</t>
  </si>
  <si>
    <t>322.3*0.2=64,46 [A]</t>
  </si>
  <si>
    <t>Vodorovné konstrukce</t>
  </si>
  <si>
    <t>23</t>
  </si>
  <si>
    <t>451313</t>
  </si>
  <si>
    <t>PODKLADNÍ A VÝPLŇOVÉ VRSTVY Z PROSTÉHO BETONU C16/20</t>
  </si>
  <si>
    <t>lože dlažby tl.150 mm</t>
  </si>
  <si>
    <t>vtok a výtok propustků  38.9*0.15=5,84 [A] 
opevnění svahů  20.0*0.15=3,00 [B] 
Celkem: A+B=8,84 [C]</t>
  </si>
  <si>
    <t>24</t>
  </si>
  <si>
    <t>45157</t>
  </si>
  <si>
    <t>PODKLADNÍ A VÝPLŇOVÉ VRSTVY Z KAMENIVA TĚŽENÉHO</t>
  </si>
  <si>
    <t>lože propustků ze štěrkopísku tl.200 mm</t>
  </si>
  <si>
    <t>lože propustků ze štěrkopísku tl.200 mm 
km 0.300  1.5*(7.83-0.8)*0.2=2,11 [A] 
km 0.465  1.5*(7.77-0.8)*0.2=2,09 [B] 
km 1.140 1.5*(7.77-0.8)*0.2=2,09 [C] 
Celkem: A+B+C=6,29 [D] 
lože dlažby - vtok a výtok propustků  38.9*0.15=5,84 [E]  
Celkem: D+E=12,13 [F]</t>
  </si>
  <si>
    <t>25</t>
  </si>
  <si>
    <t>461314</t>
  </si>
  <si>
    <t>PATKY Z PROSTÉHO BETONU C25/30</t>
  </si>
  <si>
    <t>C25/30 XF3</t>
  </si>
  <si>
    <t>pod konci propustků  0.4*0.7*1.21*2*3=2,03 [A]</t>
  </si>
  <si>
    <t>26</t>
  </si>
  <si>
    <t>465512</t>
  </si>
  <si>
    <t>DLAŽBY Z LOMOVÉHO KAMENE NA MC</t>
  </si>
  <si>
    <t>Dlažba tl.300 mm</t>
  </si>
  <si>
    <t>vtok a výtok propustků  38.9*0.3=11,67 [A] 
opevnění svahů  20.0*0.3=6,00 [B] 
Celkem: A+B=17,67 [C]</t>
  </si>
  <si>
    <t>Komunikace</t>
  </si>
  <si>
    <t>27</t>
  </si>
  <si>
    <t>56330</t>
  </si>
  <si>
    <t>VOZOVKOVÉ VRSTVY ZE ŠTĚRKODRTI</t>
  </si>
  <si>
    <t>stezka - ŠD tl.120 mm a ŠD tl.150 mm 
3411.3*(0.12+0.15)=921,05 [A] 
napojení komunikace - ŠD tl.200 mm  (23.3+26.5)*0.2=-9,96 [B] 
křížení plynovodu - tl..min.230 mm  25.5*0.23=5,87 [C] 
Celkem: A+B+C=916,96 [D]</t>
  </si>
  <si>
    <t>28</t>
  </si>
  <si>
    <t>572123</t>
  </si>
  <si>
    <t>INFILTRAČNÍ POSTŘIK Z EMULZE DO 1,0KG/M2</t>
  </si>
  <si>
    <t>PI-EP 0.6 kg/m2</t>
  </si>
  <si>
    <t>3411.3=3 411,30 [A]</t>
  </si>
  <si>
    <t>29</t>
  </si>
  <si>
    <t>572213</t>
  </si>
  <si>
    <t>SPOJOVACÍ POSTŘIK Z EMULZE DO 0,5KG/M2</t>
  </si>
  <si>
    <t>PS-EP 0.35 kg/m2</t>
  </si>
  <si>
    <t>30</t>
  </si>
  <si>
    <t>574B21</t>
  </si>
  <si>
    <t>ASFALTOVÝ BETON PRO OBRUSNÉ VRSTVY MODIFIK ACO 8 TL. 30MM</t>
  </si>
  <si>
    <t>31</t>
  </si>
  <si>
    <t>574C46</t>
  </si>
  <si>
    <t>ASFALTOVÝ BETON PRO LOŽNÍ VRSTVY ACL 16+, 16S TL. 50MM</t>
  </si>
  <si>
    <t>32</t>
  </si>
  <si>
    <t>582612</t>
  </si>
  <si>
    <t>KRYTY Z BETON DLAŽDIC SE ZÁMKEM ŠEDÝCH TL 80MM DO LOŽE Z KAM</t>
  </si>
  <si>
    <t>křížení plynovodu  25.5=25,50 [A]</t>
  </si>
  <si>
    <t>Potrubí</t>
  </si>
  <si>
    <t>33</t>
  </si>
  <si>
    <t>89921</t>
  </si>
  <si>
    <t>VÝŠKOVÁ ÚPRAVA POKLOPŮ</t>
  </si>
  <si>
    <t>KUS</t>
  </si>
  <si>
    <t>kanalizačních šachet</t>
  </si>
  <si>
    <t>34</t>
  </si>
  <si>
    <t>899524</t>
  </si>
  <si>
    <t>OBETONOVÁNÍ POTRUBÍ Z PROSTÉHO BETONU DO C25/30 (B30)</t>
  </si>
  <si>
    <t>C25/30</t>
  </si>
  <si>
    <t>km 0.300  0.95*6.03=5,73 [A] 
km 0.465  0.95*5.97=5,67 [B] 
km 1.140  0.95*5.97=5,67 [C] 
Celkem: A+B+C=17,07 [D]</t>
  </si>
  <si>
    <t>Ostatní konstrukce a práce</t>
  </si>
  <si>
    <t>35</t>
  </si>
  <si>
    <t>914132</t>
  </si>
  <si>
    <t>DOPRAVNÍ ZNAČKY ZÁKLADNÍ VELIKOSTI OCELOVÉ FÓLIE TŘ 2 - MONTÁŽ S PŘEMÍSTĚNÍM</t>
  </si>
  <si>
    <t>Provizorní dopravní značení - kompletní vč.patních desek, sloupků</t>
  </si>
  <si>
    <t>B1  2=2,00 [A] 
E13  2=2,00 [B] 
Celkem: A+B=4,00 [C]</t>
  </si>
  <si>
    <t>36</t>
  </si>
  <si>
    <t>914133</t>
  </si>
  <si>
    <t>DOPRAVNÍ ZNAČKY ZÁKLADNÍ VELIKOSTI OCELOVÉ FÓLIE TŘ 2 - DEMONTÁŽ</t>
  </si>
  <si>
    <t>Provizorní dopravní značení - kompletní vč.patních desek, sloupků - vč.odvozu</t>
  </si>
  <si>
    <t>4=4,00 [A]</t>
  </si>
  <si>
    <t>37</t>
  </si>
  <si>
    <t>914139</t>
  </si>
  <si>
    <t>DOPRAV ZNAČKY ZÁKLAD VEL OCEL FÓLIE TŘ 2 - NÁJEMNÉ</t>
  </si>
  <si>
    <t>KSDEN</t>
  </si>
  <si>
    <t>Provizorní dopravní značení - kompletní vč.patních desek, sloupků, kontroly úplnosti během výstavby</t>
  </si>
  <si>
    <t>9 týdnů  4*9*7=252,00 [A]</t>
  </si>
  <si>
    <t>38</t>
  </si>
  <si>
    <t>914371</t>
  </si>
  <si>
    <t>DOPRAV ZNAČKY ZMENŠ VEL HLINÍK FÓLIE TŘ 2 - DOD A MONT</t>
  </si>
  <si>
    <t>kompletní trvalé vč.sloupků a ukotvení</t>
  </si>
  <si>
    <t>C9a  2=2,00 [A] 
C9b  2=2,00 [B] 
Celkem: A+B=4,00 [C]</t>
  </si>
  <si>
    <t>39</t>
  </si>
  <si>
    <t>914432</t>
  </si>
  <si>
    <t>DOPRAVNÍ ZNAČKY 100X150CM OCELOVÉ FÓLIE TŘ 2 - MONTÁŽ S PŘEMÍSTĚNÍM</t>
  </si>
  <si>
    <t>IP22  4=4,00 [A]</t>
  </si>
  <si>
    <t>40</t>
  </si>
  <si>
    <t>914433</t>
  </si>
  <si>
    <t>DOPRAVNÍ ZNAČKY 100X150CM OCELOVÉ FÓLIE TŘ 2 - DEMONTÁŽ</t>
  </si>
  <si>
    <t>41</t>
  </si>
  <si>
    <t>914439</t>
  </si>
  <si>
    <t>DOPRAV ZNAČKY 100X150CM OCEL FÓLIE TŘ 2 - NÁJEMNÉ</t>
  </si>
  <si>
    <t>42</t>
  </si>
  <si>
    <t>916322</t>
  </si>
  <si>
    <t>DOPRAVNÍ ZÁBRANY Z2 S FÓLIÍ TŘ 2 - MONTÁŽ S PŘESUNEM</t>
  </si>
  <si>
    <t>2=2,00 [A]</t>
  </si>
  <si>
    <t>43</t>
  </si>
  <si>
    <t>916323</t>
  </si>
  <si>
    <t>DOPRAVNÍ ZÁBRANY Z2 S FÓLIÍ TŘ 2 - DEMONTÁŽ</t>
  </si>
  <si>
    <t>44</t>
  </si>
  <si>
    <t>916329</t>
  </si>
  <si>
    <t>DOPRAVNÍ ZÁBRANY Z2 S FÓLIÍ TŘ 2 - NÁJEMNÉ</t>
  </si>
  <si>
    <t>9 týdnů  2*9*7=126,00 [A]</t>
  </si>
  <si>
    <t>45</t>
  </si>
  <si>
    <t>916E2</t>
  </si>
  <si>
    <t>VÝSTRAŽNÝ PÁS PLASTOVÝ</t>
  </si>
  <si>
    <t>Nalepovací elastomerová folie - varovný pás</t>
  </si>
  <si>
    <t>šířky 400 mm, dl.3.0m  2=2,00 [A]</t>
  </si>
  <si>
    <t>46</t>
  </si>
  <si>
    <t>917212</t>
  </si>
  <si>
    <t>ZÁHONOVÉ OBRUBY Z BETONOVÝCH OBRUBNÍKŮ ŠÍŘ 80MM</t>
  </si>
  <si>
    <t>T8 do betonového lože s opěrou z betonu C25/30 XF3</t>
  </si>
  <si>
    <t>1143.8+1147.4=2 291,20 [A]</t>
  </si>
  <si>
    <t>47</t>
  </si>
  <si>
    <t>918358</t>
  </si>
  <si>
    <t>PROPUSTY Z TRUB DN 600MM</t>
  </si>
  <si>
    <t>Betonová trouba vč.seříznutí ve sklonu svahu</t>
  </si>
  <si>
    <t>km 0.300  7.83=7,83 [A] 
km 0.465  7.77=7,77 [B] 
km 1.140  7.77=7,77 [C] 
Celkem: A+B+C=23,37 [D]</t>
  </si>
  <si>
    <t>48</t>
  </si>
  <si>
    <t>935212</t>
  </si>
  <si>
    <t>PŘÍKOPOVÉ ŽLABY Z BETON TVÁRNIC ŠÍŘ DO 600MM DO BETONU TL 100MM</t>
  </si>
  <si>
    <t>Betonové žlabovky hluboké min.0,2m do bet.lože tl.100 mm</t>
  </si>
  <si>
    <t>8.1+162.7=170,80 [A]</t>
  </si>
  <si>
    <t>49</t>
  </si>
  <si>
    <t>966164</t>
  </si>
  <si>
    <t>BOURÁNÍ KONSTRUKCÍ ZE ŽELEZOBETONU S ODVOZEM DO 5KM</t>
  </si>
  <si>
    <t>čela poropustku v km 0.3 - odhad 
1.5*0.5*4.0*2=6,00 [A]</t>
  </si>
  <si>
    <t>50</t>
  </si>
  <si>
    <t>966346</t>
  </si>
  <si>
    <t>BOURÁNÍ PROPUSTŮ Z TRUB DN DO 400MM</t>
  </si>
  <si>
    <t>Kompletní odstranění stávajícího propustku, vč.odvozu a uložení na skládku</t>
  </si>
  <si>
    <t>10.0=10,00 [A]</t>
  </si>
  <si>
    <t>SO 102</t>
  </si>
  <si>
    <t>Rekonstrukce propustku v ZÚ</t>
  </si>
  <si>
    <t>zemina, kámen, kamenivo</t>
  </si>
  <si>
    <t>(36.05+3.44)*2.0=78,98 [A]</t>
  </si>
  <si>
    <t>113324</t>
  </si>
  <si>
    <t>ODSTRAN PODKL ZPEVNĚNÝCH PLOCH Z KAMENIVA NESTMEL, ODVOZ DO 5KM</t>
  </si>
  <si>
    <t>stávající kce vozovky  17.2*0.2=3,44 [A]</t>
  </si>
  <si>
    <t>ornice z mezideponie</t>
  </si>
  <si>
    <t>10.67*0.15=1,60 [A]</t>
  </si>
  <si>
    <t>131734</t>
  </si>
  <si>
    <t>HLOUBENÍ JAM ZAPAŽ I NEPAŽ TŘ. I, ODVOZ DO 5KM</t>
  </si>
  <si>
    <t>8.01*4.5=36,05 [A]</t>
  </si>
  <si>
    <t>36.05=36,05 [A]</t>
  </si>
  <si>
    <t>2.57*6.31=16,22 [A]</t>
  </si>
  <si>
    <t>20.2=20,20 [A]</t>
  </si>
  <si>
    <t>9.2*1.16=10,67 [A]</t>
  </si>
  <si>
    <t>vtok a výtok propustků  15.2*0.15=2,28 [A]</t>
  </si>
  <si>
    <t>lože propustku ze štěrkopísku tl.200 mm  1.5*(8.0-0.8)*0.2=2,16 [A] 
lože dlažby - vtok a výtok propustků  15.2*0.15=2,28 [B] 
Celkem: A+B=4,44 [C]</t>
  </si>
  <si>
    <t>pod konci propustku  0.4*0.7*1.21*2=0,68 [A]</t>
  </si>
  <si>
    <t>vtok a výtok propustku  15.2*0.3=4,56 [A]</t>
  </si>
  <si>
    <t>56334</t>
  </si>
  <si>
    <t>VOZOVKOVÉ VRSTVY ZE ŠTĚRKODRTI TL. DO 200MM</t>
  </si>
  <si>
    <t>ŠD fr.0/32</t>
  </si>
  <si>
    <t>obnova vozovky  20.2=20,20 [A]</t>
  </si>
  <si>
    <t>56930</t>
  </si>
  <si>
    <t>ZPEVNĚNÍ KRAJNIC ZE ŠTĚRKODRTI</t>
  </si>
  <si>
    <t>tl.200 mm</t>
  </si>
  <si>
    <t>5.3*0.5*2*0.2=1,06 [A]</t>
  </si>
  <si>
    <t>0.95*6.31=5,99 [A]</t>
  </si>
  <si>
    <t>8.0=8,00 [A]</t>
  </si>
  <si>
    <t>čela poropustku - odhad 
1.5*0.5*4.0*2=6,00 [A]</t>
  </si>
  <si>
    <t>11.2=11,20 [A]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</si>
</sst>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94</v>
      </c>
      <c r="B11" s="19" t="s">
        <v>95</v>
      </c>
      <c r="C11" s="20">
        <f>'SO 101_SO 101'!I3</f>
      </c>
      <c r="D11" s="20">
        <f>'SO 101_SO 101'!O2</f>
      </c>
      <c r="E11" s="20">
        <f>C11+D11</f>
      </c>
    </row>
    <row r="12" spans="1:5" ht="12.75" customHeight="1">
      <c r="A12" s="19" t="s">
        <v>320</v>
      </c>
      <c r="B12" s="19" t="s">
        <v>321</v>
      </c>
      <c r="C12" s="20">
        <f>'SO 102_SO 102'!I3</f>
      </c>
      <c r="D12" s="20">
        <f>'SO 102_SO 102'!O2</f>
      </c>
      <c r="E12" s="20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8">
        <f>0+I9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0+I10+I13+I16+I19+I22+I25+I28+I31+I34+I37+I40+I43+I46</f>
      </c>
      <c r="R9">
        <f>0+O10+O13+O16+O19+O22+O25+O28+O31+O34+O37+O40+O43+O46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1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78.5">
      <c r="A11" s="33" t="s">
        <v>52</v>
      </c>
      <c r="E11" s="34" t="s">
        <v>53</v>
      </c>
    </row>
    <row r="12" spans="1:5" ht="12.75">
      <c r="A12" s="37" t="s">
        <v>54</v>
      </c>
      <c r="E12" s="36" t="s">
        <v>49</v>
      </c>
    </row>
    <row r="13" spans="1:16" ht="12.75">
      <c r="A13" s="24" t="s">
        <v>47</v>
      </c>
      <c r="B13" s="29" t="s">
        <v>26</v>
      </c>
      <c r="C13" s="29" t="s">
        <v>55</v>
      </c>
      <c r="D13" s="24" t="s">
        <v>49</v>
      </c>
      <c r="E13" s="30" t="s">
        <v>56</v>
      </c>
      <c r="F13" s="31" t="s">
        <v>51</v>
      </c>
      <c r="G13" s="32">
        <v>1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27.5">
      <c r="A14" s="33" t="s">
        <v>52</v>
      </c>
      <c r="E14" s="34" t="s">
        <v>57</v>
      </c>
    </row>
    <row r="15" spans="1:5" ht="12.75">
      <c r="A15" s="37" t="s">
        <v>54</v>
      </c>
      <c r="E15" s="36" t="s">
        <v>49</v>
      </c>
    </row>
    <row r="16" spans="1:16" ht="12.75">
      <c r="A16" s="24" t="s">
        <v>47</v>
      </c>
      <c r="B16" s="29" t="s">
        <v>27</v>
      </c>
      <c r="C16" s="29" t="s">
        <v>58</v>
      </c>
      <c r="D16" s="24" t="s">
        <v>49</v>
      </c>
      <c r="E16" s="30" t="s">
        <v>59</v>
      </c>
      <c r="F16" s="31" t="s">
        <v>51</v>
      </c>
      <c r="G16" s="32">
        <v>1</v>
      </c>
      <c r="H16" s="32">
        <v>0</v>
      </c>
      <c r="I16" s="32">
        <f>ROUND(ROUND(H16,2)*ROUND(G16,2),2)</f>
      </c>
      <c r="O16">
        <f>(I16*21)/100</f>
      </c>
      <c r="P16" t="s">
        <v>26</v>
      </c>
    </row>
    <row r="17" spans="1:5" ht="25.5">
      <c r="A17" s="33" t="s">
        <v>52</v>
      </c>
      <c r="E17" s="34" t="s">
        <v>60</v>
      </c>
    </row>
    <row r="18" spans="1:5" ht="12.75">
      <c r="A18" s="37" t="s">
        <v>54</v>
      </c>
      <c r="E18" s="36" t="s">
        <v>49</v>
      </c>
    </row>
    <row r="19" spans="1:16" ht="12.75">
      <c r="A19" s="24" t="s">
        <v>47</v>
      </c>
      <c r="B19" s="29" t="s">
        <v>35</v>
      </c>
      <c r="C19" s="29" t="s">
        <v>61</v>
      </c>
      <c r="D19" s="24" t="s">
        <v>62</v>
      </c>
      <c r="E19" s="30" t="s">
        <v>63</v>
      </c>
      <c r="F19" s="31" t="s">
        <v>51</v>
      </c>
      <c r="G19" s="32">
        <v>1</v>
      </c>
      <c r="H19" s="32">
        <v>0</v>
      </c>
      <c r="I19" s="32">
        <f>ROUND(ROUND(H19,2)*ROUND(G19,2),2)</f>
      </c>
      <c r="O19">
        <f>(I19*21)/100</f>
      </c>
      <c r="P19" t="s">
        <v>26</v>
      </c>
    </row>
    <row r="20" spans="1:5" ht="12.75">
      <c r="A20" s="33" t="s">
        <v>52</v>
      </c>
      <c r="E20" s="34" t="s">
        <v>64</v>
      </c>
    </row>
    <row r="21" spans="1:5" ht="12.75">
      <c r="A21" s="37" t="s">
        <v>54</v>
      </c>
      <c r="E21" s="36" t="s">
        <v>49</v>
      </c>
    </row>
    <row r="22" spans="1:16" ht="12.75">
      <c r="A22" s="24" t="s">
        <v>47</v>
      </c>
      <c r="B22" s="29" t="s">
        <v>37</v>
      </c>
      <c r="C22" s="29" t="s">
        <v>61</v>
      </c>
      <c r="D22" s="24" t="s">
        <v>65</v>
      </c>
      <c r="E22" s="30" t="s">
        <v>63</v>
      </c>
      <c r="F22" s="31" t="s">
        <v>51</v>
      </c>
      <c r="G22" s="32">
        <v>1</v>
      </c>
      <c r="H22" s="32">
        <v>0</v>
      </c>
      <c r="I22" s="32">
        <f>ROUND(ROUND(H22,2)*ROUND(G22,2),2)</f>
      </c>
      <c r="O22">
        <f>(I22*21)/100</f>
      </c>
      <c r="P22" t="s">
        <v>26</v>
      </c>
    </row>
    <row r="23" spans="1:5" ht="12.75">
      <c r="A23" s="33" t="s">
        <v>52</v>
      </c>
      <c r="E23" s="34" t="s">
        <v>66</v>
      </c>
    </row>
    <row r="24" spans="1:5" ht="12.75">
      <c r="A24" s="37" t="s">
        <v>54</v>
      </c>
      <c r="E24" s="36" t="s">
        <v>49</v>
      </c>
    </row>
    <row r="25" spans="1:16" ht="12.75">
      <c r="A25" s="24" t="s">
        <v>47</v>
      </c>
      <c r="B25" s="29" t="s">
        <v>39</v>
      </c>
      <c r="C25" s="29" t="s">
        <v>67</v>
      </c>
      <c r="D25" s="24" t="s">
        <v>49</v>
      </c>
      <c r="E25" s="30" t="s">
        <v>68</v>
      </c>
      <c r="F25" s="31" t="s">
        <v>51</v>
      </c>
      <c r="G25" s="32">
        <v>1</v>
      </c>
      <c r="H25" s="32">
        <v>0</v>
      </c>
      <c r="I25" s="32">
        <f>ROUND(ROUND(H25,2)*ROUND(G25,2),2)</f>
      </c>
      <c r="O25">
        <f>(I25*21)/100</f>
      </c>
      <c r="P25" t="s">
        <v>26</v>
      </c>
    </row>
    <row r="26" spans="1:5" ht="25.5">
      <c r="A26" s="33" t="s">
        <v>52</v>
      </c>
      <c r="E26" s="34" t="s">
        <v>69</v>
      </c>
    </row>
    <row r="27" spans="1:5" ht="12.75">
      <c r="A27" s="37" t="s">
        <v>54</v>
      </c>
      <c r="E27" s="36" t="s">
        <v>49</v>
      </c>
    </row>
    <row r="28" spans="1:16" ht="12.75">
      <c r="A28" s="24" t="s">
        <v>47</v>
      </c>
      <c r="B28" s="29" t="s">
        <v>70</v>
      </c>
      <c r="C28" s="29" t="s">
        <v>71</v>
      </c>
      <c r="D28" s="24" t="s">
        <v>49</v>
      </c>
      <c r="E28" s="30" t="s">
        <v>72</v>
      </c>
      <c r="F28" s="31" t="s">
        <v>51</v>
      </c>
      <c r="G28" s="32">
        <v>1</v>
      </c>
      <c r="H28" s="32">
        <v>0</v>
      </c>
      <c r="I28" s="32">
        <f>ROUND(ROUND(H28,2)*ROUND(G28,2),2)</f>
      </c>
      <c r="O28">
        <f>(I28*21)/100</f>
      </c>
      <c r="P28" t="s">
        <v>26</v>
      </c>
    </row>
    <row r="29" spans="1:5" ht="12.75">
      <c r="A29" s="33" t="s">
        <v>52</v>
      </c>
      <c r="E29" s="34" t="s">
        <v>73</v>
      </c>
    </row>
    <row r="30" spans="1:5" ht="12.75">
      <c r="A30" s="37" t="s">
        <v>54</v>
      </c>
      <c r="E30" s="36" t="s">
        <v>49</v>
      </c>
    </row>
    <row r="31" spans="1:16" ht="12.75">
      <c r="A31" s="24" t="s">
        <v>47</v>
      </c>
      <c r="B31" s="29" t="s">
        <v>74</v>
      </c>
      <c r="C31" s="29" t="s">
        <v>75</v>
      </c>
      <c r="D31" s="24" t="s">
        <v>49</v>
      </c>
      <c r="E31" s="30" t="s">
        <v>76</v>
      </c>
      <c r="F31" s="31" t="s">
        <v>51</v>
      </c>
      <c r="G31" s="32">
        <v>1</v>
      </c>
      <c r="H31" s="32">
        <v>0</v>
      </c>
      <c r="I31" s="32">
        <f>ROUND(ROUND(H31,2)*ROUND(G31,2),2)</f>
      </c>
      <c r="O31">
        <f>(I31*21)/100</f>
      </c>
      <c r="P31" t="s">
        <v>26</v>
      </c>
    </row>
    <row r="32" spans="1:5" ht="12.75">
      <c r="A32" s="33" t="s">
        <v>52</v>
      </c>
      <c r="E32" s="34" t="s">
        <v>77</v>
      </c>
    </row>
    <row r="33" spans="1:5" ht="12.75">
      <c r="A33" s="37" t="s">
        <v>54</v>
      </c>
      <c r="E33" s="36" t="s">
        <v>49</v>
      </c>
    </row>
    <row r="34" spans="1:16" ht="12.75">
      <c r="A34" s="24" t="s">
        <v>47</v>
      </c>
      <c r="B34" s="29" t="s">
        <v>42</v>
      </c>
      <c r="C34" s="29" t="s">
        <v>78</v>
      </c>
      <c r="D34" s="24" t="s">
        <v>49</v>
      </c>
      <c r="E34" s="30" t="s">
        <v>79</v>
      </c>
      <c r="F34" s="31" t="s">
        <v>51</v>
      </c>
      <c r="G34" s="32">
        <v>1</v>
      </c>
      <c r="H34" s="32">
        <v>0</v>
      </c>
      <c r="I34" s="32">
        <f>ROUND(ROUND(H34,2)*ROUND(G34,2),2)</f>
      </c>
      <c r="O34">
        <f>(I34*21)/100</f>
      </c>
      <c r="P34" t="s">
        <v>26</v>
      </c>
    </row>
    <row r="35" spans="1:5" ht="12.75">
      <c r="A35" s="33" t="s">
        <v>52</v>
      </c>
      <c r="E35" s="34" t="s">
        <v>49</v>
      </c>
    </row>
    <row r="36" spans="1:5" ht="12.75">
      <c r="A36" s="37" t="s">
        <v>54</v>
      </c>
      <c r="E36" s="36" t="s">
        <v>49</v>
      </c>
    </row>
    <row r="37" spans="1:16" ht="12.75">
      <c r="A37" s="24" t="s">
        <v>47</v>
      </c>
      <c r="B37" s="29" t="s">
        <v>44</v>
      </c>
      <c r="C37" s="29" t="s">
        <v>80</v>
      </c>
      <c r="D37" s="24" t="s">
        <v>49</v>
      </c>
      <c r="E37" s="30" t="s">
        <v>81</v>
      </c>
      <c r="F37" s="31" t="s">
        <v>51</v>
      </c>
      <c r="G37" s="32">
        <v>1</v>
      </c>
      <c r="H37" s="32">
        <v>0</v>
      </c>
      <c r="I37" s="32">
        <f>ROUND(ROUND(H37,2)*ROUND(G37,2),2)</f>
      </c>
      <c r="O37">
        <f>(I37*21)/100</f>
      </c>
      <c r="P37" t="s">
        <v>26</v>
      </c>
    </row>
    <row r="38" spans="1:5" ht="12.75">
      <c r="A38" s="33" t="s">
        <v>52</v>
      </c>
      <c r="E38" s="34" t="s">
        <v>82</v>
      </c>
    </row>
    <row r="39" spans="1:5" ht="12.75">
      <c r="A39" s="37" t="s">
        <v>54</v>
      </c>
      <c r="E39" s="36" t="s">
        <v>49</v>
      </c>
    </row>
    <row r="40" spans="1:16" ht="12.75">
      <c r="A40" s="24" t="s">
        <v>47</v>
      </c>
      <c r="B40" s="29" t="s">
        <v>83</v>
      </c>
      <c r="C40" s="29" t="s">
        <v>84</v>
      </c>
      <c r="D40" s="24" t="s">
        <v>49</v>
      </c>
      <c r="E40" s="30" t="s">
        <v>85</v>
      </c>
      <c r="F40" s="31" t="s">
        <v>51</v>
      </c>
      <c r="G40" s="32">
        <v>1</v>
      </c>
      <c r="H40" s="32">
        <v>0</v>
      </c>
      <c r="I40" s="32">
        <f>ROUND(ROUND(H40,2)*ROUND(G40,2),2)</f>
      </c>
      <c r="O40">
        <f>(I40*21)/100</f>
      </c>
      <c r="P40" t="s">
        <v>26</v>
      </c>
    </row>
    <row r="41" spans="1:5" ht="12.75">
      <c r="A41" s="33" t="s">
        <v>52</v>
      </c>
      <c r="E41" s="34" t="s">
        <v>86</v>
      </c>
    </row>
    <row r="42" spans="1:5" ht="12.75">
      <c r="A42" s="37" t="s">
        <v>54</v>
      </c>
      <c r="E42" s="36" t="s">
        <v>49</v>
      </c>
    </row>
    <row r="43" spans="1:16" ht="12.75">
      <c r="A43" s="24" t="s">
        <v>47</v>
      </c>
      <c r="B43" s="29" t="s">
        <v>87</v>
      </c>
      <c r="C43" s="29" t="s">
        <v>88</v>
      </c>
      <c r="D43" s="24" t="s">
        <v>49</v>
      </c>
      <c r="E43" s="30" t="s">
        <v>89</v>
      </c>
      <c r="F43" s="31" t="s">
        <v>51</v>
      </c>
      <c r="G43" s="32">
        <v>1</v>
      </c>
      <c r="H43" s="32">
        <v>0</v>
      </c>
      <c r="I43" s="32">
        <f>ROUND(ROUND(H43,2)*ROUND(G43,2),2)</f>
      </c>
      <c r="O43">
        <f>(I43*21)/100</f>
      </c>
      <c r="P43" t="s">
        <v>26</v>
      </c>
    </row>
    <row r="44" spans="1:5" ht="12.75">
      <c r="A44" s="33" t="s">
        <v>52</v>
      </c>
      <c r="E44" s="34" t="s">
        <v>49</v>
      </c>
    </row>
    <row r="45" spans="1:5" ht="12.75">
      <c r="A45" s="37" t="s">
        <v>54</v>
      </c>
      <c r="E45" s="36" t="s">
        <v>49</v>
      </c>
    </row>
    <row r="46" spans="1:16" ht="12.75">
      <c r="A46" s="24" t="s">
        <v>47</v>
      </c>
      <c r="B46" s="29" t="s">
        <v>90</v>
      </c>
      <c r="C46" s="29" t="s">
        <v>91</v>
      </c>
      <c r="D46" s="24" t="s">
        <v>49</v>
      </c>
      <c r="E46" s="30" t="s">
        <v>92</v>
      </c>
      <c r="F46" s="31" t="s">
        <v>51</v>
      </c>
      <c r="G46" s="32">
        <v>1</v>
      </c>
      <c r="H46" s="32">
        <v>0</v>
      </c>
      <c r="I46" s="32">
        <f>ROUND(ROUND(H46,2)*ROUND(G46,2),2)</f>
      </c>
      <c r="O46">
        <f>(I46*21)/100</f>
      </c>
      <c r="P46" t="s">
        <v>26</v>
      </c>
    </row>
    <row r="47" spans="1:5" ht="12.75">
      <c r="A47" s="33" t="s">
        <v>52</v>
      </c>
      <c r="E47" s="34" t="s">
        <v>93</v>
      </c>
    </row>
    <row r="48" spans="1:5" ht="12.75">
      <c r="A48" s="35" t="s">
        <v>54</v>
      </c>
      <c r="E48" s="36" t="s">
        <v>49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0+O9+O16+O68+O78+O91+O110+O117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8">
        <f>0+I9+I16+I68+I78+I91+I110+I117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94</v>
      </c>
      <c r="D4" s="1"/>
      <c r="E4" s="14" t="s">
        <v>95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94</v>
      </c>
      <c r="D5" s="6"/>
      <c r="E5" s="18" t="s">
        <v>95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4" t="s">
        <v>47</v>
      </c>
      <c r="B10" s="29" t="s">
        <v>31</v>
      </c>
      <c r="C10" s="29" t="s">
        <v>96</v>
      </c>
      <c r="D10" s="24" t="s">
        <v>97</v>
      </c>
      <c r="E10" s="30" t="s">
        <v>98</v>
      </c>
      <c r="F10" s="31" t="s">
        <v>99</v>
      </c>
      <c r="G10" s="32">
        <v>2365.96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>
      <c r="A11" s="33" t="s">
        <v>52</v>
      </c>
      <c r="E11" s="34" t="s">
        <v>100</v>
      </c>
    </row>
    <row r="12" spans="1:5" ht="38.25">
      <c r="A12" s="37" t="s">
        <v>54</v>
      </c>
      <c r="E12" s="36" t="s">
        <v>101</v>
      </c>
    </row>
    <row r="13" spans="1:16" ht="12.75">
      <c r="A13" s="24" t="s">
        <v>47</v>
      </c>
      <c r="B13" s="29" t="s">
        <v>26</v>
      </c>
      <c r="C13" s="29" t="s">
        <v>96</v>
      </c>
      <c r="D13" s="24" t="s">
        <v>102</v>
      </c>
      <c r="E13" s="30" t="s">
        <v>98</v>
      </c>
      <c r="F13" s="31" t="s">
        <v>99</v>
      </c>
      <c r="G13" s="32">
        <v>15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2.75">
      <c r="A14" s="33" t="s">
        <v>52</v>
      </c>
      <c r="E14" s="34" t="s">
        <v>103</v>
      </c>
    </row>
    <row r="15" spans="1:5" ht="12.75">
      <c r="A15" s="35" t="s">
        <v>54</v>
      </c>
      <c r="E15" s="36" t="s">
        <v>104</v>
      </c>
    </row>
    <row r="16" spans="1:18" ht="12.75" customHeight="1">
      <c r="A16" s="6" t="s">
        <v>45</v>
      </c>
      <c r="B16" s="6"/>
      <c r="C16" s="40" t="s">
        <v>31</v>
      </c>
      <c r="D16" s="6"/>
      <c r="E16" s="27" t="s">
        <v>105</v>
      </c>
      <c r="F16" s="6"/>
      <c r="G16" s="6"/>
      <c r="H16" s="6"/>
      <c r="I16" s="41">
        <f>0+Q16</f>
      </c>
      <c r="O16">
        <f>0+R16</f>
      </c>
      <c r="Q16">
        <f>0+I17+I20+I23+I26+I29+I32+I35+I38+I41+I44+I47+I50+I53+I56+I59+I62+I65</f>
      </c>
      <c r="R16">
        <f>0+O17+O20+O23+O26+O29+O32+O35+O38+O41+O44+O47+O50+O53+O56+O59+O62+O65</f>
      </c>
    </row>
    <row r="17" spans="1:16" ht="12.75">
      <c r="A17" s="24" t="s">
        <v>47</v>
      </c>
      <c r="B17" s="29" t="s">
        <v>27</v>
      </c>
      <c r="C17" s="29" t="s">
        <v>106</v>
      </c>
      <c r="D17" s="24" t="s">
        <v>49</v>
      </c>
      <c r="E17" s="30" t="s">
        <v>107</v>
      </c>
      <c r="F17" s="31" t="s">
        <v>108</v>
      </c>
      <c r="G17" s="32">
        <v>1918.7</v>
      </c>
      <c r="H17" s="32">
        <v>0</v>
      </c>
      <c r="I17" s="32">
        <f>ROUND(ROUND(H17,2)*ROUND(G17,2),2)</f>
      </c>
      <c r="O17">
        <f>(I17*21)/100</f>
      </c>
      <c r="P17" t="s">
        <v>26</v>
      </c>
    </row>
    <row r="18" spans="1:5" ht="12.75">
      <c r="A18" s="33" t="s">
        <v>52</v>
      </c>
      <c r="E18" s="34" t="s">
        <v>109</v>
      </c>
    </row>
    <row r="19" spans="1:5" ht="12.75">
      <c r="A19" s="37" t="s">
        <v>54</v>
      </c>
      <c r="E19" s="36" t="s">
        <v>110</v>
      </c>
    </row>
    <row r="20" spans="1:16" ht="12.75">
      <c r="A20" s="24" t="s">
        <v>47</v>
      </c>
      <c r="B20" s="29" t="s">
        <v>35</v>
      </c>
      <c r="C20" s="29" t="s">
        <v>111</v>
      </c>
      <c r="D20" s="24" t="s">
        <v>49</v>
      </c>
      <c r="E20" s="30" t="s">
        <v>112</v>
      </c>
      <c r="F20" s="31" t="s">
        <v>113</v>
      </c>
      <c r="G20" s="32">
        <v>743.42</v>
      </c>
      <c r="H20" s="32">
        <v>0</v>
      </c>
      <c r="I20" s="32">
        <f>ROUND(ROUND(H20,2)*ROUND(G20,2),2)</f>
      </c>
      <c r="O20">
        <f>(I20*21)/100</f>
      </c>
      <c r="P20" t="s">
        <v>26</v>
      </c>
    </row>
    <row r="21" spans="1:5" ht="12.75">
      <c r="A21" s="33" t="s">
        <v>52</v>
      </c>
      <c r="E21" s="34" t="s">
        <v>114</v>
      </c>
    </row>
    <row r="22" spans="1:5" ht="12.75">
      <c r="A22" s="37" t="s">
        <v>54</v>
      </c>
      <c r="E22" s="36" t="s">
        <v>115</v>
      </c>
    </row>
    <row r="23" spans="1:16" ht="12.75">
      <c r="A23" s="24" t="s">
        <v>47</v>
      </c>
      <c r="B23" s="29" t="s">
        <v>37</v>
      </c>
      <c r="C23" s="29" t="s">
        <v>116</v>
      </c>
      <c r="D23" s="24" t="s">
        <v>49</v>
      </c>
      <c r="E23" s="30" t="s">
        <v>117</v>
      </c>
      <c r="F23" s="31" t="s">
        <v>113</v>
      </c>
      <c r="G23" s="32">
        <v>1514.11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>
      <c r="A24" s="33" t="s">
        <v>52</v>
      </c>
      <c r="E24" s="34" t="s">
        <v>118</v>
      </c>
    </row>
    <row r="25" spans="1:5" ht="76.5">
      <c r="A25" s="37" t="s">
        <v>54</v>
      </c>
      <c r="E25" s="36" t="s">
        <v>119</v>
      </c>
    </row>
    <row r="26" spans="1:16" ht="12.75">
      <c r="A26" s="24" t="s">
        <v>47</v>
      </c>
      <c r="B26" s="29" t="s">
        <v>39</v>
      </c>
      <c r="C26" s="29" t="s">
        <v>120</v>
      </c>
      <c r="D26" s="24" t="s">
        <v>49</v>
      </c>
      <c r="E26" s="30" t="s">
        <v>121</v>
      </c>
      <c r="F26" s="31" t="s">
        <v>113</v>
      </c>
      <c r="G26" s="32">
        <v>538.05</v>
      </c>
      <c r="H26" s="32">
        <v>0</v>
      </c>
      <c r="I26" s="32">
        <f>ROUND(ROUND(H26,2)*ROUND(G26,2),2)</f>
      </c>
      <c r="O26">
        <f>(I26*21)/100</f>
      </c>
      <c r="P26" t="s">
        <v>26</v>
      </c>
    </row>
    <row r="27" spans="1:5" ht="12.75">
      <c r="A27" s="33" t="s">
        <v>52</v>
      </c>
      <c r="E27" s="34" t="s">
        <v>122</v>
      </c>
    </row>
    <row r="28" spans="1:5" ht="38.25">
      <c r="A28" s="37" t="s">
        <v>54</v>
      </c>
      <c r="E28" s="36" t="s">
        <v>123</v>
      </c>
    </row>
    <row r="29" spans="1:16" ht="12.75">
      <c r="A29" s="24" t="s">
        <v>47</v>
      </c>
      <c r="B29" s="29" t="s">
        <v>70</v>
      </c>
      <c r="C29" s="29" t="s">
        <v>124</v>
      </c>
      <c r="D29" s="24" t="s">
        <v>49</v>
      </c>
      <c r="E29" s="30" t="s">
        <v>125</v>
      </c>
      <c r="F29" s="31" t="s">
        <v>113</v>
      </c>
      <c r="G29" s="32">
        <v>1460.45</v>
      </c>
      <c r="H29" s="32">
        <v>0</v>
      </c>
      <c r="I29" s="32">
        <f>ROUND(ROUND(H29,2)*ROUND(G29,2),2)</f>
      </c>
      <c r="O29">
        <f>(I29*21)/100</f>
      </c>
      <c r="P29" t="s">
        <v>26</v>
      </c>
    </row>
    <row r="30" spans="1:5" ht="12.75">
      <c r="A30" s="33" t="s">
        <v>52</v>
      </c>
      <c r="E30" s="34" t="s">
        <v>126</v>
      </c>
    </row>
    <row r="31" spans="1:5" ht="63.75">
      <c r="A31" s="37" t="s">
        <v>54</v>
      </c>
      <c r="E31" s="36" t="s">
        <v>127</v>
      </c>
    </row>
    <row r="32" spans="1:16" ht="12.75">
      <c r="A32" s="24" t="s">
        <v>47</v>
      </c>
      <c r="B32" s="29" t="s">
        <v>74</v>
      </c>
      <c r="C32" s="29" t="s">
        <v>128</v>
      </c>
      <c r="D32" s="24" t="s">
        <v>49</v>
      </c>
      <c r="E32" s="30" t="s">
        <v>129</v>
      </c>
      <c r="F32" s="31" t="s">
        <v>113</v>
      </c>
      <c r="G32" s="32">
        <v>1281.47</v>
      </c>
      <c r="H32" s="32">
        <v>0</v>
      </c>
      <c r="I32" s="32">
        <f>ROUND(ROUND(H32,2)*ROUND(G32,2),2)</f>
      </c>
      <c r="O32">
        <f>(I32*21)/100</f>
      </c>
      <c r="P32" t="s">
        <v>26</v>
      </c>
    </row>
    <row r="33" spans="1:5" ht="12.75">
      <c r="A33" s="33" t="s">
        <v>52</v>
      </c>
      <c r="E33" s="34" t="s">
        <v>130</v>
      </c>
    </row>
    <row r="34" spans="1:5" ht="38.25">
      <c r="A34" s="37" t="s">
        <v>54</v>
      </c>
      <c r="E34" s="36" t="s">
        <v>131</v>
      </c>
    </row>
    <row r="35" spans="1:16" ht="12.75">
      <c r="A35" s="24" t="s">
        <v>47</v>
      </c>
      <c r="B35" s="29" t="s">
        <v>42</v>
      </c>
      <c r="C35" s="29" t="s">
        <v>132</v>
      </c>
      <c r="D35" s="24" t="s">
        <v>49</v>
      </c>
      <c r="E35" s="30" t="s">
        <v>133</v>
      </c>
      <c r="F35" s="31" t="s">
        <v>113</v>
      </c>
      <c r="G35" s="32">
        <v>15.19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.75">
      <c r="A36" s="33" t="s">
        <v>52</v>
      </c>
      <c r="E36" s="34" t="s">
        <v>49</v>
      </c>
    </row>
    <row r="37" spans="1:5" ht="12.75">
      <c r="A37" s="37" t="s">
        <v>54</v>
      </c>
      <c r="E37" s="36" t="s">
        <v>134</v>
      </c>
    </row>
    <row r="38" spans="1:16" ht="12.75">
      <c r="A38" s="24" t="s">
        <v>47</v>
      </c>
      <c r="B38" s="29" t="s">
        <v>44</v>
      </c>
      <c r="C38" s="29" t="s">
        <v>135</v>
      </c>
      <c r="D38" s="24" t="s">
        <v>49</v>
      </c>
      <c r="E38" s="30" t="s">
        <v>136</v>
      </c>
      <c r="F38" s="31" t="s">
        <v>113</v>
      </c>
      <c r="G38" s="32">
        <v>286</v>
      </c>
      <c r="H38" s="32">
        <v>0</v>
      </c>
      <c r="I38" s="32">
        <f>ROUND(ROUND(H38,2)*ROUND(G38,2),2)</f>
      </c>
      <c r="O38">
        <f>(I38*21)/100</f>
      </c>
      <c r="P38" t="s">
        <v>26</v>
      </c>
    </row>
    <row r="39" spans="1:5" ht="12.75">
      <c r="A39" s="33" t="s">
        <v>52</v>
      </c>
      <c r="E39" s="34" t="s">
        <v>137</v>
      </c>
    </row>
    <row r="40" spans="1:5" ht="12.75">
      <c r="A40" s="37" t="s">
        <v>54</v>
      </c>
      <c r="E40" s="36" t="s">
        <v>138</v>
      </c>
    </row>
    <row r="41" spans="1:16" ht="12.75">
      <c r="A41" s="24" t="s">
        <v>47</v>
      </c>
      <c r="B41" s="29" t="s">
        <v>83</v>
      </c>
      <c r="C41" s="29" t="s">
        <v>139</v>
      </c>
      <c r="D41" s="24" t="s">
        <v>49</v>
      </c>
      <c r="E41" s="30" t="s">
        <v>140</v>
      </c>
      <c r="F41" s="31" t="s">
        <v>113</v>
      </c>
      <c r="G41" s="32">
        <v>4271.23</v>
      </c>
      <c r="H41" s="32">
        <v>0</v>
      </c>
      <c r="I41" s="32">
        <f>ROUND(ROUND(H41,2)*ROUND(G41,2),2)</f>
      </c>
      <c r="O41">
        <f>(I41*21)/100</f>
      </c>
      <c r="P41" t="s">
        <v>26</v>
      </c>
    </row>
    <row r="42" spans="1:5" ht="12.75">
      <c r="A42" s="33" t="s">
        <v>52</v>
      </c>
      <c r="E42" s="34" t="s">
        <v>141</v>
      </c>
    </row>
    <row r="43" spans="1:5" ht="38.25">
      <c r="A43" s="37" t="s">
        <v>54</v>
      </c>
      <c r="E43" s="36" t="s">
        <v>142</v>
      </c>
    </row>
    <row r="44" spans="1:16" ht="12.75">
      <c r="A44" s="24" t="s">
        <v>47</v>
      </c>
      <c r="B44" s="29" t="s">
        <v>87</v>
      </c>
      <c r="C44" s="29" t="s">
        <v>143</v>
      </c>
      <c r="D44" s="24" t="s">
        <v>49</v>
      </c>
      <c r="E44" s="30" t="s">
        <v>144</v>
      </c>
      <c r="F44" s="31" t="s">
        <v>113</v>
      </c>
      <c r="G44" s="32">
        <v>1392.84</v>
      </c>
      <c r="H44" s="32">
        <v>0</v>
      </c>
      <c r="I44" s="32">
        <f>ROUND(ROUND(H44,2)*ROUND(G44,2),2)</f>
      </c>
      <c r="O44">
        <f>(I44*21)/100</f>
      </c>
      <c r="P44" t="s">
        <v>26</v>
      </c>
    </row>
    <row r="45" spans="1:5" ht="12.75">
      <c r="A45" s="33" t="s">
        <v>52</v>
      </c>
      <c r="E45" s="34" t="s">
        <v>145</v>
      </c>
    </row>
    <row r="46" spans="1:5" ht="12.75">
      <c r="A46" s="37" t="s">
        <v>54</v>
      </c>
      <c r="E46" s="36" t="s">
        <v>146</v>
      </c>
    </row>
    <row r="47" spans="1:16" ht="12.75">
      <c r="A47" s="24" t="s">
        <v>47</v>
      </c>
      <c r="B47" s="29" t="s">
        <v>90</v>
      </c>
      <c r="C47" s="29" t="s">
        <v>147</v>
      </c>
      <c r="D47" s="24" t="s">
        <v>49</v>
      </c>
      <c r="E47" s="30" t="s">
        <v>148</v>
      </c>
      <c r="F47" s="31" t="s">
        <v>113</v>
      </c>
      <c r="G47" s="32">
        <v>252.05</v>
      </c>
      <c r="H47" s="32">
        <v>0</v>
      </c>
      <c r="I47" s="32">
        <f>ROUND(ROUND(H47,2)*ROUND(G47,2),2)</f>
      </c>
      <c r="O47">
        <f>(I47*21)/100</f>
      </c>
      <c r="P47" t="s">
        <v>26</v>
      </c>
    </row>
    <row r="48" spans="1:5" ht="12.75">
      <c r="A48" s="33" t="s">
        <v>52</v>
      </c>
      <c r="E48" s="34" t="s">
        <v>149</v>
      </c>
    </row>
    <row r="49" spans="1:5" ht="12.75">
      <c r="A49" s="37" t="s">
        <v>54</v>
      </c>
      <c r="E49" s="36" t="s">
        <v>150</v>
      </c>
    </row>
    <row r="50" spans="1:16" ht="12.75">
      <c r="A50" s="24" t="s">
        <v>47</v>
      </c>
      <c r="B50" s="29" t="s">
        <v>151</v>
      </c>
      <c r="C50" s="29" t="s">
        <v>152</v>
      </c>
      <c r="D50" s="24" t="s">
        <v>49</v>
      </c>
      <c r="E50" s="30" t="s">
        <v>153</v>
      </c>
      <c r="F50" s="31" t="s">
        <v>113</v>
      </c>
      <c r="G50" s="32">
        <v>32.97</v>
      </c>
      <c r="H50" s="32">
        <v>0</v>
      </c>
      <c r="I50" s="32">
        <f>ROUND(ROUND(H50,2)*ROUND(G50,2),2)</f>
      </c>
      <c r="O50">
        <f>(I50*21)/100</f>
      </c>
      <c r="P50" t="s">
        <v>26</v>
      </c>
    </row>
    <row r="51" spans="1:5" ht="12.75">
      <c r="A51" s="33" t="s">
        <v>52</v>
      </c>
      <c r="E51" s="34" t="s">
        <v>49</v>
      </c>
    </row>
    <row r="52" spans="1:5" ht="25.5">
      <c r="A52" s="37" t="s">
        <v>54</v>
      </c>
      <c r="E52" s="36" t="s">
        <v>154</v>
      </c>
    </row>
    <row r="53" spans="1:16" ht="12.75">
      <c r="A53" s="24" t="s">
        <v>47</v>
      </c>
      <c r="B53" s="29" t="s">
        <v>155</v>
      </c>
      <c r="C53" s="29" t="s">
        <v>156</v>
      </c>
      <c r="D53" s="24" t="s">
        <v>49</v>
      </c>
      <c r="E53" s="30" t="s">
        <v>157</v>
      </c>
      <c r="F53" s="31" t="s">
        <v>108</v>
      </c>
      <c r="G53" s="32">
        <v>4411.56</v>
      </c>
      <c r="H53" s="32">
        <v>0</v>
      </c>
      <c r="I53" s="32">
        <f>ROUND(ROUND(H53,2)*ROUND(G53,2),2)</f>
      </c>
      <c r="O53">
        <f>(I53*21)/100</f>
      </c>
      <c r="P53" t="s">
        <v>26</v>
      </c>
    </row>
    <row r="54" spans="1:5" ht="12.75">
      <c r="A54" s="33" t="s">
        <v>52</v>
      </c>
      <c r="E54" s="34" t="s">
        <v>49</v>
      </c>
    </row>
    <row r="55" spans="1:5" ht="12.75">
      <c r="A55" s="37" t="s">
        <v>54</v>
      </c>
      <c r="E55" s="36" t="s">
        <v>158</v>
      </c>
    </row>
    <row r="56" spans="1:16" ht="12.75">
      <c r="A56" s="24" t="s">
        <v>47</v>
      </c>
      <c r="B56" s="29" t="s">
        <v>159</v>
      </c>
      <c r="C56" s="29" t="s">
        <v>160</v>
      </c>
      <c r="D56" s="24" t="s">
        <v>49</v>
      </c>
      <c r="E56" s="30" t="s">
        <v>161</v>
      </c>
      <c r="F56" s="31" t="s">
        <v>108</v>
      </c>
      <c r="G56" s="32">
        <v>4574.54</v>
      </c>
      <c r="H56" s="32">
        <v>0</v>
      </c>
      <c r="I56" s="32">
        <f>ROUND(ROUND(H56,2)*ROUND(G56,2),2)</f>
      </c>
      <c r="O56">
        <f>(I56*21)/100</f>
      </c>
      <c r="P56" t="s">
        <v>26</v>
      </c>
    </row>
    <row r="57" spans="1:5" ht="12.75">
      <c r="A57" s="33" t="s">
        <v>52</v>
      </c>
      <c r="E57" s="34" t="s">
        <v>49</v>
      </c>
    </row>
    <row r="58" spans="1:5" ht="12.75">
      <c r="A58" s="37" t="s">
        <v>54</v>
      </c>
      <c r="E58" s="36" t="s">
        <v>162</v>
      </c>
    </row>
    <row r="59" spans="1:16" ht="12.75">
      <c r="A59" s="24" t="s">
        <v>47</v>
      </c>
      <c r="B59" s="29" t="s">
        <v>163</v>
      </c>
      <c r="C59" s="29" t="s">
        <v>164</v>
      </c>
      <c r="D59" s="24" t="s">
        <v>49</v>
      </c>
      <c r="E59" s="30" t="s">
        <v>165</v>
      </c>
      <c r="F59" s="31" t="s">
        <v>108</v>
      </c>
      <c r="G59" s="32">
        <v>381.6</v>
      </c>
      <c r="H59" s="32">
        <v>0</v>
      </c>
      <c r="I59" s="32">
        <f>ROUND(ROUND(H59,2)*ROUND(G59,2),2)</f>
      </c>
      <c r="O59">
        <f>(I59*21)/100</f>
      </c>
      <c r="P59" t="s">
        <v>26</v>
      </c>
    </row>
    <row r="60" spans="1:5" ht="12.75">
      <c r="A60" s="33" t="s">
        <v>52</v>
      </c>
      <c r="E60" s="34" t="s">
        <v>49</v>
      </c>
    </row>
    <row r="61" spans="1:5" ht="12.75">
      <c r="A61" s="37" t="s">
        <v>54</v>
      </c>
      <c r="E61" s="36" t="s">
        <v>166</v>
      </c>
    </row>
    <row r="62" spans="1:16" ht="12.75">
      <c r="A62" s="24" t="s">
        <v>47</v>
      </c>
      <c r="B62" s="29" t="s">
        <v>167</v>
      </c>
      <c r="C62" s="29" t="s">
        <v>168</v>
      </c>
      <c r="D62" s="24" t="s">
        <v>49</v>
      </c>
      <c r="E62" s="30" t="s">
        <v>169</v>
      </c>
      <c r="F62" s="31" t="s">
        <v>108</v>
      </c>
      <c r="G62" s="32">
        <v>4956.14</v>
      </c>
      <c r="H62" s="32">
        <v>0</v>
      </c>
      <c r="I62" s="32">
        <f>ROUND(ROUND(H62,2)*ROUND(G62,2),2)</f>
      </c>
      <c r="O62">
        <f>(I62*21)/100</f>
      </c>
      <c r="P62" t="s">
        <v>26</v>
      </c>
    </row>
    <row r="63" spans="1:5" ht="12.75">
      <c r="A63" s="33" t="s">
        <v>52</v>
      </c>
      <c r="E63" s="34" t="s">
        <v>49</v>
      </c>
    </row>
    <row r="64" spans="1:5" ht="12.75">
      <c r="A64" s="37" t="s">
        <v>54</v>
      </c>
      <c r="E64" s="36" t="s">
        <v>170</v>
      </c>
    </row>
    <row r="65" spans="1:16" ht="12.75">
      <c r="A65" s="24" t="s">
        <v>47</v>
      </c>
      <c r="B65" s="29" t="s">
        <v>171</v>
      </c>
      <c r="C65" s="29" t="s">
        <v>172</v>
      </c>
      <c r="D65" s="24" t="s">
        <v>49</v>
      </c>
      <c r="E65" s="30" t="s">
        <v>173</v>
      </c>
      <c r="F65" s="31" t="s">
        <v>108</v>
      </c>
      <c r="G65" s="32">
        <v>4956.14</v>
      </c>
      <c r="H65" s="32">
        <v>0</v>
      </c>
      <c r="I65" s="32">
        <f>ROUND(ROUND(H65,2)*ROUND(G65,2),2)</f>
      </c>
      <c r="O65">
        <f>(I65*21)/100</f>
      </c>
      <c r="P65" t="s">
        <v>26</v>
      </c>
    </row>
    <row r="66" spans="1:5" ht="12.75">
      <c r="A66" s="33" t="s">
        <v>52</v>
      </c>
      <c r="E66" s="34" t="s">
        <v>49</v>
      </c>
    </row>
    <row r="67" spans="1:5" ht="12.75">
      <c r="A67" s="35" t="s">
        <v>54</v>
      </c>
      <c r="E67" s="36" t="s">
        <v>174</v>
      </c>
    </row>
    <row r="68" spans="1:18" ht="12.75" customHeight="1">
      <c r="A68" s="6" t="s">
        <v>45</v>
      </c>
      <c r="B68" s="6"/>
      <c r="C68" s="40" t="s">
        <v>26</v>
      </c>
      <c r="D68" s="6"/>
      <c r="E68" s="27" t="s">
        <v>175</v>
      </c>
      <c r="F68" s="6"/>
      <c r="G68" s="6"/>
      <c r="H68" s="6"/>
      <c r="I68" s="41">
        <f>0+Q68</f>
      </c>
      <c r="O68">
        <f>0+R68</f>
      </c>
      <c r="Q68">
        <f>0+I69+I72+I75</f>
      </c>
      <c r="R68">
        <f>0+O69+O72+O75</f>
      </c>
    </row>
    <row r="69" spans="1:16" ht="12.75">
      <c r="A69" s="24" t="s">
        <v>47</v>
      </c>
      <c r="B69" s="29" t="s">
        <v>176</v>
      </c>
      <c r="C69" s="29" t="s">
        <v>177</v>
      </c>
      <c r="D69" s="24" t="s">
        <v>49</v>
      </c>
      <c r="E69" s="30" t="s">
        <v>178</v>
      </c>
      <c r="F69" s="31" t="s">
        <v>179</v>
      </c>
      <c r="G69" s="32">
        <v>40</v>
      </c>
      <c r="H69" s="32">
        <v>0</v>
      </c>
      <c r="I69" s="32">
        <f>ROUND(ROUND(H69,2)*ROUND(G69,2),2)</f>
      </c>
      <c r="O69">
        <f>(I69*21)/100</f>
      </c>
      <c r="P69" t="s">
        <v>26</v>
      </c>
    </row>
    <row r="70" spans="1:5" ht="12.75">
      <c r="A70" s="33" t="s">
        <v>52</v>
      </c>
      <c r="E70" s="34" t="s">
        <v>180</v>
      </c>
    </row>
    <row r="71" spans="1:5" ht="12.75">
      <c r="A71" s="37" t="s">
        <v>54</v>
      </c>
      <c r="E71" s="36" t="s">
        <v>181</v>
      </c>
    </row>
    <row r="72" spans="1:16" ht="12.75">
      <c r="A72" s="24" t="s">
        <v>47</v>
      </c>
      <c r="B72" s="29" t="s">
        <v>182</v>
      </c>
      <c r="C72" s="29" t="s">
        <v>183</v>
      </c>
      <c r="D72" s="24" t="s">
        <v>49</v>
      </c>
      <c r="E72" s="30" t="s">
        <v>184</v>
      </c>
      <c r="F72" s="31" t="s">
        <v>108</v>
      </c>
      <c r="G72" s="32">
        <v>2898.56</v>
      </c>
      <c r="H72" s="32">
        <v>0</v>
      </c>
      <c r="I72" s="32">
        <f>ROUND(ROUND(H72,2)*ROUND(G72,2),2)</f>
      </c>
      <c r="O72">
        <f>(I72*21)/100</f>
      </c>
      <c r="P72" t="s">
        <v>26</v>
      </c>
    </row>
    <row r="73" spans="1:5" ht="12.75">
      <c r="A73" s="33" t="s">
        <v>52</v>
      </c>
      <c r="E73" s="34" t="s">
        <v>185</v>
      </c>
    </row>
    <row r="74" spans="1:5" ht="12.75">
      <c r="A74" s="37" t="s">
        <v>54</v>
      </c>
      <c r="E74" s="36" t="s">
        <v>186</v>
      </c>
    </row>
    <row r="75" spans="1:16" ht="12.75">
      <c r="A75" s="24" t="s">
        <v>47</v>
      </c>
      <c r="B75" s="29" t="s">
        <v>187</v>
      </c>
      <c r="C75" s="29" t="s">
        <v>188</v>
      </c>
      <c r="D75" s="24" t="s">
        <v>49</v>
      </c>
      <c r="E75" s="30" t="s">
        <v>189</v>
      </c>
      <c r="F75" s="31" t="s">
        <v>113</v>
      </c>
      <c r="G75" s="32">
        <v>64.46</v>
      </c>
      <c r="H75" s="32">
        <v>0</v>
      </c>
      <c r="I75" s="32">
        <f>ROUND(ROUND(H75,2)*ROUND(G75,2),2)</f>
      </c>
      <c r="O75">
        <f>(I75*21)/100</f>
      </c>
      <c r="P75" t="s">
        <v>26</v>
      </c>
    </row>
    <row r="76" spans="1:5" ht="12.75">
      <c r="A76" s="33" t="s">
        <v>52</v>
      </c>
      <c r="E76" s="34" t="s">
        <v>190</v>
      </c>
    </row>
    <row r="77" spans="1:5" ht="12.75">
      <c r="A77" s="35" t="s">
        <v>54</v>
      </c>
      <c r="E77" s="36" t="s">
        <v>191</v>
      </c>
    </row>
    <row r="78" spans="1:18" ht="12.75" customHeight="1">
      <c r="A78" s="6" t="s">
        <v>45</v>
      </c>
      <c r="B78" s="6"/>
      <c r="C78" s="40" t="s">
        <v>35</v>
      </c>
      <c r="D78" s="6"/>
      <c r="E78" s="27" t="s">
        <v>192</v>
      </c>
      <c r="F78" s="6"/>
      <c r="G78" s="6"/>
      <c r="H78" s="6"/>
      <c r="I78" s="41">
        <f>0+Q78</f>
      </c>
      <c r="O78">
        <f>0+R78</f>
      </c>
      <c r="Q78">
        <f>0+I79+I82+I85+I88</f>
      </c>
      <c r="R78">
        <f>0+O79+O82+O85+O88</f>
      </c>
    </row>
    <row r="79" spans="1:16" ht="12.75">
      <c r="A79" s="24" t="s">
        <v>47</v>
      </c>
      <c r="B79" s="29" t="s">
        <v>193</v>
      </c>
      <c r="C79" s="29" t="s">
        <v>194</v>
      </c>
      <c r="D79" s="24" t="s">
        <v>49</v>
      </c>
      <c r="E79" s="30" t="s">
        <v>195</v>
      </c>
      <c r="F79" s="31" t="s">
        <v>113</v>
      </c>
      <c r="G79" s="32">
        <v>8.84</v>
      </c>
      <c r="H79" s="32">
        <v>0</v>
      </c>
      <c r="I79" s="32">
        <f>ROUND(ROUND(H79,2)*ROUND(G79,2),2)</f>
      </c>
      <c r="O79">
        <f>(I79*21)/100</f>
      </c>
      <c r="P79" t="s">
        <v>26</v>
      </c>
    </row>
    <row r="80" spans="1:5" ht="12.75">
      <c r="A80" s="33" t="s">
        <v>52</v>
      </c>
      <c r="E80" s="34" t="s">
        <v>196</v>
      </c>
    </row>
    <row r="81" spans="1:5" ht="38.25">
      <c r="A81" s="37" t="s">
        <v>54</v>
      </c>
      <c r="E81" s="36" t="s">
        <v>197</v>
      </c>
    </row>
    <row r="82" spans="1:16" ht="12.75">
      <c r="A82" s="24" t="s">
        <v>47</v>
      </c>
      <c r="B82" s="29" t="s">
        <v>198</v>
      </c>
      <c r="C82" s="29" t="s">
        <v>199</v>
      </c>
      <c r="D82" s="24" t="s">
        <v>49</v>
      </c>
      <c r="E82" s="30" t="s">
        <v>200</v>
      </c>
      <c r="F82" s="31" t="s">
        <v>113</v>
      </c>
      <c r="G82" s="32">
        <v>12.13</v>
      </c>
      <c r="H82" s="32">
        <v>0</v>
      </c>
      <c r="I82" s="32">
        <f>ROUND(ROUND(H82,2)*ROUND(G82,2),2)</f>
      </c>
      <c r="O82">
        <f>(I82*21)/100</f>
      </c>
      <c r="P82" t="s">
        <v>26</v>
      </c>
    </row>
    <row r="83" spans="1:5" ht="12.75">
      <c r="A83" s="33" t="s">
        <v>52</v>
      </c>
      <c r="E83" s="34" t="s">
        <v>201</v>
      </c>
    </row>
    <row r="84" spans="1:5" ht="89.25">
      <c r="A84" s="37" t="s">
        <v>54</v>
      </c>
      <c r="E84" s="36" t="s">
        <v>202</v>
      </c>
    </row>
    <row r="85" spans="1:16" ht="12.75">
      <c r="A85" s="24" t="s">
        <v>47</v>
      </c>
      <c r="B85" s="29" t="s">
        <v>203</v>
      </c>
      <c r="C85" s="29" t="s">
        <v>204</v>
      </c>
      <c r="D85" s="24" t="s">
        <v>49</v>
      </c>
      <c r="E85" s="30" t="s">
        <v>205</v>
      </c>
      <c r="F85" s="31" t="s">
        <v>113</v>
      </c>
      <c r="G85" s="32">
        <v>2.03</v>
      </c>
      <c r="H85" s="32">
        <v>0</v>
      </c>
      <c r="I85" s="32">
        <f>ROUND(ROUND(H85,2)*ROUND(G85,2),2)</f>
      </c>
      <c r="O85">
        <f>(I85*21)/100</f>
      </c>
      <c r="P85" t="s">
        <v>26</v>
      </c>
    </row>
    <row r="86" spans="1:5" ht="12.75">
      <c r="A86" s="33" t="s">
        <v>52</v>
      </c>
      <c r="E86" s="34" t="s">
        <v>206</v>
      </c>
    </row>
    <row r="87" spans="1:5" ht="12.75">
      <c r="A87" s="37" t="s">
        <v>54</v>
      </c>
      <c r="E87" s="36" t="s">
        <v>207</v>
      </c>
    </row>
    <row r="88" spans="1:16" ht="12.75">
      <c r="A88" s="24" t="s">
        <v>47</v>
      </c>
      <c r="B88" s="29" t="s">
        <v>208</v>
      </c>
      <c r="C88" s="29" t="s">
        <v>209</v>
      </c>
      <c r="D88" s="24" t="s">
        <v>49</v>
      </c>
      <c r="E88" s="30" t="s">
        <v>210</v>
      </c>
      <c r="F88" s="31" t="s">
        <v>113</v>
      </c>
      <c r="G88" s="32">
        <v>17.67</v>
      </c>
      <c r="H88" s="32">
        <v>0</v>
      </c>
      <c r="I88" s="32">
        <f>ROUND(ROUND(H88,2)*ROUND(G88,2),2)</f>
      </c>
      <c r="O88">
        <f>(I88*21)/100</f>
      </c>
      <c r="P88" t="s">
        <v>26</v>
      </c>
    </row>
    <row r="89" spans="1:5" ht="12.75">
      <c r="A89" s="33" t="s">
        <v>52</v>
      </c>
      <c r="E89" s="34" t="s">
        <v>211</v>
      </c>
    </row>
    <row r="90" spans="1:5" ht="38.25">
      <c r="A90" s="35" t="s">
        <v>54</v>
      </c>
      <c r="E90" s="36" t="s">
        <v>212</v>
      </c>
    </row>
    <row r="91" spans="1:18" ht="12.75" customHeight="1">
      <c r="A91" s="6" t="s">
        <v>45</v>
      </c>
      <c r="B91" s="6"/>
      <c r="C91" s="40" t="s">
        <v>37</v>
      </c>
      <c r="D91" s="6"/>
      <c r="E91" s="27" t="s">
        <v>213</v>
      </c>
      <c r="F91" s="6"/>
      <c r="G91" s="6"/>
      <c r="H91" s="6"/>
      <c r="I91" s="41">
        <f>0+Q91</f>
      </c>
      <c r="O91">
        <f>0+R91</f>
      </c>
      <c r="Q91">
        <f>0+I92+I95+I98+I101+I104+I107</f>
      </c>
      <c r="R91">
        <f>0+O92+O95+O98+O101+O104+O107</f>
      </c>
    </row>
    <row r="92" spans="1:16" ht="12.75">
      <c r="A92" s="24" t="s">
        <v>47</v>
      </c>
      <c r="B92" s="29" t="s">
        <v>214</v>
      </c>
      <c r="C92" s="29" t="s">
        <v>215</v>
      </c>
      <c r="D92" s="24" t="s">
        <v>49</v>
      </c>
      <c r="E92" s="30" t="s">
        <v>216</v>
      </c>
      <c r="F92" s="31" t="s">
        <v>113</v>
      </c>
      <c r="G92" s="32">
        <v>916.96</v>
      </c>
      <c r="H92" s="32">
        <v>0</v>
      </c>
      <c r="I92" s="32">
        <f>ROUND(ROUND(H92,2)*ROUND(G92,2),2)</f>
      </c>
      <c r="O92">
        <f>(I92*21)/100</f>
      </c>
      <c r="P92" t="s">
        <v>26</v>
      </c>
    </row>
    <row r="93" spans="1:5" ht="12.75">
      <c r="A93" s="33" t="s">
        <v>52</v>
      </c>
      <c r="E93" s="34" t="s">
        <v>49</v>
      </c>
    </row>
    <row r="94" spans="1:5" ht="63.75">
      <c r="A94" s="37" t="s">
        <v>54</v>
      </c>
      <c r="E94" s="36" t="s">
        <v>217</v>
      </c>
    </row>
    <row r="95" spans="1:16" ht="12.75">
      <c r="A95" s="24" t="s">
        <v>47</v>
      </c>
      <c r="B95" s="29" t="s">
        <v>218</v>
      </c>
      <c r="C95" s="29" t="s">
        <v>219</v>
      </c>
      <c r="D95" s="24" t="s">
        <v>49</v>
      </c>
      <c r="E95" s="30" t="s">
        <v>220</v>
      </c>
      <c r="F95" s="31" t="s">
        <v>108</v>
      </c>
      <c r="G95" s="32">
        <v>3411.3</v>
      </c>
      <c r="H95" s="32">
        <v>0</v>
      </c>
      <c r="I95" s="32">
        <f>ROUND(ROUND(H95,2)*ROUND(G95,2),2)</f>
      </c>
      <c r="O95">
        <f>(I95*21)/100</f>
      </c>
      <c r="P95" t="s">
        <v>26</v>
      </c>
    </row>
    <row r="96" spans="1:5" ht="12.75">
      <c r="A96" s="33" t="s">
        <v>52</v>
      </c>
      <c r="E96" s="34" t="s">
        <v>221</v>
      </c>
    </row>
    <row r="97" spans="1:5" ht="12.75">
      <c r="A97" s="37" t="s">
        <v>54</v>
      </c>
      <c r="E97" s="36" t="s">
        <v>222</v>
      </c>
    </row>
    <row r="98" spans="1:16" ht="12.75">
      <c r="A98" s="24" t="s">
        <v>47</v>
      </c>
      <c r="B98" s="29" t="s">
        <v>223</v>
      </c>
      <c r="C98" s="29" t="s">
        <v>224</v>
      </c>
      <c r="D98" s="24" t="s">
        <v>49</v>
      </c>
      <c r="E98" s="30" t="s">
        <v>225</v>
      </c>
      <c r="F98" s="31" t="s">
        <v>108</v>
      </c>
      <c r="G98" s="32">
        <v>3411.3</v>
      </c>
      <c r="H98" s="32">
        <v>0</v>
      </c>
      <c r="I98" s="32">
        <f>ROUND(ROUND(H98,2)*ROUND(G98,2),2)</f>
      </c>
      <c r="O98">
        <f>(I98*21)/100</f>
      </c>
      <c r="P98" t="s">
        <v>26</v>
      </c>
    </row>
    <row r="99" spans="1:5" ht="12.75">
      <c r="A99" s="33" t="s">
        <v>52</v>
      </c>
      <c r="E99" s="34" t="s">
        <v>226</v>
      </c>
    </row>
    <row r="100" spans="1:5" ht="12.75">
      <c r="A100" s="37" t="s">
        <v>54</v>
      </c>
      <c r="E100" s="36" t="s">
        <v>222</v>
      </c>
    </row>
    <row r="101" spans="1:16" ht="12.75">
      <c r="A101" s="24" t="s">
        <v>47</v>
      </c>
      <c r="B101" s="29" t="s">
        <v>227</v>
      </c>
      <c r="C101" s="29" t="s">
        <v>228</v>
      </c>
      <c r="D101" s="24" t="s">
        <v>49</v>
      </c>
      <c r="E101" s="30" t="s">
        <v>229</v>
      </c>
      <c r="F101" s="31" t="s">
        <v>108</v>
      </c>
      <c r="G101" s="32">
        <v>3411.3</v>
      </c>
      <c r="H101" s="32">
        <v>0</v>
      </c>
      <c r="I101" s="32">
        <f>ROUND(ROUND(H101,2)*ROUND(G101,2),2)</f>
      </c>
      <c r="O101">
        <f>(I101*21)/100</f>
      </c>
      <c r="P101" t="s">
        <v>26</v>
      </c>
    </row>
    <row r="102" spans="1:5" ht="12.75">
      <c r="A102" s="33" t="s">
        <v>52</v>
      </c>
      <c r="E102" s="34" t="s">
        <v>49</v>
      </c>
    </row>
    <row r="103" spans="1:5" ht="12.75">
      <c r="A103" s="37" t="s">
        <v>54</v>
      </c>
      <c r="E103" s="36" t="s">
        <v>222</v>
      </c>
    </row>
    <row r="104" spans="1:16" ht="12.75">
      <c r="A104" s="24" t="s">
        <v>47</v>
      </c>
      <c r="B104" s="29" t="s">
        <v>230</v>
      </c>
      <c r="C104" s="29" t="s">
        <v>231</v>
      </c>
      <c r="D104" s="24" t="s">
        <v>49</v>
      </c>
      <c r="E104" s="30" t="s">
        <v>232</v>
      </c>
      <c r="F104" s="31" t="s">
        <v>108</v>
      </c>
      <c r="G104" s="32">
        <v>3411.3</v>
      </c>
      <c r="H104" s="32">
        <v>0</v>
      </c>
      <c r="I104" s="32">
        <f>ROUND(ROUND(H104,2)*ROUND(G104,2),2)</f>
      </c>
      <c r="O104">
        <f>(I104*21)/100</f>
      </c>
      <c r="P104" t="s">
        <v>26</v>
      </c>
    </row>
    <row r="105" spans="1:5" ht="12.75">
      <c r="A105" s="33" t="s">
        <v>52</v>
      </c>
      <c r="E105" s="34" t="s">
        <v>49</v>
      </c>
    </row>
    <row r="106" spans="1:5" ht="12.75">
      <c r="A106" s="37" t="s">
        <v>54</v>
      </c>
      <c r="E106" s="36" t="s">
        <v>222</v>
      </c>
    </row>
    <row r="107" spans="1:16" ht="12.75">
      <c r="A107" s="24" t="s">
        <v>47</v>
      </c>
      <c r="B107" s="29" t="s">
        <v>233</v>
      </c>
      <c r="C107" s="29" t="s">
        <v>234</v>
      </c>
      <c r="D107" s="24" t="s">
        <v>49</v>
      </c>
      <c r="E107" s="30" t="s">
        <v>235</v>
      </c>
      <c r="F107" s="31" t="s">
        <v>108</v>
      </c>
      <c r="G107" s="32">
        <v>25.5</v>
      </c>
      <c r="H107" s="32">
        <v>0</v>
      </c>
      <c r="I107" s="32">
        <f>ROUND(ROUND(H107,2)*ROUND(G107,2),2)</f>
      </c>
      <c r="O107">
        <f>(I107*21)/100</f>
      </c>
      <c r="P107" t="s">
        <v>26</v>
      </c>
    </row>
    <row r="108" spans="1:5" ht="12.75">
      <c r="A108" s="33" t="s">
        <v>52</v>
      </c>
      <c r="E108" s="34" t="s">
        <v>49</v>
      </c>
    </row>
    <row r="109" spans="1:5" ht="12.75">
      <c r="A109" s="35" t="s">
        <v>54</v>
      </c>
      <c r="E109" s="36" t="s">
        <v>236</v>
      </c>
    </row>
    <row r="110" spans="1:18" ht="12.75" customHeight="1">
      <c r="A110" s="6" t="s">
        <v>45</v>
      </c>
      <c r="B110" s="6"/>
      <c r="C110" s="40" t="s">
        <v>74</v>
      </c>
      <c r="D110" s="6"/>
      <c r="E110" s="27" t="s">
        <v>237</v>
      </c>
      <c r="F110" s="6"/>
      <c r="G110" s="6"/>
      <c r="H110" s="6"/>
      <c r="I110" s="41">
        <f>0+Q110</f>
      </c>
      <c r="O110">
        <f>0+R110</f>
      </c>
      <c r="Q110">
        <f>0+I111+I114</f>
      </c>
      <c r="R110">
        <f>0+O111+O114</f>
      </c>
    </row>
    <row r="111" spans="1:16" ht="12.75">
      <c r="A111" s="24" t="s">
        <v>47</v>
      </c>
      <c r="B111" s="29" t="s">
        <v>238</v>
      </c>
      <c r="C111" s="29" t="s">
        <v>239</v>
      </c>
      <c r="D111" s="24" t="s">
        <v>49</v>
      </c>
      <c r="E111" s="30" t="s">
        <v>240</v>
      </c>
      <c r="F111" s="31" t="s">
        <v>241</v>
      </c>
      <c r="G111" s="32">
        <v>9</v>
      </c>
      <c r="H111" s="32">
        <v>0</v>
      </c>
      <c r="I111" s="32">
        <f>ROUND(ROUND(H111,2)*ROUND(G111,2),2)</f>
      </c>
      <c r="O111">
        <f>(I111*21)/100</f>
      </c>
      <c r="P111" t="s">
        <v>26</v>
      </c>
    </row>
    <row r="112" spans="1:5" ht="12.75">
      <c r="A112" s="33" t="s">
        <v>52</v>
      </c>
      <c r="E112" s="34" t="s">
        <v>242</v>
      </c>
    </row>
    <row r="113" spans="1:5" ht="12.75">
      <c r="A113" s="37" t="s">
        <v>54</v>
      </c>
      <c r="E113" s="36" t="s">
        <v>49</v>
      </c>
    </row>
    <row r="114" spans="1:16" ht="12.75">
      <c r="A114" s="24" t="s">
        <v>47</v>
      </c>
      <c r="B114" s="29" t="s">
        <v>243</v>
      </c>
      <c r="C114" s="29" t="s">
        <v>244</v>
      </c>
      <c r="D114" s="24" t="s">
        <v>49</v>
      </c>
      <c r="E114" s="30" t="s">
        <v>245</v>
      </c>
      <c r="F114" s="31" t="s">
        <v>113</v>
      </c>
      <c r="G114" s="32">
        <v>17.07</v>
      </c>
      <c r="H114" s="32">
        <v>0</v>
      </c>
      <c r="I114" s="32">
        <f>ROUND(ROUND(H114,2)*ROUND(G114,2),2)</f>
      </c>
      <c r="O114">
        <f>(I114*21)/100</f>
      </c>
      <c r="P114" t="s">
        <v>26</v>
      </c>
    </row>
    <row r="115" spans="1:5" ht="12.75">
      <c r="A115" s="33" t="s">
        <v>52</v>
      </c>
      <c r="E115" s="34" t="s">
        <v>246</v>
      </c>
    </row>
    <row r="116" spans="1:5" ht="51">
      <c r="A116" s="35" t="s">
        <v>54</v>
      </c>
      <c r="E116" s="36" t="s">
        <v>247</v>
      </c>
    </row>
    <row r="117" spans="1:18" ht="12.75" customHeight="1">
      <c r="A117" s="6" t="s">
        <v>45</v>
      </c>
      <c r="B117" s="6"/>
      <c r="C117" s="40" t="s">
        <v>42</v>
      </c>
      <c r="D117" s="6"/>
      <c r="E117" s="27" t="s">
        <v>248</v>
      </c>
      <c r="F117" s="6"/>
      <c r="G117" s="6"/>
      <c r="H117" s="6"/>
      <c r="I117" s="41">
        <f>0+Q117</f>
      </c>
      <c r="O117">
        <f>0+R117</f>
      </c>
      <c r="Q117">
        <f>0+I118+I121+I124+I127+I130+I133+I136+I139+I142+I145+I148+I151+I154+I157+I160+I163</f>
      </c>
      <c r="R117">
        <f>0+O118+O121+O124+O127+O130+O133+O136+O139+O142+O145+O148+O151+O154+O157+O160+O163</f>
      </c>
    </row>
    <row r="118" spans="1:16" ht="25.5">
      <c r="A118" s="24" t="s">
        <v>47</v>
      </c>
      <c r="B118" s="29" t="s">
        <v>249</v>
      </c>
      <c r="C118" s="29" t="s">
        <v>250</v>
      </c>
      <c r="D118" s="24" t="s">
        <v>49</v>
      </c>
      <c r="E118" s="30" t="s">
        <v>251</v>
      </c>
      <c r="F118" s="31" t="s">
        <v>241</v>
      </c>
      <c r="G118" s="32">
        <v>4</v>
      </c>
      <c r="H118" s="32">
        <v>0</v>
      </c>
      <c r="I118" s="32">
        <f>ROUND(ROUND(H118,2)*ROUND(G118,2),2)</f>
      </c>
      <c r="O118">
        <f>(I118*21)/100</f>
      </c>
      <c r="P118" t="s">
        <v>26</v>
      </c>
    </row>
    <row r="119" spans="1:5" ht="12.75">
      <c r="A119" s="33" t="s">
        <v>52</v>
      </c>
      <c r="E119" s="34" t="s">
        <v>252</v>
      </c>
    </row>
    <row r="120" spans="1:5" ht="38.25">
      <c r="A120" s="37" t="s">
        <v>54</v>
      </c>
      <c r="E120" s="36" t="s">
        <v>253</v>
      </c>
    </row>
    <row r="121" spans="1:16" ht="12.75">
      <c r="A121" s="24" t="s">
        <v>47</v>
      </c>
      <c r="B121" s="29" t="s">
        <v>254</v>
      </c>
      <c r="C121" s="29" t="s">
        <v>255</v>
      </c>
      <c r="D121" s="24" t="s">
        <v>49</v>
      </c>
      <c r="E121" s="30" t="s">
        <v>256</v>
      </c>
      <c r="F121" s="31" t="s">
        <v>241</v>
      </c>
      <c r="G121" s="32">
        <v>4</v>
      </c>
      <c r="H121" s="32">
        <v>0</v>
      </c>
      <c r="I121" s="32">
        <f>ROUND(ROUND(H121,2)*ROUND(G121,2),2)</f>
      </c>
      <c r="O121">
        <f>(I121*21)/100</f>
      </c>
      <c r="P121" t="s">
        <v>26</v>
      </c>
    </row>
    <row r="122" spans="1:5" ht="12.75">
      <c r="A122" s="33" t="s">
        <v>52</v>
      </c>
      <c r="E122" s="34" t="s">
        <v>257</v>
      </c>
    </row>
    <row r="123" spans="1:5" ht="12.75">
      <c r="A123" s="37" t="s">
        <v>54</v>
      </c>
      <c r="E123" s="36" t="s">
        <v>258</v>
      </c>
    </row>
    <row r="124" spans="1:16" ht="12.75">
      <c r="A124" s="24" t="s">
        <v>47</v>
      </c>
      <c r="B124" s="29" t="s">
        <v>259</v>
      </c>
      <c r="C124" s="29" t="s">
        <v>260</v>
      </c>
      <c r="D124" s="24" t="s">
        <v>49</v>
      </c>
      <c r="E124" s="30" t="s">
        <v>261</v>
      </c>
      <c r="F124" s="31" t="s">
        <v>262</v>
      </c>
      <c r="G124" s="32">
        <v>252</v>
      </c>
      <c r="H124" s="32">
        <v>0</v>
      </c>
      <c r="I124" s="32">
        <f>ROUND(ROUND(H124,2)*ROUND(G124,2),2)</f>
      </c>
      <c r="O124">
        <f>(I124*21)/100</f>
      </c>
      <c r="P124" t="s">
        <v>26</v>
      </c>
    </row>
    <row r="125" spans="1:5" ht="25.5">
      <c r="A125" s="33" t="s">
        <v>52</v>
      </c>
      <c r="E125" s="34" t="s">
        <v>263</v>
      </c>
    </row>
    <row r="126" spans="1:5" ht="12.75">
      <c r="A126" s="37" t="s">
        <v>54</v>
      </c>
      <c r="E126" s="36" t="s">
        <v>264</v>
      </c>
    </row>
    <row r="127" spans="1:16" ht="12.75">
      <c r="A127" s="24" t="s">
        <v>47</v>
      </c>
      <c r="B127" s="29" t="s">
        <v>265</v>
      </c>
      <c r="C127" s="29" t="s">
        <v>266</v>
      </c>
      <c r="D127" s="24" t="s">
        <v>49</v>
      </c>
      <c r="E127" s="30" t="s">
        <v>267</v>
      </c>
      <c r="F127" s="31" t="s">
        <v>241</v>
      </c>
      <c r="G127" s="32">
        <v>4</v>
      </c>
      <c r="H127" s="32">
        <v>0</v>
      </c>
      <c r="I127" s="32">
        <f>ROUND(ROUND(H127,2)*ROUND(G127,2),2)</f>
      </c>
      <c r="O127">
        <f>(I127*21)/100</f>
      </c>
      <c r="P127" t="s">
        <v>26</v>
      </c>
    </row>
    <row r="128" spans="1:5" ht="12.75">
      <c r="A128" s="33" t="s">
        <v>52</v>
      </c>
      <c r="E128" s="34" t="s">
        <v>268</v>
      </c>
    </row>
    <row r="129" spans="1:5" ht="38.25">
      <c r="A129" s="37" t="s">
        <v>54</v>
      </c>
      <c r="E129" s="36" t="s">
        <v>269</v>
      </c>
    </row>
    <row r="130" spans="1:16" ht="25.5">
      <c r="A130" s="24" t="s">
        <v>47</v>
      </c>
      <c r="B130" s="29" t="s">
        <v>270</v>
      </c>
      <c r="C130" s="29" t="s">
        <v>271</v>
      </c>
      <c r="D130" s="24" t="s">
        <v>49</v>
      </c>
      <c r="E130" s="30" t="s">
        <v>272</v>
      </c>
      <c r="F130" s="31" t="s">
        <v>241</v>
      </c>
      <c r="G130" s="32">
        <v>4</v>
      </c>
      <c r="H130" s="32">
        <v>0</v>
      </c>
      <c r="I130" s="32">
        <f>ROUND(ROUND(H130,2)*ROUND(G130,2),2)</f>
      </c>
      <c r="O130">
        <f>(I130*21)/100</f>
      </c>
      <c r="P130" t="s">
        <v>26</v>
      </c>
    </row>
    <row r="131" spans="1:5" ht="12.75">
      <c r="A131" s="33" t="s">
        <v>52</v>
      </c>
      <c r="E131" s="34" t="s">
        <v>252</v>
      </c>
    </row>
    <row r="132" spans="1:5" ht="12.75">
      <c r="A132" s="37" t="s">
        <v>54</v>
      </c>
      <c r="E132" s="36" t="s">
        <v>273</v>
      </c>
    </row>
    <row r="133" spans="1:16" ht="12.75">
      <c r="A133" s="24" t="s">
        <v>47</v>
      </c>
      <c r="B133" s="29" t="s">
        <v>274</v>
      </c>
      <c r="C133" s="29" t="s">
        <v>275</v>
      </c>
      <c r="D133" s="24" t="s">
        <v>49</v>
      </c>
      <c r="E133" s="30" t="s">
        <v>276</v>
      </c>
      <c r="F133" s="31" t="s">
        <v>241</v>
      </c>
      <c r="G133" s="32">
        <v>4</v>
      </c>
      <c r="H133" s="32">
        <v>0</v>
      </c>
      <c r="I133" s="32">
        <f>ROUND(ROUND(H133,2)*ROUND(G133,2),2)</f>
      </c>
      <c r="O133">
        <f>(I133*21)/100</f>
      </c>
      <c r="P133" t="s">
        <v>26</v>
      </c>
    </row>
    <row r="134" spans="1:5" ht="12.75">
      <c r="A134" s="33" t="s">
        <v>52</v>
      </c>
      <c r="E134" s="34" t="s">
        <v>257</v>
      </c>
    </row>
    <row r="135" spans="1:5" ht="12.75">
      <c r="A135" s="37" t="s">
        <v>54</v>
      </c>
      <c r="E135" s="36" t="s">
        <v>258</v>
      </c>
    </row>
    <row r="136" spans="1:16" ht="12.75">
      <c r="A136" s="24" t="s">
        <v>47</v>
      </c>
      <c r="B136" s="29" t="s">
        <v>277</v>
      </c>
      <c r="C136" s="29" t="s">
        <v>278</v>
      </c>
      <c r="D136" s="24" t="s">
        <v>49</v>
      </c>
      <c r="E136" s="30" t="s">
        <v>279</v>
      </c>
      <c r="F136" s="31" t="s">
        <v>262</v>
      </c>
      <c r="G136" s="32">
        <v>252</v>
      </c>
      <c r="H136" s="32">
        <v>0</v>
      </c>
      <c r="I136" s="32">
        <f>ROUND(ROUND(H136,2)*ROUND(G136,2),2)</f>
      </c>
      <c r="O136">
        <f>(I136*21)/100</f>
      </c>
      <c r="P136" t="s">
        <v>26</v>
      </c>
    </row>
    <row r="137" spans="1:5" ht="25.5">
      <c r="A137" s="33" t="s">
        <v>52</v>
      </c>
      <c r="E137" s="34" t="s">
        <v>263</v>
      </c>
    </row>
    <row r="138" spans="1:5" ht="12.75">
      <c r="A138" s="37" t="s">
        <v>54</v>
      </c>
      <c r="E138" s="36" t="s">
        <v>264</v>
      </c>
    </row>
    <row r="139" spans="1:16" ht="12.75">
      <c r="A139" s="24" t="s">
        <v>47</v>
      </c>
      <c r="B139" s="29" t="s">
        <v>280</v>
      </c>
      <c r="C139" s="29" t="s">
        <v>281</v>
      </c>
      <c r="D139" s="24" t="s">
        <v>49</v>
      </c>
      <c r="E139" s="30" t="s">
        <v>282</v>
      </c>
      <c r="F139" s="31" t="s">
        <v>241</v>
      </c>
      <c r="G139" s="32">
        <v>2</v>
      </c>
      <c r="H139" s="32">
        <v>0</v>
      </c>
      <c r="I139" s="32">
        <f>ROUND(ROUND(H139,2)*ROUND(G139,2),2)</f>
      </c>
      <c r="O139">
        <f>(I139*21)/100</f>
      </c>
      <c r="P139" t="s">
        <v>26</v>
      </c>
    </row>
    <row r="140" spans="1:5" ht="12.75">
      <c r="A140" s="33" t="s">
        <v>52</v>
      </c>
      <c r="E140" s="34" t="s">
        <v>252</v>
      </c>
    </row>
    <row r="141" spans="1:5" ht="12.75">
      <c r="A141" s="37" t="s">
        <v>54</v>
      </c>
      <c r="E141" s="36" t="s">
        <v>283</v>
      </c>
    </row>
    <row r="142" spans="1:16" ht="12.75">
      <c r="A142" s="24" t="s">
        <v>47</v>
      </c>
      <c r="B142" s="29" t="s">
        <v>284</v>
      </c>
      <c r="C142" s="29" t="s">
        <v>285</v>
      </c>
      <c r="D142" s="24" t="s">
        <v>49</v>
      </c>
      <c r="E142" s="30" t="s">
        <v>286</v>
      </c>
      <c r="F142" s="31" t="s">
        <v>241</v>
      </c>
      <c r="G142" s="32">
        <v>2</v>
      </c>
      <c r="H142" s="32">
        <v>0</v>
      </c>
      <c r="I142" s="32">
        <f>ROUND(ROUND(H142,2)*ROUND(G142,2),2)</f>
      </c>
      <c r="O142">
        <f>(I142*21)/100</f>
      </c>
      <c r="P142" t="s">
        <v>26</v>
      </c>
    </row>
    <row r="143" spans="1:5" ht="12.75">
      <c r="A143" s="33" t="s">
        <v>52</v>
      </c>
      <c r="E143" s="34" t="s">
        <v>257</v>
      </c>
    </row>
    <row r="144" spans="1:5" ht="12.75">
      <c r="A144" s="37" t="s">
        <v>54</v>
      </c>
      <c r="E144" s="36" t="s">
        <v>283</v>
      </c>
    </row>
    <row r="145" spans="1:16" ht="12.75">
      <c r="A145" s="24" t="s">
        <v>47</v>
      </c>
      <c r="B145" s="29" t="s">
        <v>287</v>
      </c>
      <c r="C145" s="29" t="s">
        <v>288</v>
      </c>
      <c r="D145" s="24" t="s">
        <v>49</v>
      </c>
      <c r="E145" s="30" t="s">
        <v>289</v>
      </c>
      <c r="F145" s="31" t="s">
        <v>262</v>
      </c>
      <c r="G145" s="32">
        <v>126</v>
      </c>
      <c r="H145" s="32">
        <v>0</v>
      </c>
      <c r="I145" s="32">
        <f>ROUND(ROUND(H145,2)*ROUND(G145,2),2)</f>
      </c>
      <c r="O145">
        <f>(I145*21)/100</f>
      </c>
      <c r="P145" t="s">
        <v>26</v>
      </c>
    </row>
    <row r="146" spans="1:5" ht="25.5">
      <c r="A146" s="33" t="s">
        <v>52</v>
      </c>
      <c r="E146" s="34" t="s">
        <v>263</v>
      </c>
    </row>
    <row r="147" spans="1:5" ht="12.75">
      <c r="A147" s="37" t="s">
        <v>54</v>
      </c>
      <c r="E147" s="36" t="s">
        <v>290</v>
      </c>
    </row>
    <row r="148" spans="1:16" ht="12.75">
      <c r="A148" s="24" t="s">
        <v>47</v>
      </c>
      <c r="B148" s="29" t="s">
        <v>291</v>
      </c>
      <c r="C148" s="29" t="s">
        <v>292</v>
      </c>
      <c r="D148" s="24" t="s">
        <v>49</v>
      </c>
      <c r="E148" s="30" t="s">
        <v>293</v>
      </c>
      <c r="F148" s="31" t="s">
        <v>241</v>
      </c>
      <c r="G148" s="32">
        <v>2</v>
      </c>
      <c r="H148" s="32">
        <v>0</v>
      </c>
      <c r="I148" s="32">
        <f>ROUND(ROUND(H148,2)*ROUND(G148,2),2)</f>
      </c>
      <c r="O148">
        <f>(I148*21)/100</f>
      </c>
      <c r="P148" t="s">
        <v>26</v>
      </c>
    </row>
    <row r="149" spans="1:5" ht="12.75">
      <c r="A149" s="33" t="s">
        <v>52</v>
      </c>
      <c r="E149" s="34" t="s">
        <v>294</v>
      </c>
    </row>
    <row r="150" spans="1:5" ht="12.75">
      <c r="A150" s="37" t="s">
        <v>54</v>
      </c>
      <c r="E150" s="36" t="s">
        <v>295</v>
      </c>
    </row>
    <row r="151" spans="1:16" ht="12.75">
      <c r="A151" s="24" t="s">
        <v>47</v>
      </c>
      <c r="B151" s="29" t="s">
        <v>296</v>
      </c>
      <c r="C151" s="29" t="s">
        <v>297</v>
      </c>
      <c r="D151" s="24" t="s">
        <v>49</v>
      </c>
      <c r="E151" s="30" t="s">
        <v>298</v>
      </c>
      <c r="F151" s="31" t="s">
        <v>179</v>
      </c>
      <c r="G151" s="32">
        <v>2291.2</v>
      </c>
      <c r="H151" s="32">
        <v>0</v>
      </c>
      <c r="I151" s="32">
        <f>ROUND(ROUND(H151,2)*ROUND(G151,2),2)</f>
      </c>
      <c r="O151">
        <f>(I151*21)/100</f>
      </c>
      <c r="P151" t="s">
        <v>26</v>
      </c>
    </row>
    <row r="152" spans="1:5" ht="12.75">
      <c r="A152" s="33" t="s">
        <v>52</v>
      </c>
      <c r="E152" s="34" t="s">
        <v>299</v>
      </c>
    </row>
    <row r="153" spans="1:5" ht="12.75">
      <c r="A153" s="37" t="s">
        <v>54</v>
      </c>
      <c r="E153" s="36" t="s">
        <v>300</v>
      </c>
    </row>
    <row r="154" spans="1:16" ht="12.75">
      <c r="A154" s="24" t="s">
        <v>47</v>
      </c>
      <c r="B154" s="29" t="s">
        <v>301</v>
      </c>
      <c r="C154" s="29" t="s">
        <v>302</v>
      </c>
      <c r="D154" s="24" t="s">
        <v>49</v>
      </c>
      <c r="E154" s="30" t="s">
        <v>303</v>
      </c>
      <c r="F154" s="31" t="s">
        <v>179</v>
      </c>
      <c r="G154" s="32">
        <v>23.37</v>
      </c>
      <c r="H154" s="32">
        <v>0</v>
      </c>
      <c r="I154" s="32">
        <f>ROUND(ROUND(H154,2)*ROUND(G154,2),2)</f>
      </c>
      <c r="O154">
        <f>(I154*21)/100</f>
      </c>
      <c r="P154" t="s">
        <v>26</v>
      </c>
    </row>
    <row r="155" spans="1:5" ht="12.75">
      <c r="A155" s="33" t="s">
        <v>52</v>
      </c>
      <c r="E155" s="34" t="s">
        <v>304</v>
      </c>
    </row>
    <row r="156" spans="1:5" ht="51">
      <c r="A156" s="37" t="s">
        <v>54</v>
      </c>
      <c r="E156" s="36" t="s">
        <v>305</v>
      </c>
    </row>
    <row r="157" spans="1:16" ht="12.75">
      <c r="A157" s="24" t="s">
        <v>47</v>
      </c>
      <c r="B157" s="29" t="s">
        <v>306</v>
      </c>
      <c r="C157" s="29" t="s">
        <v>307</v>
      </c>
      <c r="D157" s="24" t="s">
        <v>49</v>
      </c>
      <c r="E157" s="30" t="s">
        <v>308</v>
      </c>
      <c r="F157" s="31" t="s">
        <v>179</v>
      </c>
      <c r="G157" s="32">
        <v>170.8</v>
      </c>
      <c r="H157" s="32">
        <v>0</v>
      </c>
      <c r="I157" s="32">
        <f>ROUND(ROUND(H157,2)*ROUND(G157,2),2)</f>
      </c>
      <c r="O157">
        <f>(I157*21)/100</f>
      </c>
      <c r="P157" t="s">
        <v>26</v>
      </c>
    </row>
    <row r="158" spans="1:5" ht="12.75">
      <c r="A158" s="33" t="s">
        <v>52</v>
      </c>
      <c r="E158" s="34" t="s">
        <v>309</v>
      </c>
    </row>
    <row r="159" spans="1:5" ht="12.75">
      <c r="A159" s="37" t="s">
        <v>54</v>
      </c>
      <c r="E159" s="36" t="s">
        <v>310</v>
      </c>
    </row>
    <row r="160" spans="1:16" ht="12.75">
      <c r="A160" s="24" t="s">
        <v>47</v>
      </c>
      <c r="B160" s="29" t="s">
        <v>311</v>
      </c>
      <c r="C160" s="29" t="s">
        <v>312</v>
      </c>
      <c r="D160" s="24" t="s">
        <v>49</v>
      </c>
      <c r="E160" s="30" t="s">
        <v>313</v>
      </c>
      <c r="F160" s="31" t="s">
        <v>113</v>
      </c>
      <c r="G160" s="32">
        <v>6</v>
      </c>
      <c r="H160" s="32">
        <v>0</v>
      </c>
      <c r="I160" s="32">
        <f>ROUND(ROUND(H160,2)*ROUND(G160,2),2)</f>
      </c>
      <c r="O160">
        <f>(I160*21)/100</f>
      </c>
      <c r="P160" t="s">
        <v>26</v>
      </c>
    </row>
    <row r="161" spans="1:5" ht="12.75">
      <c r="A161" s="33" t="s">
        <v>52</v>
      </c>
      <c r="E161" s="34" t="s">
        <v>109</v>
      </c>
    </row>
    <row r="162" spans="1:5" ht="25.5">
      <c r="A162" s="37" t="s">
        <v>54</v>
      </c>
      <c r="E162" s="36" t="s">
        <v>314</v>
      </c>
    </row>
    <row r="163" spans="1:16" ht="12.75">
      <c r="A163" s="24" t="s">
        <v>47</v>
      </c>
      <c r="B163" s="29" t="s">
        <v>315</v>
      </c>
      <c r="C163" s="29" t="s">
        <v>316</v>
      </c>
      <c r="D163" s="24" t="s">
        <v>49</v>
      </c>
      <c r="E163" s="30" t="s">
        <v>317</v>
      </c>
      <c r="F163" s="31" t="s">
        <v>179</v>
      </c>
      <c r="G163" s="32">
        <v>10</v>
      </c>
      <c r="H163" s="32">
        <v>0</v>
      </c>
      <c r="I163" s="32">
        <f>ROUND(ROUND(H163,2)*ROUND(G163,2),2)</f>
      </c>
      <c r="O163">
        <f>(I163*21)/100</f>
      </c>
      <c r="P163" t="s">
        <v>26</v>
      </c>
    </row>
    <row r="164" spans="1:5" ht="12.75">
      <c r="A164" s="33" t="s">
        <v>52</v>
      </c>
      <c r="E164" s="34" t="s">
        <v>318</v>
      </c>
    </row>
    <row r="165" spans="1:5" ht="12.75">
      <c r="A165" s="35" t="s">
        <v>54</v>
      </c>
      <c r="E165" s="36" t="s">
        <v>319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0+O9+O16+O44+O57+O64+O68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320</v>
      </c>
      <c r="I3" s="38">
        <f>0+I9+I16+I44+I57+I64+I68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320</v>
      </c>
      <c r="D4" s="1"/>
      <c r="E4" s="14" t="s">
        <v>321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320</v>
      </c>
      <c r="D5" s="6"/>
      <c r="E5" s="18" t="s">
        <v>321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4" t="s">
        <v>47</v>
      </c>
      <c r="B10" s="29" t="s">
        <v>31</v>
      </c>
      <c r="C10" s="29" t="s">
        <v>96</v>
      </c>
      <c r="D10" s="24" t="s">
        <v>97</v>
      </c>
      <c r="E10" s="30" t="s">
        <v>98</v>
      </c>
      <c r="F10" s="31" t="s">
        <v>99</v>
      </c>
      <c r="G10" s="32">
        <v>78.98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>
      <c r="A11" s="33" t="s">
        <v>52</v>
      </c>
      <c r="E11" s="34" t="s">
        <v>322</v>
      </c>
    </row>
    <row r="12" spans="1:5" ht="12.75">
      <c r="A12" s="37" t="s">
        <v>54</v>
      </c>
      <c r="E12" s="36" t="s">
        <v>323</v>
      </c>
    </row>
    <row r="13" spans="1:16" ht="12.75">
      <c r="A13" s="24" t="s">
        <v>47</v>
      </c>
      <c r="B13" s="29" t="s">
        <v>26</v>
      </c>
      <c r="C13" s="29" t="s">
        <v>96</v>
      </c>
      <c r="D13" s="24" t="s">
        <v>102</v>
      </c>
      <c r="E13" s="30" t="s">
        <v>98</v>
      </c>
      <c r="F13" s="31" t="s">
        <v>99</v>
      </c>
      <c r="G13" s="32">
        <v>15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2.75">
      <c r="A14" s="33" t="s">
        <v>52</v>
      </c>
      <c r="E14" s="34" t="s">
        <v>103</v>
      </c>
    </row>
    <row r="15" spans="1:5" ht="12.75">
      <c r="A15" s="35" t="s">
        <v>54</v>
      </c>
      <c r="E15" s="36" t="s">
        <v>104</v>
      </c>
    </row>
    <row r="16" spans="1:18" ht="12.75" customHeight="1">
      <c r="A16" s="6" t="s">
        <v>45</v>
      </c>
      <c r="B16" s="6"/>
      <c r="C16" s="40" t="s">
        <v>31</v>
      </c>
      <c r="D16" s="6"/>
      <c r="E16" s="27" t="s">
        <v>105</v>
      </c>
      <c r="F16" s="6"/>
      <c r="G16" s="6"/>
      <c r="H16" s="6"/>
      <c r="I16" s="41">
        <f>0+Q16</f>
      </c>
      <c r="O16">
        <f>0+R16</f>
      </c>
      <c r="Q16">
        <f>0+I17+I20+I23+I26+I29+I32+I35+I38+I41</f>
      </c>
      <c r="R16">
        <f>0+O17+O20+O23+O26+O29+O32+O35+O38+O41</f>
      </c>
    </row>
    <row r="17" spans="1:16" ht="25.5">
      <c r="A17" s="24" t="s">
        <v>47</v>
      </c>
      <c r="B17" s="29" t="s">
        <v>27</v>
      </c>
      <c r="C17" s="29" t="s">
        <v>324</v>
      </c>
      <c r="D17" s="24" t="s">
        <v>49</v>
      </c>
      <c r="E17" s="30" t="s">
        <v>325</v>
      </c>
      <c r="F17" s="31" t="s">
        <v>113</v>
      </c>
      <c r="G17" s="32">
        <v>3.44</v>
      </c>
      <c r="H17" s="32">
        <v>0</v>
      </c>
      <c r="I17" s="32">
        <f>ROUND(ROUND(H17,2)*ROUND(G17,2),2)</f>
      </c>
      <c r="O17">
        <f>(I17*21)/100</f>
      </c>
      <c r="P17" t="s">
        <v>26</v>
      </c>
    </row>
    <row r="18" spans="1:5" ht="12.75">
      <c r="A18" s="33" t="s">
        <v>52</v>
      </c>
      <c r="E18" s="34" t="s">
        <v>49</v>
      </c>
    </row>
    <row r="19" spans="1:5" ht="12.75">
      <c r="A19" s="37" t="s">
        <v>54</v>
      </c>
      <c r="E19" s="36" t="s">
        <v>326</v>
      </c>
    </row>
    <row r="20" spans="1:16" ht="12.75">
      <c r="A20" s="24" t="s">
        <v>47</v>
      </c>
      <c r="B20" s="29" t="s">
        <v>35</v>
      </c>
      <c r="C20" s="29" t="s">
        <v>128</v>
      </c>
      <c r="D20" s="24" t="s">
        <v>49</v>
      </c>
      <c r="E20" s="30" t="s">
        <v>129</v>
      </c>
      <c r="F20" s="31" t="s">
        <v>113</v>
      </c>
      <c r="G20" s="32">
        <v>1.6</v>
      </c>
      <c r="H20" s="32">
        <v>0</v>
      </c>
      <c r="I20" s="32">
        <f>ROUND(ROUND(H20,2)*ROUND(G20,2),2)</f>
      </c>
      <c r="O20">
        <f>(I20*21)/100</f>
      </c>
      <c r="P20" t="s">
        <v>26</v>
      </c>
    </row>
    <row r="21" spans="1:5" ht="12.75">
      <c r="A21" s="33" t="s">
        <v>52</v>
      </c>
      <c r="E21" s="34" t="s">
        <v>327</v>
      </c>
    </row>
    <row r="22" spans="1:5" ht="12.75">
      <c r="A22" s="37" t="s">
        <v>54</v>
      </c>
      <c r="E22" s="36" t="s">
        <v>328</v>
      </c>
    </row>
    <row r="23" spans="1:16" ht="12.75">
      <c r="A23" s="24" t="s">
        <v>47</v>
      </c>
      <c r="B23" s="29" t="s">
        <v>37</v>
      </c>
      <c r="C23" s="29" t="s">
        <v>329</v>
      </c>
      <c r="D23" s="24" t="s">
        <v>49</v>
      </c>
      <c r="E23" s="30" t="s">
        <v>330</v>
      </c>
      <c r="F23" s="31" t="s">
        <v>113</v>
      </c>
      <c r="G23" s="32">
        <v>36.05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>
      <c r="A24" s="33" t="s">
        <v>52</v>
      </c>
      <c r="E24" s="34" t="s">
        <v>126</v>
      </c>
    </row>
    <row r="25" spans="1:5" ht="12.75">
      <c r="A25" s="37" t="s">
        <v>54</v>
      </c>
      <c r="E25" s="36" t="s">
        <v>331</v>
      </c>
    </row>
    <row r="26" spans="1:16" ht="12.75">
      <c r="A26" s="24" t="s">
        <v>47</v>
      </c>
      <c r="B26" s="29" t="s">
        <v>39</v>
      </c>
      <c r="C26" s="29" t="s">
        <v>139</v>
      </c>
      <c r="D26" s="24" t="s">
        <v>49</v>
      </c>
      <c r="E26" s="30" t="s">
        <v>140</v>
      </c>
      <c r="F26" s="31" t="s">
        <v>113</v>
      </c>
      <c r="G26" s="32">
        <v>36.05</v>
      </c>
      <c r="H26" s="32">
        <v>0</v>
      </c>
      <c r="I26" s="32">
        <f>ROUND(ROUND(H26,2)*ROUND(G26,2),2)</f>
      </c>
      <c r="O26">
        <f>(I26*21)/100</f>
      </c>
      <c r="P26" t="s">
        <v>26</v>
      </c>
    </row>
    <row r="27" spans="1:5" ht="12.75">
      <c r="A27" s="33" t="s">
        <v>52</v>
      </c>
      <c r="E27" s="34" t="s">
        <v>49</v>
      </c>
    </row>
    <row r="28" spans="1:5" ht="12.75">
      <c r="A28" s="37" t="s">
        <v>54</v>
      </c>
      <c r="E28" s="36" t="s">
        <v>332</v>
      </c>
    </row>
    <row r="29" spans="1:16" ht="12.75">
      <c r="A29" s="24" t="s">
        <v>47</v>
      </c>
      <c r="B29" s="29" t="s">
        <v>70</v>
      </c>
      <c r="C29" s="29" t="s">
        <v>152</v>
      </c>
      <c r="D29" s="24" t="s">
        <v>49</v>
      </c>
      <c r="E29" s="30" t="s">
        <v>153</v>
      </c>
      <c r="F29" s="31" t="s">
        <v>113</v>
      </c>
      <c r="G29" s="32">
        <v>16.22</v>
      </c>
      <c r="H29" s="32">
        <v>0</v>
      </c>
      <c r="I29" s="32">
        <f>ROUND(ROUND(H29,2)*ROUND(G29,2),2)</f>
      </c>
      <c r="O29">
        <f>(I29*21)/100</f>
      </c>
      <c r="P29" t="s">
        <v>26</v>
      </c>
    </row>
    <row r="30" spans="1:5" ht="12.75">
      <c r="A30" s="33" t="s">
        <v>52</v>
      </c>
      <c r="E30" s="34" t="s">
        <v>49</v>
      </c>
    </row>
    <row r="31" spans="1:5" ht="12.75">
      <c r="A31" s="37" t="s">
        <v>54</v>
      </c>
      <c r="E31" s="36" t="s">
        <v>333</v>
      </c>
    </row>
    <row r="32" spans="1:16" ht="12.75">
      <c r="A32" s="24" t="s">
        <v>47</v>
      </c>
      <c r="B32" s="29" t="s">
        <v>74</v>
      </c>
      <c r="C32" s="29" t="s">
        <v>156</v>
      </c>
      <c r="D32" s="24" t="s">
        <v>49</v>
      </c>
      <c r="E32" s="30" t="s">
        <v>157</v>
      </c>
      <c r="F32" s="31" t="s">
        <v>108</v>
      </c>
      <c r="G32" s="32">
        <v>20.2</v>
      </c>
      <c r="H32" s="32">
        <v>0</v>
      </c>
      <c r="I32" s="32">
        <f>ROUND(ROUND(H32,2)*ROUND(G32,2),2)</f>
      </c>
      <c r="O32">
        <f>(I32*21)/100</f>
      </c>
      <c r="P32" t="s">
        <v>26</v>
      </c>
    </row>
    <row r="33" spans="1:5" ht="12.75">
      <c r="A33" s="33" t="s">
        <v>52</v>
      </c>
      <c r="E33" s="34" t="s">
        <v>49</v>
      </c>
    </row>
    <row r="34" spans="1:5" ht="12.75">
      <c r="A34" s="37" t="s">
        <v>54</v>
      </c>
      <c r="E34" s="36" t="s">
        <v>334</v>
      </c>
    </row>
    <row r="35" spans="1:16" ht="12.75">
      <c r="A35" s="24" t="s">
        <v>47</v>
      </c>
      <c r="B35" s="29" t="s">
        <v>42</v>
      </c>
      <c r="C35" s="29" t="s">
        <v>160</v>
      </c>
      <c r="D35" s="24" t="s">
        <v>49</v>
      </c>
      <c r="E35" s="30" t="s">
        <v>161</v>
      </c>
      <c r="F35" s="31" t="s">
        <v>108</v>
      </c>
      <c r="G35" s="32">
        <v>10.67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.75">
      <c r="A36" s="33" t="s">
        <v>52</v>
      </c>
      <c r="E36" s="34" t="s">
        <v>49</v>
      </c>
    </row>
    <row r="37" spans="1:5" ht="12.75">
      <c r="A37" s="37" t="s">
        <v>54</v>
      </c>
      <c r="E37" s="36" t="s">
        <v>335</v>
      </c>
    </row>
    <row r="38" spans="1:16" ht="12.75">
      <c r="A38" s="24" t="s">
        <v>47</v>
      </c>
      <c r="B38" s="29" t="s">
        <v>44</v>
      </c>
      <c r="C38" s="29" t="s">
        <v>168</v>
      </c>
      <c r="D38" s="24" t="s">
        <v>49</v>
      </c>
      <c r="E38" s="30" t="s">
        <v>169</v>
      </c>
      <c r="F38" s="31" t="s">
        <v>108</v>
      </c>
      <c r="G38" s="32">
        <v>10.67</v>
      </c>
      <c r="H38" s="32">
        <v>0</v>
      </c>
      <c r="I38" s="32">
        <f>ROUND(ROUND(H38,2)*ROUND(G38,2),2)</f>
      </c>
      <c r="O38">
        <f>(I38*21)/100</f>
      </c>
      <c r="P38" t="s">
        <v>26</v>
      </c>
    </row>
    <row r="39" spans="1:5" ht="12.75">
      <c r="A39" s="33" t="s">
        <v>52</v>
      </c>
      <c r="E39" s="34" t="s">
        <v>49</v>
      </c>
    </row>
    <row r="40" spans="1:5" ht="12.75">
      <c r="A40" s="37" t="s">
        <v>54</v>
      </c>
      <c r="E40" s="36" t="s">
        <v>49</v>
      </c>
    </row>
    <row r="41" spans="1:16" ht="12.75">
      <c r="A41" s="24" t="s">
        <v>47</v>
      </c>
      <c r="B41" s="29" t="s">
        <v>83</v>
      </c>
      <c r="C41" s="29" t="s">
        <v>172</v>
      </c>
      <c r="D41" s="24" t="s">
        <v>49</v>
      </c>
      <c r="E41" s="30" t="s">
        <v>173</v>
      </c>
      <c r="F41" s="31" t="s">
        <v>108</v>
      </c>
      <c r="G41" s="32">
        <v>10.67</v>
      </c>
      <c r="H41" s="32">
        <v>0</v>
      </c>
      <c r="I41" s="32">
        <f>ROUND(ROUND(H41,2)*ROUND(G41,2),2)</f>
      </c>
      <c r="O41">
        <f>(I41*21)/100</f>
      </c>
      <c r="P41" t="s">
        <v>26</v>
      </c>
    </row>
    <row r="42" spans="1:5" ht="12.75">
      <c r="A42" s="33" t="s">
        <v>52</v>
      </c>
      <c r="E42" s="34" t="s">
        <v>49</v>
      </c>
    </row>
    <row r="43" spans="1:5" ht="12.75">
      <c r="A43" s="35" t="s">
        <v>54</v>
      </c>
      <c r="E43" s="36" t="s">
        <v>49</v>
      </c>
    </row>
    <row r="44" spans="1:18" ht="12.75" customHeight="1">
      <c r="A44" s="6" t="s">
        <v>45</v>
      </c>
      <c r="B44" s="6"/>
      <c r="C44" s="40" t="s">
        <v>35</v>
      </c>
      <c r="D44" s="6"/>
      <c r="E44" s="27" t="s">
        <v>192</v>
      </c>
      <c r="F44" s="6"/>
      <c r="G44" s="6"/>
      <c r="H44" s="6"/>
      <c r="I44" s="41">
        <f>0+Q44</f>
      </c>
      <c r="O44">
        <f>0+R44</f>
      </c>
      <c r="Q44">
        <f>0+I45+I48+I51+I54</f>
      </c>
      <c r="R44">
        <f>0+O45+O48+O51+O54</f>
      </c>
    </row>
    <row r="45" spans="1:16" ht="12.75">
      <c r="A45" s="24" t="s">
        <v>47</v>
      </c>
      <c r="B45" s="29" t="s">
        <v>87</v>
      </c>
      <c r="C45" s="29" t="s">
        <v>194</v>
      </c>
      <c r="D45" s="24" t="s">
        <v>49</v>
      </c>
      <c r="E45" s="30" t="s">
        <v>195</v>
      </c>
      <c r="F45" s="31" t="s">
        <v>113</v>
      </c>
      <c r="G45" s="32">
        <v>2.28</v>
      </c>
      <c r="H45" s="32">
        <v>0</v>
      </c>
      <c r="I45" s="32">
        <f>ROUND(ROUND(H45,2)*ROUND(G45,2),2)</f>
      </c>
      <c r="O45">
        <f>(I45*21)/100</f>
      </c>
      <c r="P45" t="s">
        <v>26</v>
      </c>
    </row>
    <row r="46" spans="1:5" ht="12.75">
      <c r="A46" s="33" t="s">
        <v>52</v>
      </c>
      <c r="E46" s="34" t="s">
        <v>196</v>
      </c>
    </row>
    <row r="47" spans="1:5" ht="12.75">
      <c r="A47" s="37" t="s">
        <v>54</v>
      </c>
      <c r="E47" s="36" t="s">
        <v>336</v>
      </c>
    </row>
    <row r="48" spans="1:16" ht="12.75">
      <c r="A48" s="24" t="s">
        <v>47</v>
      </c>
      <c r="B48" s="29" t="s">
        <v>90</v>
      </c>
      <c r="C48" s="29" t="s">
        <v>199</v>
      </c>
      <c r="D48" s="24" t="s">
        <v>49</v>
      </c>
      <c r="E48" s="30" t="s">
        <v>200</v>
      </c>
      <c r="F48" s="31" t="s">
        <v>113</v>
      </c>
      <c r="G48" s="32">
        <v>4.44</v>
      </c>
      <c r="H48" s="32">
        <v>0</v>
      </c>
      <c r="I48" s="32">
        <f>ROUND(ROUND(H48,2)*ROUND(G48,2),2)</f>
      </c>
      <c r="O48">
        <f>(I48*21)/100</f>
      </c>
      <c r="P48" t="s">
        <v>26</v>
      </c>
    </row>
    <row r="49" spans="1:5" ht="12.75">
      <c r="A49" s="33" t="s">
        <v>52</v>
      </c>
      <c r="E49" s="34" t="s">
        <v>201</v>
      </c>
    </row>
    <row r="50" spans="1:5" ht="38.25">
      <c r="A50" s="37" t="s">
        <v>54</v>
      </c>
      <c r="E50" s="36" t="s">
        <v>337</v>
      </c>
    </row>
    <row r="51" spans="1:16" ht="12.75">
      <c r="A51" s="24" t="s">
        <v>47</v>
      </c>
      <c r="B51" s="29" t="s">
        <v>151</v>
      </c>
      <c r="C51" s="29" t="s">
        <v>204</v>
      </c>
      <c r="D51" s="24" t="s">
        <v>49</v>
      </c>
      <c r="E51" s="30" t="s">
        <v>205</v>
      </c>
      <c r="F51" s="31" t="s">
        <v>113</v>
      </c>
      <c r="G51" s="32">
        <v>0.68</v>
      </c>
      <c r="H51" s="32">
        <v>0</v>
      </c>
      <c r="I51" s="32">
        <f>ROUND(ROUND(H51,2)*ROUND(G51,2),2)</f>
      </c>
      <c r="O51">
        <f>(I51*21)/100</f>
      </c>
      <c r="P51" t="s">
        <v>26</v>
      </c>
    </row>
    <row r="52" spans="1:5" ht="12.75">
      <c r="A52" s="33" t="s">
        <v>52</v>
      </c>
      <c r="E52" s="34" t="s">
        <v>206</v>
      </c>
    </row>
    <row r="53" spans="1:5" ht="12.75">
      <c r="A53" s="37" t="s">
        <v>54</v>
      </c>
      <c r="E53" s="36" t="s">
        <v>338</v>
      </c>
    </row>
    <row r="54" spans="1:16" ht="12.75">
      <c r="A54" s="24" t="s">
        <v>47</v>
      </c>
      <c r="B54" s="29" t="s">
        <v>155</v>
      </c>
      <c r="C54" s="29" t="s">
        <v>209</v>
      </c>
      <c r="D54" s="24" t="s">
        <v>49</v>
      </c>
      <c r="E54" s="30" t="s">
        <v>210</v>
      </c>
      <c r="F54" s="31" t="s">
        <v>113</v>
      </c>
      <c r="G54" s="32">
        <v>4.56</v>
      </c>
      <c r="H54" s="32">
        <v>0</v>
      </c>
      <c r="I54" s="32">
        <f>ROUND(ROUND(H54,2)*ROUND(G54,2),2)</f>
      </c>
      <c r="O54">
        <f>(I54*21)/100</f>
      </c>
      <c r="P54" t="s">
        <v>26</v>
      </c>
    </row>
    <row r="55" spans="1:5" ht="12.75">
      <c r="A55" s="33" t="s">
        <v>52</v>
      </c>
      <c r="E55" s="34" t="s">
        <v>211</v>
      </c>
    </row>
    <row r="56" spans="1:5" ht="12.75">
      <c r="A56" s="35" t="s">
        <v>54</v>
      </c>
      <c r="E56" s="36" t="s">
        <v>339</v>
      </c>
    </row>
    <row r="57" spans="1:18" ht="12.75" customHeight="1">
      <c r="A57" s="6" t="s">
        <v>45</v>
      </c>
      <c r="B57" s="6"/>
      <c r="C57" s="40" t="s">
        <v>37</v>
      </c>
      <c r="D57" s="6"/>
      <c r="E57" s="27" t="s">
        <v>213</v>
      </c>
      <c r="F57" s="6"/>
      <c r="G57" s="6"/>
      <c r="H57" s="6"/>
      <c r="I57" s="41">
        <f>0+Q57</f>
      </c>
      <c r="O57">
        <f>0+R57</f>
      </c>
      <c r="Q57">
        <f>0+I58+I61</f>
      </c>
      <c r="R57">
        <f>0+O58+O61</f>
      </c>
    </row>
    <row r="58" spans="1:16" ht="12.75">
      <c r="A58" s="24" t="s">
        <v>47</v>
      </c>
      <c r="B58" s="29" t="s">
        <v>159</v>
      </c>
      <c r="C58" s="29" t="s">
        <v>340</v>
      </c>
      <c r="D58" s="24" t="s">
        <v>49</v>
      </c>
      <c r="E58" s="30" t="s">
        <v>341</v>
      </c>
      <c r="F58" s="31" t="s">
        <v>108</v>
      </c>
      <c r="G58" s="32">
        <v>20.2</v>
      </c>
      <c r="H58" s="32">
        <v>0</v>
      </c>
      <c r="I58" s="32">
        <f>ROUND(ROUND(H58,2)*ROUND(G58,2),2)</f>
      </c>
      <c r="O58">
        <f>(I58*21)/100</f>
      </c>
      <c r="P58" t="s">
        <v>26</v>
      </c>
    </row>
    <row r="59" spans="1:5" ht="12.75">
      <c r="A59" s="33" t="s">
        <v>52</v>
      </c>
      <c r="E59" s="34" t="s">
        <v>342</v>
      </c>
    </row>
    <row r="60" spans="1:5" ht="12.75">
      <c r="A60" s="37" t="s">
        <v>54</v>
      </c>
      <c r="E60" s="36" t="s">
        <v>343</v>
      </c>
    </row>
    <row r="61" spans="1:16" ht="12.75">
      <c r="A61" s="24" t="s">
        <v>47</v>
      </c>
      <c r="B61" s="29" t="s">
        <v>163</v>
      </c>
      <c r="C61" s="29" t="s">
        <v>344</v>
      </c>
      <c r="D61" s="24" t="s">
        <v>49</v>
      </c>
      <c r="E61" s="30" t="s">
        <v>345</v>
      </c>
      <c r="F61" s="31" t="s">
        <v>113</v>
      </c>
      <c r="G61" s="32">
        <v>1.06</v>
      </c>
      <c r="H61" s="32">
        <v>0</v>
      </c>
      <c r="I61" s="32">
        <f>ROUND(ROUND(H61,2)*ROUND(G61,2),2)</f>
      </c>
      <c r="O61">
        <f>(I61*21)/100</f>
      </c>
      <c r="P61" t="s">
        <v>26</v>
      </c>
    </row>
    <row r="62" spans="1:5" ht="12.75">
      <c r="A62" s="33" t="s">
        <v>52</v>
      </c>
      <c r="E62" s="34" t="s">
        <v>346</v>
      </c>
    </row>
    <row r="63" spans="1:5" ht="12.75">
      <c r="A63" s="35" t="s">
        <v>54</v>
      </c>
      <c r="E63" s="36" t="s">
        <v>347</v>
      </c>
    </row>
    <row r="64" spans="1:18" ht="12.75" customHeight="1">
      <c r="A64" s="6" t="s">
        <v>45</v>
      </c>
      <c r="B64" s="6"/>
      <c r="C64" s="40" t="s">
        <v>74</v>
      </c>
      <c r="D64" s="6"/>
      <c r="E64" s="27" t="s">
        <v>237</v>
      </c>
      <c r="F64" s="6"/>
      <c r="G64" s="6"/>
      <c r="H64" s="6"/>
      <c r="I64" s="41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47</v>
      </c>
      <c r="B65" s="29" t="s">
        <v>167</v>
      </c>
      <c r="C65" s="29" t="s">
        <v>244</v>
      </c>
      <c r="D65" s="24" t="s">
        <v>49</v>
      </c>
      <c r="E65" s="30" t="s">
        <v>245</v>
      </c>
      <c r="F65" s="31" t="s">
        <v>113</v>
      </c>
      <c r="G65" s="32">
        <v>5.99</v>
      </c>
      <c r="H65" s="32">
        <v>0</v>
      </c>
      <c r="I65" s="32">
        <f>ROUND(ROUND(H65,2)*ROUND(G65,2),2)</f>
      </c>
      <c r="O65">
        <f>(I65*21)/100</f>
      </c>
      <c r="P65" t="s">
        <v>26</v>
      </c>
    </row>
    <row r="66" spans="1:5" ht="12.75">
      <c r="A66" s="33" t="s">
        <v>52</v>
      </c>
      <c r="E66" s="34" t="s">
        <v>49</v>
      </c>
    </row>
    <row r="67" spans="1:5" ht="12.75">
      <c r="A67" s="35" t="s">
        <v>54</v>
      </c>
      <c r="E67" s="36" t="s">
        <v>348</v>
      </c>
    </row>
    <row r="68" spans="1:18" ht="12.75" customHeight="1">
      <c r="A68" s="6" t="s">
        <v>45</v>
      </c>
      <c r="B68" s="6"/>
      <c r="C68" s="40" t="s">
        <v>42</v>
      </c>
      <c r="D68" s="6"/>
      <c r="E68" s="27" t="s">
        <v>248</v>
      </c>
      <c r="F68" s="6"/>
      <c r="G68" s="6"/>
      <c r="H68" s="6"/>
      <c r="I68" s="41">
        <f>0+Q68</f>
      </c>
      <c r="O68">
        <f>0+R68</f>
      </c>
      <c r="Q68">
        <f>0+I69+I72+I75</f>
      </c>
      <c r="R68">
        <f>0+O69+O72+O75</f>
      </c>
    </row>
    <row r="69" spans="1:16" ht="12.75">
      <c r="A69" s="24" t="s">
        <v>47</v>
      </c>
      <c r="B69" s="29" t="s">
        <v>171</v>
      </c>
      <c r="C69" s="29" t="s">
        <v>302</v>
      </c>
      <c r="D69" s="24" t="s">
        <v>49</v>
      </c>
      <c r="E69" s="30" t="s">
        <v>303</v>
      </c>
      <c r="F69" s="31" t="s">
        <v>179</v>
      </c>
      <c r="G69" s="32">
        <v>8</v>
      </c>
      <c r="H69" s="32">
        <v>0</v>
      </c>
      <c r="I69" s="32">
        <f>ROUND(ROUND(H69,2)*ROUND(G69,2),2)</f>
      </c>
      <c r="O69">
        <f>(I69*21)/100</f>
      </c>
      <c r="P69" t="s">
        <v>26</v>
      </c>
    </row>
    <row r="70" spans="1:5" ht="12.75">
      <c r="A70" s="33" t="s">
        <v>52</v>
      </c>
      <c r="E70" s="34" t="s">
        <v>304</v>
      </c>
    </row>
    <row r="71" spans="1:5" ht="12.75">
      <c r="A71" s="37" t="s">
        <v>54</v>
      </c>
      <c r="E71" s="36" t="s">
        <v>349</v>
      </c>
    </row>
    <row r="72" spans="1:16" ht="12.75">
      <c r="A72" s="24" t="s">
        <v>47</v>
      </c>
      <c r="B72" s="29" t="s">
        <v>176</v>
      </c>
      <c r="C72" s="29" t="s">
        <v>312</v>
      </c>
      <c r="D72" s="24" t="s">
        <v>49</v>
      </c>
      <c r="E72" s="30" t="s">
        <v>313</v>
      </c>
      <c r="F72" s="31" t="s">
        <v>113</v>
      </c>
      <c r="G72" s="32">
        <v>6</v>
      </c>
      <c r="H72" s="32">
        <v>0</v>
      </c>
      <c r="I72" s="32">
        <f>ROUND(ROUND(H72,2)*ROUND(G72,2),2)</f>
      </c>
      <c r="O72">
        <f>(I72*21)/100</f>
      </c>
      <c r="P72" t="s">
        <v>26</v>
      </c>
    </row>
    <row r="73" spans="1:5" ht="12.75">
      <c r="A73" s="33" t="s">
        <v>52</v>
      </c>
      <c r="E73" s="34" t="s">
        <v>109</v>
      </c>
    </row>
    <row r="74" spans="1:5" ht="25.5">
      <c r="A74" s="37" t="s">
        <v>54</v>
      </c>
      <c r="E74" s="36" t="s">
        <v>350</v>
      </c>
    </row>
    <row r="75" spans="1:16" ht="12.75">
      <c r="A75" s="24" t="s">
        <v>47</v>
      </c>
      <c r="B75" s="29" t="s">
        <v>182</v>
      </c>
      <c r="C75" s="29" t="s">
        <v>316</v>
      </c>
      <c r="D75" s="24" t="s">
        <v>49</v>
      </c>
      <c r="E75" s="30" t="s">
        <v>317</v>
      </c>
      <c r="F75" s="31" t="s">
        <v>179</v>
      </c>
      <c r="G75" s="32">
        <v>11.2</v>
      </c>
      <c r="H75" s="32">
        <v>0</v>
      </c>
      <c r="I75" s="32">
        <f>ROUND(ROUND(H75,2)*ROUND(G75,2),2)</f>
      </c>
      <c r="O75">
        <f>(I75*21)/100</f>
      </c>
      <c r="P75" t="s">
        <v>26</v>
      </c>
    </row>
    <row r="76" spans="1:5" ht="12.75">
      <c r="A76" s="33" t="s">
        <v>52</v>
      </c>
      <c r="E76" s="34" t="s">
        <v>318</v>
      </c>
    </row>
    <row r="77" spans="1:5" ht="12.75">
      <c r="A77" s="35" t="s">
        <v>54</v>
      </c>
      <c r="E77" s="36" t="s">
        <v>351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