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kanalizace" sheetId="1" r:id="rId1"/>
    <sheet name="voda" sheetId="2" r:id="rId2"/>
    <sheet name="zař předměty" sheetId="3" r:id="rId3"/>
    <sheet name="plyn" sheetId="4" r:id="rId4"/>
    <sheet name="kanalizace venky" sheetId="5" r:id="rId5"/>
    <sheet name="Vzduchotechnika" sheetId="6" r:id="rId6"/>
    <sheet name="Vytápění" sheetId="7" r:id="rId7"/>
    <sheet name="Silno" sheetId="8" r:id="rId8"/>
    <sheet name="slabo" sheetId="9" r:id="rId9"/>
  </sheets>
  <definedNames>
    <definedName name="_xlnm._FilterDatabase" localSheetId="6" hidden="1">'Vytápění'!$C$129:$J$401</definedName>
    <definedName name="_xlnm._FilterDatabase" localSheetId="5" hidden="1">'Vzduchotechnika'!$C$124:$J$414</definedName>
    <definedName name="_xlnm._FilterDatabase" localSheetId="6">'Vytápění'!$C$129:$J$401</definedName>
    <definedName name="_xlnm._FilterDatabase" localSheetId="5">'Vzduchotechnika'!$C$124:$J$414</definedName>
    <definedName name="_xlnm._FilterDatabase_1">'Vzduchotechnika'!$C$124:$J$414</definedName>
    <definedName name="_xlnm._FilterDatabase_1_1">'Vytápění'!$C$129:$J$401</definedName>
    <definedName name="_xlnm.Print_Area" localSheetId="0">'kanalizace'!$A$1:$G$43</definedName>
    <definedName name="_xlnm.Print_Area" localSheetId="4">'kanalizace venky'!$A$1:$G$36</definedName>
    <definedName name="_xlnm.Print_Area" localSheetId="3">'plyn'!$A$1:$G$31</definedName>
    <definedName name="_xlnm.Print_Area" localSheetId="7">'Silno'!$A$1:$F$116</definedName>
    <definedName name="_xlnm.Print_Area" localSheetId="8">'slabo'!$A$1:$G$76</definedName>
    <definedName name="_xlnm.Print_Area" localSheetId="1">'voda'!$A$1:$G$81</definedName>
    <definedName name="_xlnm.Print_Area" localSheetId="6">('Vytápění'!$C$4:$J$76,'Vytápění'!$C$82:$J$111,'Vytápění'!$C$117:$J$401)</definedName>
    <definedName name="_xlnm.Print_Area" localSheetId="5">('Vzduchotechnika'!$C$4:$J$76,'Vzduchotechnika'!$C$82:$J$106,'Vzduchotechnika'!$C$112:$J$414)</definedName>
    <definedName name="_xlnm.Print_Area" localSheetId="2">'zař předměty'!$A$1:$G$24</definedName>
    <definedName name="_xlnm.Print_Titles" localSheetId="0">'kanalizace'!$1:$4</definedName>
    <definedName name="_xlnm.Print_Titles" localSheetId="4">'kanalizace venky'!$1:$4</definedName>
    <definedName name="_xlnm.Print_Titles" localSheetId="3">'plyn'!$1:$4</definedName>
    <definedName name="_xlnm.Print_Titles" localSheetId="7">'Silno'!$3:$4</definedName>
    <definedName name="_xlnm.Print_Titles" localSheetId="8">'slabo'!$1:$4</definedName>
    <definedName name="_xlnm.Print_Titles" localSheetId="1">'voda'!$1:$4</definedName>
    <definedName name="_xlnm.Print_Titles" localSheetId="6">'Vytápění'!$129:$129</definedName>
    <definedName name="_xlnm.Print_Titles" localSheetId="5">'Vzduchotechnika'!$124:$124</definedName>
    <definedName name="_xlnm.Print_Titles" localSheetId="2">'zař předměty'!$1:$4</definedName>
    <definedName name="_xlnm.Print_Titles" localSheetId="0">'kanalizace'!$1:$4</definedName>
    <definedName name="_xlnm.Print_Titles" localSheetId="4">'kanalizace venky'!$1:$4</definedName>
    <definedName name="_xlnm.Print_Titles" localSheetId="3">'plyn'!$1:$4</definedName>
    <definedName name="_xlnm.Print_Titles" localSheetId="7">'Silno'!$3:$4</definedName>
    <definedName name="_xlnm.Print_Titles" localSheetId="8">'slabo'!$1:$4</definedName>
    <definedName name="_xlnm.Print_Titles" localSheetId="1">'voda'!$1:$4</definedName>
    <definedName name="_xlnm.Print_Titles" localSheetId="6">'Vytápění'!$129:$129</definedName>
    <definedName name="_xlnm.Print_Titles" localSheetId="5">'Vzduchotechnika'!$124:$124</definedName>
    <definedName name="_xlnm.Print_Titles" localSheetId="2">'zař předměty'!$1:$4</definedName>
    <definedName name="_xlnm.Print_Area" localSheetId="0">'kanalizace'!$A$1:$G$43</definedName>
    <definedName name="_xlnm.Print_Area" localSheetId="4">'kanalizace venky'!$A$1:$G$36</definedName>
    <definedName name="_xlnm.Print_Area" localSheetId="3">'plyn'!$A$1:$G$31</definedName>
    <definedName name="_xlnm.Print_Area" localSheetId="7">'Silno'!$A$1:$F$116</definedName>
    <definedName name="_xlnm.Print_Area" localSheetId="8">'slabo'!$A$1:$G$76</definedName>
    <definedName name="_xlnm.Print_Area" localSheetId="1">'voda'!$A$1:$G$81</definedName>
    <definedName name="_xlnm.Print_Area" localSheetId="6">('Vytápění'!$C$4:$J$76,'Vytápění'!$C$82:$J$111,'Vytápění'!$C$117:$J$401)</definedName>
    <definedName name="_xlnm.Print_Area" localSheetId="5">('Vzduchotechnika'!$C$4:$J$76,'Vzduchotechnika'!$C$82:$J$106,'Vzduchotechnika'!$C$112:$J$414)</definedName>
    <definedName name="_xlnm.Print_Area" localSheetId="2">'zař předměty'!$A$1:$G$24</definedName>
  </definedNames>
  <calcPr fullCalcOnLoad="1"/>
</workbook>
</file>

<file path=xl/sharedStrings.xml><?xml version="1.0" encoding="utf-8"?>
<sst xmlns="http://schemas.openxmlformats.org/spreadsheetml/2006/main" count="5495" uniqueCount="1404">
  <si>
    <t>TĚLOCVIČNA při Základní škole v Cerhovicích</t>
  </si>
  <si>
    <t>D.1.4.1 -  DOMOVNÍ KANALIZACE</t>
  </si>
  <si>
    <t>Poř.</t>
  </si>
  <si>
    <t>Popis</t>
  </si>
  <si>
    <t>MJ</t>
  </si>
  <si>
    <t>množství</t>
  </si>
  <si>
    <t>jednotková cena</t>
  </si>
  <si>
    <t>Cena celkem</t>
  </si>
  <si>
    <t>Celkem cena za DOMOVNÍ KANALIZACE</t>
  </si>
  <si>
    <t>Zařízení č.1 - Potrubí, tvarovky, odtoková-sifonová-připojovací technika</t>
  </si>
  <si>
    <t>potrubí HT (mat. polypropylen) včetně tvarovek a uchycení - připojovací potrubí   DN32</t>
  </si>
  <si>
    <t>m</t>
  </si>
  <si>
    <t>potrubí HT (mat. polypropylen) včetně tvarovek a uchycení - připojovací potrubí   DN40-70</t>
  </si>
  <si>
    <t>potrubí HT (mat. polypropylen) včetně tvarovek a uchycení - připojovací potrubí   DN100</t>
  </si>
  <si>
    <t>potrubí HT (mat. polypropylen) včetně tvarovek a uchycení - stoupací potrubí /svodné potrubí - podvěs    DN70</t>
  </si>
  <si>
    <t>potrubí HT (mat. polypropylen) včetně tvarovek a uchycení - stoupací potrubí /svodné potrubí - podvěs    DN100</t>
  </si>
  <si>
    <t>potrubí Ultra Silent (fy. House Level)  včetně tvarovek a uchycení (jištěné spoje proti vytažení) - stoupací /svodné potrubí - podvěs    DN70</t>
  </si>
  <si>
    <t>potrubí Ultra Silent (fy. House Level)  včetně tvarovek a uchycení (jištěné spoje proti vytažení) - stoupací /svodné potrubí - podvěs    DN100</t>
  </si>
  <si>
    <t>potrubí Ultra Silent (fy. House Level)  včetně tvarovek a uchycení (jištěné spoje proti vytažení) - stoupací /svodné potrubí - podvěs    DN125</t>
  </si>
  <si>
    <t>Izolace z pěnového polyetylenu tl.20mm s AL folii    DN70</t>
  </si>
  <si>
    <t>Izolace z pěnového polyetylenu tl.20mm s AL folii    DN100</t>
  </si>
  <si>
    <t>Izolace z pěnového polyetylenu tl.20mm s AL folii    DN125</t>
  </si>
  <si>
    <t>Odvětrávací hlavice DN100</t>
  </si>
  <si>
    <t>kus</t>
  </si>
  <si>
    <t>Podlahová vpusť DN50 (suchá zápachová uzávěrka) - svislý odtok  (HL310NPr)</t>
  </si>
  <si>
    <t>Podlahová vpusť DN50 (suchá zápachová uzávěrka) - vodorovný odtok  (HL510NPr)</t>
  </si>
  <si>
    <t>Dvorní vtok DN150 (suchá zápachová uzávěrka) - svislý odtok (HL606.1/5)</t>
  </si>
  <si>
    <t>Střešní vyhřívaný vtok DN70 - svislý odtok (včetně termostatu a venkovního čidla-dodávka elektro) - fy.Topwet</t>
  </si>
  <si>
    <t>Střešní vyhřívaný vtok DN100 - svislý odtok (včetně termostatu a venkovního čidla-dodávka elektro) - fy.Topwet</t>
  </si>
  <si>
    <t>Střešní vyhřívaný vtok DN100 - svislý odtok + systémová revizní šachta  (včetně termostatu a venkovního čidla-dodávka elektro) - fy.Topwet</t>
  </si>
  <si>
    <t>Střešní vyhřívaný vtok DN125 - svislý odtok (včetně termostatu a venkovního čidla-dodávka elektro) - fy.Topwet</t>
  </si>
  <si>
    <t>Lapač střešních splavenin se suchou nezámrznou klapkou (HL660E)     DN125</t>
  </si>
  <si>
    <t>Přivzdušňovací hlavice (HL900)     DN100</t>
  </si>
  <si>
    <t>Sifon se suchou zápachovou uzávěrkou - kotel    DN40/50</t>
  </si>
  <si>
    <t>Sifon pro odvod kondenzátu se suchou uzávěrkou (HL136)     DN40</t>
  </si>
  <si>
    <t>Montáž zařízení</t>
  </si>
  <si>
    <t>soubor</t>
  </si>
  <si>
    <t>Zařízení č.2 - Ostatní</t>
  </si>
  <si>
    <t xml:space="preserve">Sifon DN40 k umyvadlům (minimální výška vodního sloupce pro sifon tj. zápachové uzávěrce je  50mm) </t>
  </si>
  <si>
    <t xml:space="preserve">Sifon DN40 k umyvadlům - invalida (minimální výška vodního sloupce pro sifon tj. zápachové uzávěrce je  50mm) </t>
  </si>
  <si>
    <t>Vpusť, žlábek DN50 pro vyzděnou sprchu (minimální výška vodního sloupce pro sifon tj. zápachové uzávěrce je  50mm)</t>
  </si>
  <si>
    <t>Chránička pažnice  + těsnění proti tlakové vodě, pro potrubí DN100-125</t>
  </si>
  <si>
    <t>Chránička pažnice  + těsnění proti tlakové vodě, pro potrubí DN200</t>
  </si>
  <si>
    <t>Protipožární manžety dle příslušného profilu osazené mezi požárními úseky dle požární zprávy</t>
  </si>
  <si>
    <t>Tlaková zkouška kanalizace</t>
  </si>
  <si>
    <t>Přesuny hmot</t>
  </si>
  <si>
    <t>D.1.4.1 -  DOMOVNÍ VODOVOD</t>
  </si>
  <si>
    <t>Celkem cena za DOMOVNÍ VODOVOD</t>
  </si>
  <si>
    <t>Zařízení č.1 - Potrubí tvarovky, izolace</t>
  </si>
  <si>
    <t>Potrubí je kótováno v DN- tj. vnitřní průměr - pro studenou vodu  (připojovací potrubí)</t>
  </si>
  <si>
    <t>potrubí včetně tvarovek a závěsů, PP-RCT_EVO   20x2,8 - 25x3,5</t>
  </si>
  <si>
    <t>Izolace pro potrubí tl.9 mm   DN15 - DN20</t>
  </si>
  <si>
    <t>Potrubí je kótováno v DN- tj. vnitřní průměr - pro teplou vodu  (připojovací potrubí)</t>
  </si>
  <si>
    <t>Izolace pro potrubí tl.16 mm   DN15 - DN20</t>
  </si>
  <si>
    <t>Potrubí je kótováno v DN- tj. vnitřní průměr - pro studenou vodu (stoupací, ležaté potrubí volně a v podlaze)</t>
  </si>
  <si>
    <t>potrubí včetně tvarovek a závěsů, PP-RCT_Fiber Basalt Plus    20x2,8 - 25x3,5</t>
  </si>
  <si>
    <t>potrubí včetně tvarovek a závěsů, PP-RCT_Fiber Basalt Plus    32x4,4i - 40x5,5i</t>
  </si>
  <si>
    <t>potrubí včetně tvarovek a závěsů, PP-RCT_Fiber Basalt Plus    50x6,9i</t>
  </si>
  <si>
    <t>Izolace pro potrubí tl.20 mm + AL     DN15 - DN20</t>
  </si>
  <si>
    <t>Izolace pro potrubí tl.20 mm + AL     DN25 - DN32</t>
  </si>
  <si>
    <t>Izolace pro potrubí tl.20 mm + AL     DN40</t>
  </si>
  <si>
    <t>Potrubí je kótováno v DN- tj. vnitřní průměr - pro teplou vodu a cirkulaci (stoupací, ležaté potrubí volně a v podlaze)</t>
  </si>
  <si>
    <t>Izolace pro potrubí tl.30 mm + AL     DN15 - DN20</t>
  </si>
  <si>
    <t>Izolace pro potrubí tl.30 mm + AL     DN25 - DN32</t>
  </si>
  <si>
    <t>Zařízení č.2 - Požární vodovod</t>
  </si>
  <si>
    <t>nástěnné požární hydranty Q=0,3 l/s (skříňové provedení, barva skříně bílá) s 30m tvarově stálou hadicí   D19</t>
  </si>
  <si>
    <t>Kulový kohout    DN25</t>
  </si>
  <si>
    <t>ocelové potrubí pozinkované    DN25</t>
  </si>
  <si>
    <t>ocelové potrubí pozinkované    DN32</t>
  </si>
  <si>
    <t>ocelové potrubí pozinkované    DN40</t>
  </si>
  <si>
    <t>Izolace pro potrubí tl.9 mm       DN50</t>
  </si>
  <si>
    <t>Izolace pro potrubí tl.20mm + AL     DN32</t>
  </si>
  <si>
    <t>Izolace pro potrubí tl.20mm + AL     DN40</t>
  </si>
  <si>
    <t>Izolace pro potrubí tl.20mm + AL    DN50</t>
  </si>
  <si>
    <t>Zařízení č.3 - Armatury, ventily</t>
  </si>
  <si>
    <t>Kulový kohout    DN15</t>
  </si>
  <si>
    <t>Kulový kohout    DN20</t>
  </si>
  <si>
    <t>Kulový kohout    DN32</t>
  </si>
  <si>
    <t>Kulový kohout    DN40</t>
  </si>
  <si>
    <t>Filtr        DN20</t>
  </si>
  <si>
    <t>Filtr        DN32</t>
  </si>
  <si>
    <t>Filtr        DN40</t>
  </si>
  <si>
    <t>Zpětná klapka         DN20</t>
  </si>
  <si>
    <t>Zpětná klapka         DN32</t>
  </si>
  <si>
    <t>Zpětná klapka (BA-typ)        DN15</t>
  </si>
  <si>
    <t>Zpětná klapka (EA-typ)        DN40</t>
  </si>
  <si>
    <t>Zpětná klapka (EA-typ)        DN50</t>
  </si>
  <si>
    <t>Vypouštěcí ventil        DN15</t>
  </si>
  <si>
    <t>Vypouštěcí ventil        DN20</t>
  </si>
  <si>
    <t>Pojistný ventil 0-0,6MPa        DN25</t>
  </si>
  <si>
    <t>Manometr 0-1MPa</t>
  </si>
  <si>
    <t>Teploměr (0-50°C)</t>
  </si>
  <si>
    <t>Teploměr (0-100°C)</t>
  </si>
  <si>
    <t>multifunkční termostatický cirkulační ventil MTCV (Danfos)        DN20</t>
  </si>
  <si>
    <t>Redukční ventil - rozsah 0 - 6,0 Bar        DN40</t>
  </si>
  <si>
    <t>Zařízení č.4 - Přístroje</t>
  </si>
  <si>
    <t>vodoměr pro studenou vodu včetně šroubení - podružný  (Enbra) Q3=6,0m3/h   DN25</t>
  </si>
  <si>
    <t>Cirkulační čerpadlo TV - WILO-Stratos PICO-Z-20/1-6</t>
  </si>
  <si>
    <t>Spínací hodiny - časové spínání pro cirkulační čerpadlo TV</t>
  </si>
  <si>
    <t>Expanzní nádoba na pitnou vodu - 50litrů (Reflex DT50/10) včetně armatury zamezujícímu stagnaci vody</t>
  </si>
  <si>
    <t>Zařízení č.5 - Ostatní</t>
  </si>
  <si>
    <t>Tlaková zkouška vodovodu včetně proplachu a desinfekce vodovodu +  štítky a tabulky</t>
  </si>
  <si>
    <t>Stavební přípomoce</t>
  </si>
  <si>
    <t>D.1.4.1 -  ZAŘIZOVACÍ PŘEDMĚTY</t>
  </si>
  <si>
    <t>Celkem cena za ZAŘIZOVACÍ PŘEDMĚTY</t>
  </si>
  <si>
    <t>Zařizovací předměty (podrobný popis - SPECIFIKACE INTERIERU PRVKŮ - SANITA)</t>
  </si>
  <si>
    <t>S/01</t>
  </si>
  <si>
    <t>Umyvadlo</t>
  </si>
  <si>
    <t>S/02</t>
  </si>
  <si>
    <t>Baterie k umyvadlu</t>
  </si>
  <si>
    <t>S/03</t>
  </si>
  <si>
    <t>Závěsné WC</t>
  </si>
  <si>
    <t>S/04</t>
  </si>
  <si>
    <t>Pisoár</t>
  </si>
  <si>
    <t>S/05</t>
  </si>
  <si>
    <t>Umyvadlo pro invalidy</t>
  </si>
  <si>
    <t>S/06</t>
  </si>
  <si>
    <t>Páková baterie pro invalidy</t>
  </si>
  <si>
    <t>S/07</t>
  </si>
  <si>
    <t>Závěsné WC pro invalidy</t>
  </si>
  <si>
    <t>S/08</t>
  </si>
  <si>
    <t>Hlavová sprcha s tlačítkovým ventilem</t>
  </si>
  <si>
    <t>S/09</t>
  </si>
  <si>
    <t>Výlevka závěsná</t>
  </si>
  <si>
    <t>S/10</t>
  </si>
  <si>
    <t>Baterie k výlevce</t>
  </si>
  <si>
    <t>S/11</t>
  </si>
  <si>
    <t>Sprchový set</t>
  </si>
  <si>
    <t>S/12</t>
  </si>
  <si>
    <t>Sprchová vanička</t>
  </si>
  <si>
    <t>S/15</t>
  </si>
  <si>
    <t>Sprchová zástěna</t>
  </si>
  <si>
    <t>S/16</t>
  </si>
  <si>
    <t>Umývátko</t>
  </si>
  <si>
    <t>Montáž zařizovacích předmětů</t>
  </si>
  <si>
    <t>D.1.4.1 -  DOMOVNÍ PLYNOVOD</t>
  </si>
  <si>
    <t>Celkem cena za DOMOVNÍ PLYNOVOD</t>
  </si>
  <si>
    <t>Zařízení č.1 - Armatury</t>
  </si>
  <si>
    <t>Plynový kulový kohout DN 1"</t>
  </si>
  <si>
    <t>Plynový kulový kohout DN 5/4"</t>
  </si>
  <si>
    <t>Manometr vč. troj. kohoutu a smyčky 0-10kPa</t>
  </si>
  <si>
    <t>Zařízení č.2 - Trubky</t>
  </si>
  <si>
    <t>Plynová ocelová bezešvá trubka  - chránička pro prostup stěnou (plynotěsná úprava)</t>
  </si>
  <si>
    <t>Plynová ocelová bezešvá trubka DN 1" včetně uchycení</t>
  </si>
  <si>
    <t>Plynová ocelová bezešvá trubka DN 5/4" včetně uchycení</t>
  </si>
  <si>
    <t>Plynová ocelová bezešvá trubka DN 2" včetně uchycení</t>
  </si>
  <si>
    <t>Zařízení č.3 - Ostatní</t>
  </si>
  <si>
    <t>Základní nátěr, posléze ochranný syntetickýnátěr žluté barvy</t>
  </si>
  <si>
    <t>Elastický tmel pro těsnění v chráničce</t>
  </si>
  <si>
    <t>Regulátor STL/NTL B25</t>
  </si>
  <si>
    <t>Membránový plynoměr G10, DN32, rozteč 280mm (obchodní měření)</t>
  </si>
  <si>
    <t>Větrací mřížka</t>
  </si>
  <si>
    <t xml:space="preserve">protipožární manžety dle příslušného profilu osazené mezi požárními úseky dle požární zprávy </t>
  </si>
  <si>
    <t>tlaková zkouška plynovodu + štítky a tabulky</t>
  </si>
  <si>
    <t>D.1.4.1 -  VENKOVNÍ KANALIZACE</t>
  </si>
  <si>
    <t>j.c.          dod+mont</t>
  </si>
  <si>
    <t>Celkem cena za VENKOVNÍ KANALIZACE</t>
  </si>
  <si>
    <t>Zařízení č.1 - Potrubí, tvarovky,ostatní</t>
  </si>
  <si>
    <t>potrubí PP (SN10) DN100 včetně tvarovek a nových povrchů</t>
  </si>
  <si>
    <t>potrubí PP (SN10) DN125 včetně tvarovek a nových povrchů</t>
  </si>
  <si>
    <t>potrubí PP (SN10) DN150 včetně tvarovek a nových povrchů</t>
  </si>
  <si>
    <t>potrubí PP (SN10) DN200 včetně tvarovek a nových povrchů</t>
  </si>
  <si>
    <t>potrubí PP (SN10) DN250 včetně tvarovek a nových povrchů</t>
  </si>
  <si>
    <t>potrubí PP (SN10) DN300 včetně tvarovek a nových povrchů</t>
  </si>
  <si>
    <t>Přepojení na stávající kanalizační dešťové stoce</t>
  </si>
  <si>
    <t>kpl</t>
  </si>
  <si>
    <t xml:space="preserve">výkopy od stávajícího terénu </t>
  </si>
  <si>
    <t>m3</t>
  </si>
  <si>
    <t>zásyp výkopu k upravanému terénu viz.vzor. řez</t>
  </si>
  <si>
    <t>obsyp pískem fr 0-4mm</t>
  </si>
  <si>
    <t>Přesun vytěženého výkopu na skládku</t>
  </si>
  <si>
    <t>Příložné pažení hloubka do 3,0m</t>
  </si>
  <si>
    <t>m2</t>
  </si>
  <si>
    <t>Zařízení č.2 - Šachty, zemní tělesa</t>
  </si>
  <si>
    <t>Revizní šachta Ršd 1000mm (z prefabrikovaných prvků), poklop 600mm (únosnost D, nelegovaná šedá litina) hloubka cca. 1,45m</t>
  </si>
  <si>
    <t>Revizní šachta Ršd1 1000mm (z prefabrikovaných prvků), poklop 600mm (únosnost D, nelegovaná šedá litina) hloubka cca. 2,7m</t>
  </si>
  <si>
    <t>Revizní šachta Ršd2 1000mm (z prefabrikovaných prvků), poklop 600mm (únosnost D, nelegovaná šedá litina) hloubka cca. 1,98m</t>
  </si>
  <si>
    <t>Revizní šachta Ršs 1000mm (z prefabrikovaných prvků), poklop 600mm (únosnost D, nelegovaná šedá litina) hloubka cca. 1,97m</t>
  </si>
  <si>
    <t>Revizní šachta Ršs1 1000mm (z prefabrikovaných prvků), poklop 600mm (únosnost D, nelegovaná šedá litina) hloubka cca. 3,1m</t>
  </si>
  <si>
    <t>Revizní šachta Ršs2 1000mm (z prefabrikovaných prvků), poklop 600mm (únosnost D, nelegovaná šedá litina) hloubka cca. 1,2m</t>
  </si>
  <si>
    <t>Nová dešťová prefabrikovaná podzemní akumulační nádrž s využitím na zálivku zeleně a bezpečtnostním přepadem - retenční objem 60,0m3, tj. včetně přidružených stavebních úprav, integrovaných filtrů nátoku / 2x poklop 600mm (tř.D) uzamykatelný a vodotěsný / Šachta rozvodu vody včetně čerpadla, výtlaku tj. komplet vystrojení pro zálivku zeleně.</t>
  </si>
  <si>
    <t>liniový žlab Hauraton-Recyfix Pro 200 typ 010, včetně litinových krytů tř. D400 - dl.14,5m</t>
  </si>
  <si>
    <t>liniový žlab Hauraton-Recyfix Pro 200 typ 010, včetně litinových krytů tř. D400 - dl.3,5m</t>
  </si>
  <si>
    <t>tlaková zkouška kanalizace dle ČSN 75 6909</t>
  </si>
  <si>
    <t xml:space="preserve">Přepojení stávajících rozvodů splaškové kanalizace </t>
  </si>
  <si>
    <t>&gt;&gt;  skryté sloupce  &lt;&lt;</t>
  </si>
  <si>
    <t>{483df498-fd03-4131-8c78-d0a73f4bd99d}</t>
  </si>
  <si>
    <t>2</t>
  </si>
  <si>
    <t>KRYCÍ LIST SOUPISU PRACÍ</t>
  </si>
  <si>
    <t>v ---  níže se nacházejí doplnkové a pomocné údaje k sestavám  --- v</t>
  </si>
  <si>
    <t>False</t>
  </si>
  <si>
    <t>Stavba:</t>
  </si>
  <si>
    <t>Objekt:</t>
  </si>
  <si>
    <t>D.1.4.2 - Vzduchotechnika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</si>
  <si>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</si>
  <si>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</si>
  <si>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</si>
  <si>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</si>
  <si>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</si>
  <si>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</si>
  <si>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</si>
  <si>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</si>
  <si>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</si>
  <si>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</si>
  <si>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Zpracovatel:</t>
  </si>
  <si>
    <t>Poznámka:</t>
  </si>
  <si>
    <t xml:space="preserve">Zpracováno dle metodiky ÚRS s maximálním zatříděním položek (popisu činností) dle Třídníku stavebních konstrukcí a prací. Položky, které databáze neobsahuje, oceněny dle brutto ceníků příslušných dodavatelů.  Jsou-li ve výkazu výměr uvedeny odkazy na firmy, názvy nebo specifická označení výrobků apod., jsou takové odkazy pouze informativní a slouží pouze pro určení technické úrovně a provozních parametrů. Z zhotoviteli umožňují v souladu s §182, zákona č. 134/2016 Sb. o veřejných zakázkách použít i jiných kvalitativně a technicky obdobných zařízení, která mají podobnou nebo minimálně stejnou kvalitu, účinnost a výkon, parametry použití, ev. hlučnost (která bezpodmínečně splňuje platné hygienické normy).   Celková množství u jednotlivých položek (kusy, metry) byla odměřena a sečtena digitálně z výkresů.    Nabídková cena musí zahrnovat nejen přípravu, dodávku, dopravu a montáž, ale i veškeré související náklady, spojené s realizací, od zadání po předání stavby do užívání, včetně nákladů na koordinaci, uvedení do provozu, dokončovací práce, údržbu do doby předání, potřebné zkoušky a atesty, odstranění závad, předání dokladů o skutečném provedení, dokladů nutných pro kolaudační řízení aj. 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</si>
  <si>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</si>
  <si>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</si>
  <si>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</si>
  <si>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</si>
  <si>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</si>
  <si>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</si>
  <si>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</si>
  <si>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</si>
  <si>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</si>
  <si>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</si>
  <si>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</si>
  <si>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</si>
  <si>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</si>
  <si>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</si>
  <si>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</si>
  <si>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</si>
  <si>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</si>
  <si>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</si>
  <si>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</si>
  <si>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</si>
  <si>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</si>
  <si>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</si>
  <si>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</si>
  <si>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</si>
  <si>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</si>
  <si>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751-01 - Vzduchotechnika - zařízení č.1 – větrání tělocvičny</t>
  </si>
  <si>
    <t xml:space="preserve">    751-01a - Kondenzační jednotka zařízení č.1</t>
  </si>
  <si>
    <t xml:space="preserve">    751-02 - Vzduchotechnika - zařízení č.2 – větrání šaten</t>
  </si>
  <si>
    <t xml:space="preserve">    751-03 - Vzduchotechnika - zařízení č.3 až 20,21 – ostatní zařízení</t>
  </si>
  <si>
    <t xml:space="preserve">    751 - Vzduchotechnika</t>
  </si>
  <si>
    <t>HZS - Hodinové zúčtovací sazby</t>
  </si>
  <si>
    <t>VRN - Vedlejší rozpočtové náklady</t>
  </si>
  <si>
    <t xml:space="preserve">    VRN1 - Průzkumné, geodetické a projektové práce</t>
  </si>
  <si>
    <t>SOUPIS PRACÍ</t>
  </si>
  <si>
    <t>PČ</t>
  </si>
  <si>
    <t>Typ</t>
  </si>
  <si>
    <t>Kód</t>
  </si>
  <si>
    <t>Množství</t>
  </si>
  <si>
    <t>J.cena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</si>
  <si>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</si>
  <si>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</si>
  <si>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</si>
  <si>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</si>
  <si>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</si>
  <si>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</si>
  <si>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</si>
  <si>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</t>
  </si>
  <si>
    <t>PSV</t>
  </si>
  <si>
    <t>Práce a dodávky PSV</t>
  </si>
  <si>
    <t>0</t>
  </si>
  <si>
    <t>ROZPOCET</t>
  </si>
  <si>
    <t>751-01</t>
  </si>
  <si>
    <t>Vzduchotechnika - zařízení č.1 – větrání tělocvičny</t>
  </si>
  <si>
    <t>1</t>
  </si>
  <si>
    <t>M</t>
  </si>
  <si>
    <t>429-R.1.0.</t>
  </si>
  <si>
    <t>Kompaktní centrální rekuperační vzduchotechnická jednotka; vzduchový výkon přívod 7400m3/h; odvod 7400 m3/h</t>
  </si>
  <si>
    <t>32</t>
  </si>
  <si>
    <t>16</t>
  </si>
  <si>
    <t>PP</t>
  </si>
  <si>
    <t>Kompaktní centrální rekuperační vzduchotechnická jednotka např.  Duovent Compact DV 7800 DXr DI-15kW C KL F7/M5 DVAV P TOP ATYP, o rozměrech lxšxh 2976x1463x1927mm v parapetním provedení. Jednotka obsahuje protiproudý rekuperační výměník min.77,9%, (energetická účinnost dle EN13053) s integrovaným by-passem ZZT pro letní provoz, vysouvací filtry přiváděného i odváděného vzduchu (třídy filtrace F7-přívod M5-odvod), integrovaný elektrický dohřívač o maximálním výkonu 15kW a dvouokruhový přímí výparník pro napojení kondenzačních jednotek Qch=13,9kW, Qt=15,73kW, odvod kondenzátu, nosný rám a opláštění s izolací PUR pěny. Dále obsahuje regulační moduly, čidla, odvod kondenzátu, protimrazovou ochranu, připojovací manžety, uzavírací klapky odtahu a přívodu vzduchu. VZT jednotka má vzduchový výkon přívod 7400m3/h (odvod 7400 m3/h) zajištěný dvěma nezávisle ovládanými EC ventilátory při externím tlaku na přívodu 500Pa a odvodu 400Pa, o maximálním elektrickém příkonu 2,69+2,34kW/400V. Jednotka splňuje v pracovním bodě požadavek směrnice EU 1253/2014 na ERP2018. + pružné manžety 1270x470 např.IAE DUO DV 7800 TOP (4kus) a sifonu s podtlakovým uzávěrem</t>
  </si>
  <si>
    <t>429-R.1.0.a</t>
  </si>
  <si>
    <t>Regulace centrální VZT jednotky</t>
  </si>
  <si>
    <t>4</t>
  </si>
  <si>
    <t>např. Digireg s ovladačem např.CP-TFT,  Elektrodesing + čidlo teploty v prostoru (pro letní provoz),                                                  Regulace centrální VZT jednotky umožňuje:  ovládání standardním ovladačem, nastavení a editace všech provozních parametrů, signalizace provozních a poruchových stavů, nastavení týdenního programu větrání a nastavení teplot, regulace nastavení teploty přívodního vzduchu, ruční nastavení výkonu jednotky, výstupní teploty vzduchu, automatické ovládání polohy klapky by-passu (rekuperace tepla i chladu), vyhodnocuje a zamezuje havarijním stavům dle měřených teplot, automatické řízení klapky by-passu podle teploty, regulaci zpětného získávání tepla a chladu, čidlo venkovní teploty umístěné v jednotce, protimrazovou ochranu rekuperačního výměníku, výstup pro ovládání uzavírací klapky na přívodu a odtahu, manostaty přívodního a odvodního filtru, regulaci elektrického ohřívače včetně nastavení teploty, regulaci dvouokruhového přímého výparníku s funckí chlazení i topení včetně nastavení teploty, čidlo vnitřní teploty pro řízení chlazení a další komponenty MaR dle specifikace v příloze technické zprávy</t>
  </si>
  <si>
    <t>P</t>
  </si>
  <si>
    <t>Poznámka k položce:_x005F_x000D_
v ceně 429-R.1.0.Poznámka k položce:_x005F_x000D_
v ceně 429-R.1.0.Poznámka k položce:_x005F_x000D_
v ceně 429-R.1.0.Poznámka k položce:_x005F_x000D_
v ceně 429-R.1.0.Poznámka k položce:_x005F_x000D_
v ceně 429-R.1.0.Poznámka k položce:_x005F_x000D_
v ceně 429-R.1.0.Poznámka k položce:_x005F_x000D_
v ceně 429-R.1.0.Poznámka k položce:_x005F_x000D_
v ceně 429-R.1.0.Poznámka k položce:_x005F_x000D_
v ceně 429-R.1.0.Poznámka k položce:_x005F_x000D_
v ceně 429-R.1.0.Poznámka k položce:_x005F_x000D_
v ceně 429-R.1.0.Poznámka k položce:_x005F_x000D_
v ceně 429-R.1.0.Poznámka k položce:_x005F_x000D_
v ceně 429-R.1.0.Poznámka k položce:_x005F_x000D_
v ceně 429-R.1.0.Poznámka k položce:_x005F_x000D_
v ceně 429-R.1.0.Poznámka k položce:_x005F_x000D_
v ceně 429-R.1.0.Poznámka k položce:_x005F_x000D_
v ceně 429-R.1.0.Poznámka k položce:_x005F_x000D_
v ceně 429-R.1.0.</t>
  </si>
  <si>
    <t>3</t>
  </si>
  <si>
    <t>429-R.8.1e1</t>
  </si>
  <si>
    <t>Jádrový tlumič hluku standartní do hranatého potrubí šířkaxvýška 1300x400, délka tlumiče l=1,5m</t>
  </si>
  <si>
    <t>6</t>
  </si>
  <si>
    <t>Jádrový tlumič hluku standartní (pozinkovaný plech odolnost 200°C) do hranatého potrubí šířkaxvýška 1300x400, délka tlumiče l=1,5m, 4 vložky, např.  JTH skladba jader: 2 x JTH 400/500/1500, 2 x JTH 200/300/1500</t>
  </si>
  <si>
    <t>429-R.8.2e2</t>
  </si>
  <si>
    <t>Jádrový tlumič hluku standartní (pozinkovaný plech odolnost 200°C) do hranatého potrubí šířkaxvýška 1300x400, délka tlumiče l=1,5m</t>
  </si>
  <si>
    <t>8</t>
  </si>
  <si>
    <t>Jádrový tlumič hluku standartní (pozinkovaný plech odolnost 200°C) do hranatého potrubí šířkaxvýška 1300x400, délka tlumiče l=1,5m, 5 vložek, např. JTH skladba jader: 4 x JTH 200/500/1500, 1 x JTH 400/300/1500</t>
  </si>
  <si>
    <t>5</t>
  </si>
  <si>
    <t>429-R.8.3e2</t>
  </si>
  <si>
    <t>Jádrový tlumič hluku standartní (pozinkovaný plech odolnost 200°C) do hranatého potrubí šířkaxvýška 1300x400, délka tlumiče l=1m</t>
  </si>
  <si>
    <t>10</t>
  </si>
  <si>
    <t>Jádrový tlumič hluku standartní (pozinkovaný plech odolnost 200°C) do hranatého potrubí šířkaxvýška 1300x400, délka tlumiče l=1m, 5 vložek, např.  JTH skladba jader: 4 x JTH 200/500/1000, 1 x JTH 400/300/1000</t>
  </si>
  <si>
    <t>429-R.8.4i1</t>
  </si>
  <si>
    <t>Jádrový tlumič hluku standartní (pozinkovaný plech odolnost 200°C) do hranatého potrubí šířkaxvýška 1300x400, délka tlumiče l=2m</t>
  </si>
  <si>
    <t>12</t>
  </si>
  <si>
    <t>Jádrový tlumič hluku standartní (pozinkovaný plech odolnost 200°C) do hranatého potrubí šířkaxvýška 1300x400, délka tlumiče l=2m, 4 vložky, např.  JTH skladba jader: 2 x JTH 400/500/2000, 2 x JTH 200/300/2000</t>
  </si>
  <si>
    <t>7</t>
  </si>
  <si>
    <t>429-R.8.5i2</t>
  </si>
  <si>
    <t>14</t>
  </si>
  <si>
    <t>Jádrový tlumič hluku standartní (pozinkovaný plech odolnost 200°C) do hranatého potrubí šířkaxvýška 1300x400, délka tlumiče l=1m, 4 vložky, např.  JTH skladba jader: 2 x JTH 400/500/1000, 2 x JTH 200/300/1000</t>
  </si>
  <si>
    <t>429-R.13.3.</t>
  </si>
  <si>
    <t>Regulační klapka pro hranaté potrubí 450x450, včetně příslušenství</t>
  </si>
  <si>
    <t>9</t>
  </si>
  <si>
    <t>429-R.17.1.</t>
  </si>
  <si>
    <t>Dýza s dalekým dosahem nastavitelná s ručním přednastavením +-30° o rozměru DN250mm</t>
  </si>
  <si>
    <t>18</t>
  </si>
  <si>
    <t>Dýza s dalekým dosahem nastavitelná s ručním přednastavením +-30° o rozměru DN250mm pro přívod vzduchu, průměr připojení 250mm např. DDME 250 N TPM 126/17, Mandík včetně příslušenství</t>
  </si>
  <si>
    <t>429-R.18.1.</t>
  </si>
  <si>
    <t>Protidešťová žaluzie - přívodní komfortní kovová pevné listy pro napojení na čtyřhrané 1400x1000</t>
  </si>
  <si>
    <t>20</t>
  </si>
  <si>
    <t>Protidešťová žaluzie - přívodní komfortní kovová pevné listy pro napojení na čtyřhrané 1400x1000, povrchová úprava,  včetně síta proti ptactvu a příslušenství např.: PZDM 70 1400x1000 - 111</t>
  </si>
  <si>
    <t>11</t>
  </si>
  <si>
    <t>429-R.18.6.</t>
  </si>
  <si>
    <t>Výfukový kus pro napojení na čtyřhrané potrubí 800x500, vč.síta proti hmyzu a příslušenství</t>
  </si>
  <si>
    <t>22</t>
  </si>
  <si>
    <t>429-R.22.1.</t>
  </si>
  <si>
    <t>Krycí mřížka z tahokovu 1300x630mm s efektvní plochou 78%</t>
  </si>
  <si>
    <t>24</t>
  </si>
  <si>
    <t>13</t>
  </si>
  <si>
    <t>429-R.30.1.</t>
  </si>
  <si>
    <t>Potrubí čtyřhranné pozinkové těsné sk.I, do obvodu 1890, 60% tvar.</t>
  </si>
  <si>
    <t>26</t>
  </si>
  <si>
    <t>429-R.30.2.</t>
  </si>
  <si>
    <t>Potrubí čtyřhranné pozinkové těsné sk.I, do obvodu 2630, 40% tvar.</t>
  </si>
  <si>
    <t>28</t>
  </si>
  <si>
    <t>15</t>
  </si>
  <si>
    <t>429-R.30.3.</t>
  </si>
  <si>
    <t>Potrubí čtyřhranné pozinkové těsné sk.I, do obvodu 3500, 50% tvar.</t>
  </si>
  <si>
    <t>30</t>
  </si>
  <si>
    <t>429-R.30.4.</t>
  </si>
  <si>
    <t>Potrubí čtyřhranné pozinkové těsné sk.I, do obvodu 5600, 60% tvar.</t>
  </si>
  <si>
    <t>17</t>
  </si>
  <si>
    <t>429-R.40.1.</t>
  </si>
  <si>
    <t>Potrubí kruhové pozinkové Spiro těsné, D200, 100% tvarovek</t>
  </si>
  <si>
    <t>34</t>
  </si>
  <si>
    <t>429-R.40.2.</t>
  </si>
  <si>
    <t>Potrubí kruhové pozinkové Spiro těsné, D315, 20% tvarovek</t>
  </si>
  <si>
    <t>36</t>
  </si>
  <si>
    <t>19</t>
  </si>
  <si>
    <t>429-R.40.3.</t>
  </si>
  <si>
    <t>Potrubí kruhové pozinkové Spiro těsné, D355, 20% tvarovek</t>
  </si>
  <si>
    <t>38</t>
  </si>
  <si>
    <t>429-R.40.4.</t>
  </si>
  <si>
    <t>Potrubí kruhové pozinkové Spiro těsné, D450, 20% tvarovek</t>
  </si>
  <si>
    <t>40</t>
  </si>
  <si>
    <t>21</t>
  </si>
  <si>
    <t>K</t>
  </si>
  <si>
    <t>751-R.50.1.</t>
  </si>
  <si>
    <t>Tepelná a protihluková izolace potrubí - tepelně izolováno tl.12mm -kaučuková iz.(vnější antidifuzní vrstva) tl.40mm-minerální vlna s AL folií (vnitřní vrstva)</t>
  </si>
  <si>
    <t>42</t>
  </si>
  <si>
    <t>751-R.50.2.</t>
  </si>
  <si>
    <t>Tepelná a protihluková izolace potrubí - miner.vata s AL folií tl.25mm</t>
  </si>
  <si>
    <t>44</t>
  </si>
  <si>
    <t>23</t>
  </si>
  <si>
    <t>751-R.50.3.</t>
  </si>
  <si>
    <t>Protipož.utěsnění prostupů nad 400cm2 (objímky, ucpávky, manžety,.. ) - odhad</t>
  </si>
  <si>
    <t>46</t>
  </si>
  <si>
    <t>751-R.50.4.</t>
  </si>
  <si>
    <t>Antivibrační podložení VZT jednotek</t>
  </si>
  <si>
    <t>48</t>
  </si>
  <si>
    <t>25</t>
  </si>
  <si>
    <t>751-R.50.5.</t>
  </si>
  <si>
    <t>Odvod kondenzátu do kanalizace</t>
  </si>
  <si>
    <t>50</t>
  </si>
  <si>
    <t>751-R.50.6.</t>
  </si>
  <si>
    <t>Drobný montážní materiál (spojky, uchyty, páska, konzoly,…)</t>
  </si>
  <si>
    <t>kg</t>
  </si>
  <si>
    <t>52</t>
  </si>
  <si>
    <t>27</t>
  </si>
  <si>
    <t>751-R.50.7.</t>
  </si>
  <si>
    <t>Jeřáb pro usazení VZT jednoky</t>
  </si>
  <si>
    <t>54</t>
  </si>
  <si>
    <t>751-R.50.8.</t>
  </si>
  <si>
    <t>Vysokozdvižná plošina pro montáž VZT do 10m</t>
  </si>
  <si>
    <t>56</t>
  </si>
  <si>
    <t>29</t>
  </si>
  <si>
    <t>751-R.50.9.</t>
  </si>
  <si>
    <t>Prokabelování zařízení ovládaných MaR, zapojení čidla teploty prostoru</t>
  </si>
  <si>
    <t>58</t>
  </si>
  <si>
    <t>751-R.50.10.</t>
  </si>
  <si>
    <t>Zprovoznění, oživení</t>
  </si>
  <si>
    <t>60</t>
  </si>
  <si>
    <t>31</t>
  </si>
  <si>
    <t>HZS3211</t>
  </si>
  <si>
    <t>MONTÁŽ - Hodinová zúčtovací sazba montér vzduchotechniky a chlazení</t>
  </si>
  <si>
    <t>hod</t>
  </si>
  <si>
    <t>1134282513</t>
  </si>
  <si>
    <t xml:space="preserve">Hodinové zúčtovací sazby montáží technologických zařízení  na stavebních objektech montér vzduchotechniky a chlazení
Montáž potrubí, elementů a zařízení VZT
Hodinové zúčtovací sazby montáží technologických zařízení  na stavebních objektech montér vzduchotechniky a chlazení
Montáž potrubí, elementů a zařízení VZT
Hodinové zúčtovací sazby montáží technologických zařízení  na stavebních objektech montér vzduchotechniky a chlazení
Montáž potrubí, elementů a zařízení VZT
Hodinové zúčtovací sazby montáží technologických zařízení  na stavebních objektech montér vzduchotechniky a chlazení
Montáž potrubí, elementů a zařízení VZT
Hodinové zúčtovací sazby montáží technologických zařízení  na stavebních objektech montér vzduchotechniky a chlazení
Montáž potrubí, elementů a zařízení VZT
Hodinové zúčtovací sazby montáží technologických zařízení  na stavebních objektech montér vzduchotechniky a chlazení
Montáž potrubí, elementů a zařízení VZT
Hodinové zúčtovací sazby montáží technologických zařízení  na stavebních objektech montér vzduchotechniky a chlazení
Montáž potrubí, elementů a zařízení VZT
Hodinové zúčtovací sazby montáží technologických zařízení  na stavebních objektech montér vzduchotechniky a chlazení
Montáž potrubí, elementů a zařízení VZT
Hodinové zúčtovací sazby montáží technologických zařízení  na stavebních objektech montér vzduchotechniky a chlazení
Montáž potrubí, elementů a zařízení VZT
Hodinové zúčtovací sazby montáží technologických zařízení  na stavebních objektech montér vzduchotechniky a chlazení
Montáž potrubí, elementů a zařízení VZT
Hodinové zúčtovací sazby montáží technologických zařízení  na stavebních objektech montér vzduchotechniky a chlazení
Montáž potrubí, elementů a zařízení VZT
Hodinové zúčtovací sazby montáží technologických zařízení  na stavebních objektech montér vzduchotechniky a chlazení
Montáž potrubí, elementů a zařízení VZT
Hodinové zúčtovací sazby montáží technologických zařízení  na stavebních objektech montér vzduchotechniky a chlazení
Montáž potrubí, elementů a zařízení VZT
Hodinové zúčtovací sazby montáží technologických zařízení  na stavebních objektech montér vzduchotechniky a chlazení
Montáž potrubí, elementů a zařízení VZT
</t>
  </si>
  <si>
    <t>751-01a</t>
  </si>
  <si>
    <t>Kondenzační jednotka zařízení č.1</t>
  </si>
  <si>
    <t>429-R.1.9.</t>
  </si>
  <si>
    <t>Kondenzační jednotka invertorové provedení pro ohřev a chlazení vzduchu ve VZT jednotce o chladícím výkonu Qch=13,9kW a  Qt=15,3kW</t>
  </si>
  <si>
    <t>64</t>
  </si>
  <si>
    <t>Kondenzační jednotka invertorové provedení pro ohřev a chlazení vzduchu ve VZT jednotce o chladícím výkonu Qch=13,9kW a  Qt=15,3kW, elektrický příkon 4,6kW/400V, chladivo R410a, o rozměrech (šxvxh) 950x1380x330mm, včetně příslušenství např.UU49W U32, LG</t>
  </si>
  <si>
    <t>33</t>
  </si>
  <si>
    <t>429-R.1.9.a</t>
  </si>
  <si>
    <t>Komunikační modul pro kondenzační jednotku VZT s regulací VZT, např.:AHU-ELDS_02 pro MOV a Modbus kom. modul 0-10V</t>
  </si>
  <si>
    <t>66</t>
  </si>
  <si>
    <t>429-R.1.9.b</t>
  </si>
  <si>
    <t>Žárově pozinkovaná podstavná konstrukce, s antivibrační ochranou</t>
  </si>
  <si>
    <t>68</t>
  </si>
  <si>
    <t>35</t>
  </si>
  <si>
    <t>429-R.1.9.c</t>
  </si>
  <si>
    <t>Připojení na soustavu elektro a odvod kondenzátu přes sifonek</t>
  </si>
  <si>
    <t>70</t>
  </si>
  <si>
    <t>429-R.1.9.d</t>
  </si>
  <si>
    <t>Příslušenství chladícího okruhu</t>
  </si>
  <si>
    <t>72</t>
  </si>
  <si>
    <t>37</t>
  </si>
  <si>
    <t>429-R.1.9.e</t>
  </si>
  <si>
    <t>Měděné potrubí pára-chladivo - 9,52/1mm (kapalina) 15,88/1mm(plyn)</t>
  </si>
  <si>
    <t>74</t>
  </si>
  <si>
    <t>Měděné potrubí pára-chladivo  včetně obalení difuzně odolnou kaučukovou izolací např.AF Armaflex, ve venkovním prostředí s oplechováním(dvojice potrubí = 1bm) - jednotky do 15,3 kW chlad.výkonu - 9,52/1mm (kapalina) 15,88/1mm(plyn)</t>
  </si>
  <si>
    <t>429-R.1.9.f</t>
  </si>
  <si>
    <t>Naplnění systému chladivem</t>
  </si>
  <si>
    <t>76</t>
  </si>
  <si>
    <t>39</t>
  </si>
  <si>
    <t>751-R.50.11.</t>
  </si>
  <si>
    <t>Drobný montážní materiál</t>
  </si>
  <si>
    <t>78</t>
  </si>
  <si>
    <t>751-R.50.12.</t>
  </si>
  <si>
    <t>Odvody kondenzátu-venkovní vyhřívaný</t>
  </si>
  <si>
    <t>80</t>
  </si>
  <si>
    <t>41</t>
  </si>
  <si>
    <t>-477504268</t>
  </si>
  <si>
    <t xml:space="preserve">Hodinové zúčtovací sazby montáží technologických zařízení  na stavebních objektech montér vzduchotechniky a chlazení
Montáž potrubí, elementů a zařízení VZT
Hodinové zúčtovací sazby montáží technologických zařízení  na stavebních objektech montér vzduchotechniky a chlazení
Montáž potrubí, elementů a zařízení VZT
Hodinové zúčtovací sazby montáží technologických zařízení  na stavebních objektech montér vzduchotechniky a chlazení
Montáž potrubí, elementů a zařízení VZT
Hodinové zúčtovací sazby montáží technologických zařízení  na stavebních objektech montér vzduchotechniky a chlazení
Montáž potrubí, elementů a zařízení VZT
Hodinové zúčtovací sazby montáží technologických zařízení  na stavebních objektech montér vzduchotechniky a chlazení
Montáž potrubí, elementů a zařízení VZT
Hodinové zúčtovací sazby montáží technologických zařízení  na stavebních objektech montér vzduchotechniky a chlazení
Montáž potrubí, elementů a zařízení VZT
Hodinové zúčtovací sazby montáží technologických zařízení  na stavebních objektech montér vzduchotechniky a chlazení
Montáž potrubí, elementů a zařízení VZT
Hodinové zúčtovací sazby montáží technologických zařízení  na stavebních objektech montér vzduchotechniky a chlazení
Montáž potrubí, elementů a zařízení VZT
Hodinové zúčtovací sazby montáží technologických zařízení  na stavebních objektech montér vzduchotechniky a chlazení
Montáž potrubí, elementů a zařízení VZT
Hodinové zúčtovací sazby montáží technologických zařízení  na stavebních objektech montér vzduchotechniky a chlazení
Montáž potrubí, elementů a zařízení VZT
Hodinové zúčtovací sazby montáží technologických zařízení  na stavebních objektech montér vzduchotechniky a chlazení
Montáž potrubí, elementů a zařízení VZT
Hodinové zúčtovací sazby montáží technologických zařízení  na stavebních objektech montér vzduchotechniky a chlazení
Montáž potrubí, elementů a zařízení VZT
Hodinové zúčtovací sazby montáží technologických zařízení  na stavebních objektech montér vzduchotechniky a chlazení
Montáž potrubí, elementů a zařízení VZT
</t>
  </si>
  <si>
    <t>751-02</t>
  </si>
  <si>
    <t>Vzduchotechnika - zařízení č.2 – větrání šaten</t>
  </si>
  <si>
    <t>429-R.2.0.</t>
  </si>
  <si>
    <t>Kompaktní centrální rekuperační vzduchotechnická jednotka; vzduchový výkon přívod 2100m3/h; odvod 1850 m3/h</t>
  </si>
  <si>
    <t>84</t>
  </si>
  <si>
    <t>Kompaktní centrální rekuperační vzduchotechnická jednotka např. Duovent Compact DV 2200 DI KL F7/M5 DVAV L TOP Elektrodesing, o rozměrech lxšxh 1934x835x1613mm v parapetním provedení. Jednotka obsahuje protiproudý rekuperační výměník min.73%, (energetická účinnost dle EN13053) s integrovaným by-passem ZZT pro letní provoz, vysouvací filtry přiváděného i odváděného vzduchu (třídy filtrace F7-přívod M5-odvod), integrovaný elektrický dohřívač o maximálním výkonu 9kW, odvod kondenzátu, nosný rám a opláštění s izolací PUR pěny. Dále obsahuje regulační moduly, čidla, odvod kondenzátu, protimrazovou ochranu, připojovací manžety, uzavírací klapky odtahu a přívodu vzduchu. VZT jednotka má vzduchový výkon přívod 2100m3/h (odvod 1850 m3/h) zajištěný dvěma nezávisle ovládanými EC ventilátory při externím tlaku na přívodu 350Pa a odvodu 350Pa, o maximálním elektrickém příkonu 0,72+0,58kW/400V. Jednotka splňuje v pracovním bodě požadavek směrnice EU 1253/2014 na ERP2018. + rychloupínací spona např.VBM 400(4kus) a sifonu s podtlakovým uzávěrem</t>
  </si>
  <si>
    <t>43</t>
  </si>
  <si>
    <t>429-R.2.0.a</t>
  </si>
  <si>
    <t>86</t>
  </si>
  <si>
    <t>Poznámka k položce:_x005F_x000D_
v ceně 429-R.2.0.Poznámka k položce:_x005F_x000D_
v ceně 429-R.2.0.Poznámka k položce:_x005F_x000D_
v ceně 429-R.2.0.Poznámka k položce:_x005F_x000D_
v ceně 429-R.2.0.Poznámka k položce:_x005F_x000D_
v ceně 429-R.2.0.Poznámka k položce:_x005F_x000D_
v ceně 429-R.2.0.Poznámka k položce:_x005F_x000D_
v ceně 429-R.2.0.Poznámka k položce:_x005F_x000D_
v ceně 429-R.2.0.Poznámka k položce:_x005F_x000D_
v ceně 429-R.2.0.Poznámka k položce:_x005F_x000D_
v ceně 429-R.2.0.Poznámka k položce:_x005F_x000D_
v ceně 429-R.2.0.Poznámka k položce:_x005F_x000D_
v ceně 429-R.2.0.Poznámka k položce:_x005F_x000D_
v ceně 429-R.2.0.</t>
  </si>
  <si>
    <t>429-R.9.1H.</t>
  </si>
  <si>
    <t>Hranatý tlumič hluku s napojením na kruhová potrubí DN400, délky 1m</t>
  </si>
  <si>
    <t>88</t>
  </si>
  <si>
    <t>Hranatý tlumič hluku s napojením na kruhová potrubí (tlumič s nízkou instalační výškou, se speciální tkaninou k zábraně šíření vláken minerální vaty do VZT systému ) DN400, délky 1m, např. LRCB-400-1000</t>
  </si>
  <si>
    <t>45</t>
  </si>
  <si>
    <t>429-R.10.1T.</t>
  </si>
  <si>
    <t>Zpětná klapka těsná pro kruhové potrubí D100, včetně příslušenství</t>
  </si>
  <si>
    <t>90</t>
  </si>
  <si>
    <t>Zpětná klapka těsná pro kruhové potrubí D100, včetně příslušenství, např.RSKW100</t>
  </si>
  <si>
    <t>429-R.13.1.</t>
  </si>
  <si>
    <t>Regulační klapka pro hranaté potrubí 200x160, včetně příslušenství</t>
  </si>
  <si>
    <t>92</t>
  </si>
  <si>
    <t>47</t>
  </si>
  <si>
    <t>429-R.13.2.</t>
  </si>
  <si>
    <t>Regulační klapka pro hranaté potrubí 315x160, včetně příslušenství</t>
  </si>
  <si>
    <t>94</t>
  </si>
  <si>
    <t>429-R.13K.1.</t>
  </si>
  <si>
    <t>Regulační klapka pro kruhové potrubí  D100, včetně příslušenství</t>
  </si>
  <si>
    <t>96</t>
  </si>
  <si>
    <t>49</t>
  </si>
  <si>
    <t>429-R.13K.2.</t>
  </si>
  <si>
    <t>Regulační klapka pro kruhové potrubí  D125, včetně příslušenství</t>
  </si>
  <si>
    <t>98</t>
  </si>
  <si>
    <t>429-R.14.1.</t>
  </si>
  <si>
    <t>Talířový ventil odvodní kovový velikost 100, včetně napojení na potrubí, povrch.úprava RAL</t>
  </si>
  <si>
    <t>100</t>
  </si>
  <si>
    <t>51</t>
  </si>
  <si>
    <t>429-R.14.3.</t>
  </si>
  <si>
    <t>Talířový ventil odvodní kovový velikost 150, včetně napojení na potrubí, povrch.úprava RAL</t>
  </si>
  <si>
    <t>102</t>
  </si>
  <si>
    <t>429-R.15.2.</t>
  </si>
  <si>
    <t>Talířový ventil přívodní kovový velikost 125, včetně napojení na potrubí, povrch.úprava RAL</t>
  </si>
  <si>
    <t>104</t>
  </si>
  <si>
    <t>53</t>
  </si>
  <si>
    <t>429-R.15.3.</t>
  </si>
  <si>
    <t>Talířový ventil přívodní kovový velikost 150, včetně napojení na potrubí, povrch.úprava RAL</t>
  </si>
  <si>
    <t>106</t>
  </si>
  <si>
    <t>429-R.18.2.</t>
  </si>
  <si>
    <t>Protidešťová žaluzie - přívodní komfortní kovová pevné listy pro napojení na čtyřhrané 1400x400</t>
  </si>
  <si>
    <t>108</t>
  </si>
  <si>
    <t>Protidešťová žaluzie - přívodní komfortní kovová pevné listy pro napojení na čtyřhrané 1400x400, povrchová úprava,  včetně síta proti ptactvu a příslušenství např.: PZDM 70 1400x400 - 111</t>
  </si>
  <si>
    <t>55</t>
  </si>
  <si>
    <t>429-R.18.7.</t>
  </si>
  <si>
    <t>Výfukové koleno pro napojení na kruhové potrubí DN400, vč.síta proti hmyzu a příslušenství</t>
  </si>
  <si>
    <t>110</t>
  </si>
  <si>
    <t>429-R.19.4.</t>
  </si>
  <si>
    <t>Dveřní mřížka komfortní oboustraná  600*300, povrchová úprava dle RAL, včetně uchycení</t>
  </si>
  <si>
    <t>112</t>
  </si>
  <si>
    <t>Dveřní mřížka komfortní oboustraná  600*300, povrchová úprava dle RAL, včetně uchycení, např. DME 600x300</t>
  </si>
  <si>
    <t>57</t>
  </si>
  <si>
    <t>429-R.20.1.</t>
  </si>
  <si>
    <t>Pružná mažeta 200x160mm</t>
  </si>
  <si>
    <t>114</t>
  </si>
  <si>
    <t>429-R.30.5.</t>
  </si>
  <si>
    <t>Potrubí čtyřhranné pozinkové těsné sk.I, do obvodu 1050, 20% tvar.</t>
  </si>
  <si>
    <t>116</t>
  </si>
  <si>
    <t>59</t>
  </si>
  <si>
    <t>429-R.30.6.</t>
  </si>
  <si>
    <t>Potrubí čtyřhranné pozinkové těsné sk.I, do obvodu 1500, 50% tvar.</t>
  </si>
  <si>
    <t>118</t>
  </si>
  <si>
    <t>429-R.30.7.</t>
  </si>
  <si>
    <t>Potrubí čtyřhranné pozinkové těsné sk.I, do obvodu 1890, 100% tvar.</t>
  </si>
  <si>
    <t>120</t>
  </si>
  <si>
    <t>61</t>
  </si>
  <si>
    <t>429-R.30.8.</t>
  </si>
  <si>
    <t>Potrubí čtyřhranné pozinkové těsné sk.I, do obvodu 4000, 100% tvar.</t>
  </si>
  <si>
    <t>122</t>
  </si>
  <si>
    <t>62</t>
  </si>
  <si>
    <t>429-R.30.9.</t>
  </si>
  <si>
    <t>Potrubí čtyřhranné pozinkové těsné sk.I, do obvodu 5600, 10% tvar.</t>
  </si>
  <si>
    <t>124</t>
  </si>
  <si>
    <t>63</t>
  </si>
  <si>
    <t>429-R.40.5.</t>
  </si>
  <si>
    <t>Potrubí kruhové pozinkové Spiro těsné, D100, 20% tvarovek</t>
  </si>
  <si>
    <t>126</t>
  </si>
  <si>
    <t>429-R.40.6.</t>
  </si>
  <si>
    <t>Potrubí kruhové pozinkové Spiro těsné, D125, 40% tvarovek</t>
  </si>
  <si>
    <t>128</t>
  </si>
  <si>
    <t>65</t>
  </si>
  <si>
    <t>429-R.40.7.</t>
  </si>
  <si>
    <t>Potrubí kruhové pozinkové Spiro těsné, D150, 100% tvarovek</t>
  </si>
  <si>
    <t>130</t>
  </si>
  <si>
    <t>429-R.40.8.</t>
  </si>
  <si>
    <t>Potrubí kruhové pozinkové Spiro těsné, D400, 40% tvarovek</t>
  </si>
  <si>
    <t>132</t>
  </si>
  <si>
    <t>67</t>
  </si>
  <si>
    <t>429-R.45.1.</t>
  </si>
  <si>
    <t>Hadice flexibilní zvukoizolační s kvalitní parozábranou, min tloušťka tep.izolace 2,5cm, D100</t>
  </si>
  <si>
    <t>134</t>
  </si>
  <si>
    <t>429-R.45.2.</t>
  </si>
  <si>
    <t>Hadice flexibilní zvukoizolační s kvalitní parozábranou, min tloušťka tep.izolace 2,5cm, D125</t>
  </si>
  <si>
    <t>136</t>
  </si>
  <si>
    <t>69</t>
  </si>
  <si>
    <t>751-R.50.13.</t>
  </si>
  <si>
    <t>138</t>
  </si>
  <si>
    <t>751-R.50.14.</t>
  </si>
  <si>
    <t>140</t>
  </si>
  <si>
    <t>71</t>
  </si>
  <si>
    <t>751-R.50.15.</t>
  </si>
  <si>
    <t>Tepelná  izolace potrubí - tepelně izolováno tl.12mm -kaučuková iz.</t>
  </si>
  <si>
    <t>142</t>
  </si>
  <si>
    <t>751-R.50.16.</t>
  </si>
  <si>
    <t>Protipož.utěsnění prostupů do 400cm2 (objímky, ucpávky, manžety,..) - odhad</t>
  </si>
  <si>
    <t>144</t>
  </si>
  <si>
    <t>73</t>
  </si>
  <si>
    <t>751-R.50.17.</t>
  </si>
  <si>
    <t>146</t>
  </si>
  <si>
    <t>751-R.50.18.</t>
  </si>
  <si>
    <t>148</t>
  </si>
  <si>
    <t>75</t>
  </si>
  <si>
    <t>751-R.50.19.</t>
  </si>
  <si>
    <t>150</t>
  </si>
  <si>
    <t>751-R.50.20.</t>
  </si>
  <si>
    <t>152</t>
  </si>
  <si>
    <t>77</t>
  </si>
  <si>
    <t>751-R.50.21.</t>
  </si>
  <si>
    <t>154</t>
  </si>
  <si>
    <t>713857914</t>
  </si>
  <si>
    <t xml:space="preserve">Hodinové zúčtovací sazby montáží technologických zařízení  na stavebních objektech montér vzduchotechniky a chlazení
Montáž potrubí, elementů a zařízení VZT
Hodinové zúčtovací sazby montáží technologických zařízení  na stavebních objektech montér vzduchotechniky a chlazení
Montáž potrubí, elementů a zařízení VZT
Hodinové zúčtovací sazby montáží technologických zařízení  na stavebních objektech montér vzduchotechniky a chlazení
Montáž potrubí, elementů a zařízení VZT
Hodinové zúčtovací sazby montáží technologických zařízení  na stavebních objektech montér vzduchotechniky a chlazení
Montáž potrubí, elementů a zařízení VZT
Hodinové zúčtovací sazby montáží technologických zařízení  na stavebních objektech montér vzduchotechniky a chlazení
Montáž potrubí, elementů a zařízení VZT
Hodinové zúčtovací sazby montáží technologických zařízení  na stavebních objektech montér vzduchotechniky a chlazení
Montáž potrubí, elementů a zařízení VZT
Hodinové zúčtovací sazby montáží technologických zařízení  na stavebních objektech montér vzduchotechniky a chlazení
Montáž potrubí, elementů a zařízení VZT
Hodinové zúčtovací sazby montáží technologických zařízení  na stavebních objektech montér vzduchotechniky a chlazení
Montáž potrubí, elementů a zařízení VZT
</t>
  </si>
  <si>
    <t>751-03</t>
  </si>
  <si>
    <t>Vzduchotechnika - zařízení č.3 až 20,21 – ostatní zařízení</t>
  </si>
  <si>
    <t>79</t>
  </si>
  <si>
    <t>429-R.3.0</t>
  </si>
  <si>
    <t>Ventilátor potrubní radiální, dopravovaný průtok 150m3/h, dopravní tlak 150Pa</t>
  </si>
  <si>
    <t>158</t>
  </si>
  <si>
    <t>Ventilátor potrubní radiální např. RM100 Ecowatt, pruž.manžet, uchycení a příslušenství, vestavěný regulátor otáček potenciometr (nastaven na vestavěném potenciometru na 8V), dopravovaný průtok 150m3/h, dopravní tlak 150Pa, 230V, 60W, - ovládání:spínač + spínací hodiny (dodávka elektro)</t>
  </si>
  <si>
    <t>429-R.4.0</t>
  </si>
  <si>
    <t>Ventilátor potrubní radiální, dopravovaný průtok 165m3/h, dopravní tlak 150Pa</t>
  </si>
  <si>
    <t>160</t>
  </si>
  <si>
    <t>Ventilátor potrubní radiální např. RM100 Ecowatt, pruž.manžet, uchycení a příslušenství, vestavěný regulátor otáček potenciometr (nastaven na vestavěném potenciometru na 8V), dopravovaný průtok 165m3/h, dopravní tlak 150Pa, 230V, 60W, - ovládání:spínač + spínací hodiny (dodávka elektro)</t>
  </si>
  <si>
    <t>81</t>
  </si>
  <si>
    <t>429-R.5.0</t>
  </si>
  <si>
    <t>Malý radiální ventilátor, dopravovaný průtok 50m3/h, dopravní tlak 100Pa</t>
  </si>
  <si>
    <t>162</t>
  </si>
  <si>
    <t>Malý radiální ventilátor např.Silent ECO-U 60/H vč.zpětné klapky, spínače, svorkovnice, příslušenství a ovládání 12W, 230V, elektrické krytí IPX5, provedení DO PODHLEDU (ZDI), s bočním vývodem, dopravovaný průtok 50m3/h, dopravní tlak 100Pa, 230V,12W - ovládání: spínač + např. doběh nastavitelný DT4 (dodávka elektro)</t>
  </si>
  <si>
    <t>82</t>
  </si>
  <si>
    <t>429-R.6.0</t>
  </si>
  <si>
    <t>Malý radiální ventilátor, dopravovaný průtok 80m3/h, dopravní tlak 100Pa</t>
  </si>
  <si>
    <t>164</t>
  </si>
  <si>
    <t>Malý radiální ventilátor např.Silent ECO-U 100/H vč.zpětné klapky, spínače, svorkovnice, příslušenství a ovládání 28W, 230V, elektrické krytí IPX5, provedení DO PODHLEDU (ZDI), s bočním vývodem, dopravovaný průtok 80m3/h, dopravní tlak 100Pa, 230V, 28W - ovládání: spínač + např. doběh nastavitelný DT4 (dodávka elektro)</t>
  </si>
  <si>
    <t>83</t>
  </si>
  <si>
    <t>429-R.7.0</t>
  </si>
  <si>
    <t>Malý axiální ventilátor, dopravovaný průtok 50m3/h, dopravní tlak 25Pa</t>
  </si>
  <si>
    <t>166</t>
  </si>
  <si>
    <t>Malý axiální ventilátor např.Decor 100 CZ vč.zpětné klapky, spínače, svorkovnice, příslušenství a ovládání 13W, 230V, elektrické krytí IPX5, provedení na zeď, dopravovaný průtok 50m3/h, dopravní tlak 25Pa, 230V, 13W - ovládání: spínač (dodávka elektro)</t>
  </si>
  <si>
    <t>429-R.8.0</t>
  </si>
  <si>
    <t>Ventilátor potrubní radiální, dopravovaný průtok 300m3/h, dopravní tlak 200Pa</t>
  </si>
  <si>
    <t>168</t>
  </si>
  <si>
    <t>Ventilátor potrubní radiální např. RM 160 Ecowatt, pruž.manžet, uchycení a příslušenství, vestavěný regulátor otáček potenciometr (nastaven na vestavěném potenciometru na 8V), dopravovaný průtok 300m3/h, dopravní tlak 200Pa, 230V, 109W, - ovládání:spínač + spínací hodiny (dodávka elektro)</t>
  </si>
  <si>
    <t>85</t>
  </si>
  <si>
    <t>429-R.9.0</t>
  </si>
  <si>
    <t>170</t>
  </si>
  <si>
    <t>429-R.10.0</t>
  </si>
  <si>
    <t>Ventilátor potrubní radiální, dopravovaný průtok 250m3/h, dopravní tlak 160Pa</t>
  </si>
  <si>
    <t>172</t>
  </si>
  <si>
    <t>Ventilátor potrubní radiální např. RM125 Ecowatt, pruž.manžet, uchycení a příslušenství, vestavěný regulátor otáček potenciometr (nastaven na vestavěném potenciometru na 10V), dopravovaný průtok 250m3/h, dopravní tlak 160Pa, 230V, 65W, - ovládání:spínač + nastavitelný termostat (dodávka elektro)</t>
  </si>
  <si>
    <t>87</t>
  </si>
  <si>
    <t>429-R.11.0</t>
  </si>
  <si>
    <t>Malý axiální ventilátor, dopravovaný průtok 150m3/h, dopravní tlak 35Pa</t>
  </si>
  <si>
    <t>174</t>
  </si>
  <si>
    <t>Malý axiální ventilátor např.Decor 300 CZ vč.zpětné klapky, spínače, svorkovnice, příslušenství a ovládání 29W, 230V, elektrické krytí IPX5, provedení na zeď, dopravovaný průtok 150m3/h, dopravní tlak 35Pa, 230V, 29W, - ovládání:spínač + nastavitelný termostat (dodávka elektro)</t>
  </si>
  <si>
    <t>429-R.12.0</t>
  </si>
  <si>
    <t>176</t>
  </si>
  <si>
    <t>89</t>
  </si>
  <si>
    <t>429-R.20.0</t>
  </si>
  <si>
    <t>Ventilátor potrubní radiální, dopravovaný průtok 200m3/h, dopravní tlak 180Pa</t>
  </si>
  <si>
    <t>178</t>
  </si>
  <si>
    <t>Ventilátor potrubní radiální např. RM125 Ecowatt, pruž.manžet, uchycení a příslušenství, vestavěný regulátor otáček potenciometr (nastaven na vestavěném potenciometru na 9V), dopravovaný průtok 200m3/h, dopravní tlak 180Pa, 230V, 65W, - ovládání:spínač + spínací hodiny (dodávka elektro)</t>
  </si>
  <si>
    <t>429-R.21.0</t>
  </si>
  <si>
    <t>180</t>
  </si>
  <si>
    <t>91</t>
  </si>
  <si>
    <t>429-R.9.1.</t>
  </si>
  <si>
    <t>Tlumič hluku pro kruhová potrubí  DN100, délky 0,6m, tlouštka izolace 50mm, např.MAA 100/600</t>
  </si>
  <si>
    <t>182</t>
  </si>
  <si>
    <t>429-R.9.2.</t>
  </si>
  <si>
    <t>Tlumič hluku pro kruhová potrubí  DN125, délky 0,6m, tlouštka izolace 50mm, např.MAA 125/600</t>
  </si>
  <si>
    <t>184</t>
  </si>
  <si>
    <t>93</t>
  </si>
  <si>
    <t>429-R.9.21.</t>
  </si>
  <si>
    <t>Tlumič hluku pro kruhová potrubí  DN125, délky 0,9m, tlouštka izolace 50mm, např.MAA 125/900</t>
  </si>
  <si>
    <t>186</t>
  </si>
  <si>
    <t>429-R.10.1.</t>
  </si>
  <si>
    <t>Zpětná klapka pro kruhové potrubí D100, včetně příslušenství</t>
  </si>
  <si>
    <t>188</t>
  </si>
  <si>
    <t>95</t>
  </si>
  <si>
    <t>429-R.10.2.</t>
  </si>
  <si>
    <t>Zpětná klapka pro kruhové potrubí D125, včetně příslušenství</t>
  </si>
  <si>
    <t>190</t>
  </si>
  <si>
    <t>429-R.10.2T.</t>
  </si>
  <si>
    <t>Zpětná klapka těsná pro kruhové potrubí D125, včetně příslušenství, např.RSKW125</t>
  </si>
  <si>
    <t>192</t>
  </si>
  <si>
    <t>97</t>
  </si>
  <si>
    <t>429-R.10.4.</t>
  </si>
  <si>
    <t>Zpětná klapka pro kruhové potrubí D160, včetně příslušenství</t>
  </si>
  <si>
    <t>194</t>
  </si>
  <si>
    <t>196</t>
  </si>
  <si>
    <t>99</t>
  </si>
  <si>
    <t>198</t>
  </si>
  <si>
    <t>429-R.14.2.</t>
  </si>
  <si>
    <t>Talířový ventil odvodní kovový velikost 125, včetně napojení na potrubí, povrch.úprava RAL</t>
  </si>
  <si>
    <t>200</t>
  </si>
  <si>
    <t>101</t>
  </si>
  <si>
    <t>429-R.16.1.</t>
  </si>
  <si>
    <t>Výústka přívodní dvouřadá komfortní s regulací pro hranaté potrubí do rozměru šířkaxvýška  400x100 mm s regulací R1 - instalace do kruhového potrubí včetně nástavce, uchycení, např.NOVA-C-2-R1</t>
  </si>
  <si>
    <t>202</t>
  </si>
  <si>
    <t>429-R.18.3.</t>
  </si>
  <si>
    <t>Protidešťová žaluzie - odvodní plastová větrací mřížka pevné listy pro napojení na kruhové potrubí DN150</t>
  </si>
  <si>
    <t>204</t>
  </si>
  <si>
    <t>Protidešťová žaluzie - odvodní plastová větrací mřížka pevné listy pro napojení na kruhové potrubí DN150 s rozměry 180x180, povrchová úprava hnědá, včetně okapničky, síťky a příslušenství, např.:LG 150</t>
  </si>
  <si>
    <t>103</t>
  </si>
  <si>
    <t>429-R.18.4.</t>
  </si>
  <si>
    <t>Protidešťová žaluzie - odvodní plastová větrací mřížka pevné listy pro napojení na kruhové potrubí DN125</t>
  </si>
  <si>
    <t>206</t>
  </si>
  <si>
    <t>Protidešťová žaluzie - odvodní plastová větrací mřížka pevné listy pro napojení na kruhové potrubí DN125 s rozměry 160x160, povrchová úprava hnědá, včetně okapničky, síťky a příslušenství, např.:LG 125</t>
  </si>
  <si>
    <t>429-R.18.5.</t>
  </si>
  <si>
    <t>Protidešťová žaluzie - odvodní nerezová větrací mřížka pevné listy pro napojení na kruhové potrubí DN125</t>
  </si>
  <si>
    <t>208</t>
  </si>
  <si>
    <t>Protidešťová žaluzie - odvodní nerezová větrací mřížka pevné listy pro napojení na kruhové potrubí DN125, včetně okapničky, síťky a příslušenství</t>
  </si>
  <si>
    <t>105</t>
  </si>
  <si>
    <t>429-R.18.8.</t>
  </si>
  <si>
    <t>Výfuková hlavice komfortní kovová pro napojení na kruhové potrubí  DN160, např.VHO160</t>
  </si>
  <si>
    <t>210</t>
  </si>
  <si>
    <t>429-R.18.9.</t>
  </si>
  <si>
    <t>Protidešťová žaluzie - odvodní nerezová větrací mřížka pevné listy pro napojení na hranaté potrubí 125x355, včetně okapničky, síťky a příslušenství</t>
  </si>
  <si>
    <t>212</t>
  </si>
  <si>
    <t>107</t>
  </si>
  <si>
    <t>429-R.18.10.</t>
  </si>
  <si>
    <t>Protidešťová žaluzie do dveřního otvoru kovová pevné listy 400x200, včetně okapničky , uchyceni, síťky a příslušenství</t>
  </si>
  <si>
    <t>214</t>
  </si>
  <si>
    <t>429-R.19.1.</t>
  </si>
  <si>
    <t>Dveřní mřížka komfortní oboustraná  300*100, povrchová úprava dle RAL, včetně uchycení, např. DME 400x160</t>
  </si>
  <si>
    <t>216</t>
  </si>
  <si>
    <t>109</t>
  </si>
  <si>
    <t>429-R.19.2.</t>
  </si>
  <si>
    <t>Dveřní mřížka komfortní oboustraná  400*160, povrchová úprava dle RAL, včetně uchycení, např. DME 400x160</t>
  </si>
  <si>
    <t>218</t>
  </si>
  <si>
    <t>429-R.19.3.</t>
  </si>
  <si>
    <t>Dveřní mřížka komfortní oboustraná  500*200, povrchová úprava dle RAL, včetně uchycení, např. DME 500x200</t>
  </si>
  <si>
    <t>220</t>
  </si>
  <si>
    <t>111</t>
  </si>
  <si>
    <t>429-R.21.1.</t>
  </si>
  <si>
    <t>Sestava těsnicích větracích výústkových tvarovek s krycí mřížkou na obou stranách, např. PROMASEAL  EI 60 (2x123x103)mm, 2(93x93)mm</t>
  </si>
  <si>
    <t>222</t>
  </si>
  <si>
    <t>429-R.30.10.</t>
  </si>
  <si>
    <t>Potrubí čtyřhranné pozinkové těsné sk.I, do obvodu 650, 50% tvar.</t>
  </si>
  <si>
    <t>224</t>
  </si>
  <si>
    <t>113</t>
  </si>
  <si>
    <t>429-R.40.9.</t>
  </si>
  <si>
    <t>226</t>
  </si>
  <si>
    <t>429-R.40.10.</t>
  </si>
  <si>
    <t>Potrubí kruhové pozinkové Spiro těsné, D125, 20% tvarovek</t>
  </si>
  <si>
    <t>228</t>
  </si>
  <si>
    <t>115</t>
  </si>
  <si>
    <t>429-R.40.11.</t>
  </si>
  <si>
    <t>Potrubí kruhové pozinkové Spiro těsné, D160, 20% tvarovek</t>
  </si>
  <si>
    <t>230</t>
  </si>
  <si>
    <t>429-R.45.3.</t>
  </si>
  <si>
    <t>232</t>
  </si>
  <si>
    <t>117</t>
  </si>
  <si>
    <t>751-R.50.22.</t>
  </si>
  <si>
    <t>234</t>
  </si>
  <si>
    <t>751-R.50.23.</t>
  </si>
  <si>
    <t>236</t>
  </si>
  <si>
    <t>119</t>
  </si>
  <si>
    <t>751-R.50.24.</t>
  </si>
  <si>
    <t>238</t>
  </si>
  <si>
    <t>751-R.50.25.</t>
  </si>
  <si>
    <t>240</t>
  </si>
  <si>
    <t>121</t>
  </si>
  <si>
    <t>-1913665923</t>
  </si>
  <si>
    <t xml:space="preserve">Hodinové zúčtovací sazby montáží technologických zařízení  na stavebních objektech montér vzduchotechniky a chlazení
Montáž potrubí, elementů a zařízení VZT
Hodinové zúčtovací sazby montáží technologických zařízení  na stavebních objektech montér vzduchotechniky a chlazení
Montáž potrubí, elementů a zařízení VZT
Hodinové zúčtovací sazby montáží technologických zařízení  na stavebních objektech montér vzduchotechniky a chlazení
Montáž potrubí, elementů a zařízení VZT
</t>
  </si>
  <si>
    <t>751</t>
  </si>
  <si>
    <t>Vzduchotechnika</t>
  </si>
  <si>
    <t>751-R.50.50.</t>
  </si>
  <si>
    <t>Zaregulování systému -VZT</t>
  </si>
  <si>
    <t>244</t>
  </si>
  <si>
    <t>123</t>
  </si>
  <si>
    <t>751-R.50.51.</t>
  </si>
  <si>
    <t>Napojení  na ZTI - dodávka ZTI</t>
  </si>
  <si>
    <t>246</t>
  </si>
  <si>
    <t>751-R.50.52.</t>
  </si>
  <si>
    <t>Napojení  na elektro, MaR propojení čidel a snímačů</t>
  </si>
  <si>
    <t>248</t>
  </si>
  <si>
    <t>125</t>
  </si>
  <si>
    <t>751-R.50.53.</t>
  </si>
  <si>
    <t>Propojení kabeláží VZT zařízení a ovládacích modulů MaR dle zapojení výrobce nebo dodavatele</t>
  </si>
  <si>
    <t>250</t>
  </si>
  <si>
    <t>751-R.50.54.</t>
  </si>
  <si>
    <t>Provozní zkoušky, drobné úpravy dokončovací, zaškolení obsluhy</t>
  </si>
  <si>
    <t>252</t>
  </si>
  <si>
    <t>127</t>
  </si>
  <si>
    <t>751-R.50.55.</t>
  </si>
  <si>
    <t>Měření ke kolaudaci</t>
  </si>
  <si>
    <t>254</t>
  </si>
  <si>
    <t>751-R.50.56.</t>
  </si>
  <si>
    <t>Drobný materiál ostatní (štítky, cedule,……)</t>
  </si>
  <si>
    <t>256</t>
  </si>
  <si>
    <t>129</t>
  </si>
  <si>
    <t>751-R.50.57.</t>
  </si>
  <si>
    <t>Ostatní položky - záruky, servis, přesun hmot</t>
  </si>
  <si>
    <t>258</t>
  </si>
  <si>
    <t>751-R.50.58.</t>
  </si>
  <si>
    <t>Ostatní podružné náklady - režie, spotř.materiál, dopravné, atd…</t>
  </si>
  <si>
    <t>260</t>
  </si>
  <si>
    <t>131</t>
  </si>
  <si>
    <t>751-R.50.59.</t>
  </si>
  <si>
    <t>Průrazy stěnamy do velikosti - dle potřeby - dodávka stavby</t>
  </si>
  <si>
    <t>262</t>
  </si>
  <si>
    <t>751-R.50.60.</t>
  </si>
  <si>
    <t>Protipožární těsnění průchodů rozvodů UT - dodávka stavby</t>
  </si>
  <si>
    <t>264</t>
  </si>
  <si>
    <t>133</t>
  </si>
  <si>
    <t>751-R.50.61.</t>
  </si>
  <si>
    <t>Revizní otvory v sádrokartonových zákrytech - dodávka stavby</t>
  </si>
  <si>
    <t>266</t>
  </si>
  <si>
    <t>751-R.50.62.</t>
  </si>
  <si>
    <t>Zatištění povrchů po prostupech, vyspravení výmalby - dodávka stavby</t>
  </si>
  <si>
    <t>268</t>
  </si>
  <si>
    <t>135</t>
  </si>
  <si>
    <t>998751201</t>
  </si>
  <si>
    <t>Přesun hmot procentní pro vzduchotechniku v objektech v do 12 m</t>
  </si>
  <si>
    <t>648406057</t>
  </si>
  <si>
    <t>HZS</t>
  </si>
  <si>
    <t>Hodinové zúčtovací sazby</t>
  </si>
  <si>
    <t>HZS2491</t>
  </si>
  <si>
    <t>Hodinová zúčtovací sazba dělník zednických výpomocí</t>
  </si>
  <si>
    <t>512</t>
  </si>
  <si>
    <t>-1664612704</t>
  </si>
  <si>
    <t>Hodinové zúčtovací sazby profesí PSV  zednické výpomoci a pomocné práce PSV dělník zednických výpomocí
Sekání drážek, hrubé zapravení</t>
  </si>
  <si>
    <t>137</t>
  </si>
  <si>
    <t>HZS3211a</t>
  </si>
  <si>
    <t>KOORDINACE - Hodinová zúčtovací sazba montér vzduchotechniky a chlazení</t>
  </si>
  <si>
    <t>1110048920</t>
  </si>
  <si>
    <t xml:space="preserve">Hodinové zúčtovací sazby montáží technologických zařízení  na stavebních objektech montér vzduchotechniky a chlazení
Koordinace profesí
</t>
  </si>
  <si>
    <t>{bf77acc6-34ee-41bb-9e15-168ac54b1399}</t>
  </si>
  <si>
    <t>D.1.4.3 - Vytápění</t>
  </si>
  <si>
    <t xml:space="preserve">    713 - Izolace tepelné</t>
  </si>
  <si>
    <t xml:space="preserve">    722 - Zdravotechnika - vnitřní vodovod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</si>
  <si>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</si>
  <si>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</si>
  <si>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</si>
  <si>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</si>
  <si>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</si>
  <si>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735-01 - Ústřední vytápění - sálavé stropní panely</t>
  </si>
  <si>
    <t xml:space="preserve">    739 - Ústřední vytápění - ostatní</t>
  </si>
  <si>
    <t xml:space="preserve">    783 - Dokončovací práce - nátěry</t>
  </si>
  <si>
    <t>713</t>
  </si>
  <si>
    <t>Izolace tepelné</t>
  </si>
  <si>
    <t>713411141</t>
  </si>
  <si>
    <t>Montáž izolace tepelné potrubí pásy nebo rohožemi s Al fólií staženými Al páskou 1x</t>
  </si>
  <si>
    <t>543767237</t>
  </si>
  <si>
    <t>Montáž izolace tepelné potrubí a ohybů pásy nebo rohožemi  s povrchovou úpravou hliníkovou fólií připevněnými samolepící hliníkovou páskou potrubí jednovrstvá</t>
  </si>
  <si>
    <t>63151671</t>
  </si>
  <si>
    <t>rohož izolační z minerální vlny lamelová s Al fólií 55kg/m3 tl 40mm</t>
  </si>
  <si>
    <t>-1581306278</t>
  </si>
  <si>
    <t>713463131</t>
  </si>
  <si>
    <t>Montáž izolace tepelné potrubí potrubními pouzdry bez úpravy slepenými 1x tl izolace do 25 mm</t>
  </si>
  <si>
    <t>-114813014</t>
  </si>
  <si>
    <t>Montáž izolace tepelné potrubí a ohybů tvarovkami nebo deskami  potrubními pouzdry bez povrchové úpravy (izolační materiál ve specifikaci) přilepenými v příčných a podélných spojích izolace potrubí jednovrstvá, tloušťky izolace do 25 mm</t>
  </si>
  <si>
    <t>28377096</t>
  </si>
  <si>
    <t>pouzdro izolační potrubní z pěnového polyetylenu 15/20mm</t>
  </si>
  <si>
    <t>-1216719447</t>
  </si>
  <si>
    <t>28377106</t>
  </si>
  <si>
    <t>pouzdro izolační potrubní z pěnového polyetylenu 18/20mm</t>
  </si>
  <si>
    <t>1976044961</t>
  </si>
  <si>
    <t>28377045</t>
  </si>
  <si>
    <t>pouzdro izolační potrubní z pěnového polyetylenu 22/20mm</t>
  </si>
  <si>
    <t>736519751</t>
  </si>
  <si>
    <t>713463211</t>
  </si>
  <si>
    <t>Montáž izolace tepelné potrubí potrubními pouzdry s Al fólií staženými Al páskou 1x D do 50 mm</t>
  </si>
  <si>
    <t>-1598226604</t>
  </si>
  <si>
    <t>Montáž izolace tepelné potrubí a ohybů tvarovkami nebo deskami  potrubními pouzdry s povrchovou úpravou hliníkovou fólií (izolační materiál ve specifikaci) přelepenými samolepící hliníkovou páskou potrubí jednovrstvá D do 50 mm</t>
  </si>
  <si>
    <t>63154531</t>
  </si>
  <si>
    <t>pouzdro izolační potrubní z minerální vlny s Al fólií max. 250/100°C 28/30mm</t>
  </si>
  <si>
    <t>-1808492655</t>
  </si>
  <si>
    <t>63154532</t>
  </si>
  <si>
    <t>pouzdro izolační potrubní z minerální vlny s Al fólií max. 250/100°C 35/30mm</t>
  </si>
  <si>
    <t>835790318</t>
  </si>
  <si>
    <t>63154533</t>
  </si>
  <si>
    <t>pouzdro izolační potrubní z minerální vlny s Al fólií max. 250/100°C 42/30mm</t>
  </si>
  <si>
    <t>1476820897</t>
  </si>
  <si>
    <t>63154018</t>
  </si>
  <si>
    <t>pouzdro izolační potrubní z minerální vlny s Al fólií max. 250/100°C 54/40mm</t>
  </si>
  <si>
    <t>626606257</t>
  </si>
  <si>
    <t>998713202</t>
  </si>
  <si>
    <t>Přesun hmot procentní pro izolace tepelné v objektech v do 12 m</t>
  </si>
  <si>
    <t>-657225660</t>
  </si>
  <si>
    <t>722</t>
  </si>
  <si>
    <t>Zdravotechnika - vnitřní vodovod</t>
  </si>
  <si>
    <t>722262211</t>
  </si>
  <si>
    <t>Vodoměr závitový jednovtokový suchoběžný do 40°C G 1/2 x 80 mm Qn 1,5 m3/h horizontální</t>
  </si>
  <si>
    <t>1675956202</t>
  </si>
  <si>
    <t>Vodoměry pro vodu do 40°C závitové horizontální jednovtokové suchoběžné G 1/2 x 80 mm Qn 1,5</t>
  </si>
  <si>
    <t>731</t>
  </si>
  <si>
    <t>Ústřední vytápění - kotelny</t>
  </si>
  <si>
    <t>731R00001</t>
  </si>
  <si>
    <t>K- Závěsný plynový kondenzační kotel o tepelném výkonu 10 až 49,5kW</t>
  </si>
  <si>
    <t>-2043632736</t>
  </si>
  <si>
    <t>K- Závěsný plynový kondenzační kotel o tepelném výkonu 10 až 49,5kW (40/30°C) 9,7 až 48,7kW(75/60°C), spotřeba zemního plynu (G20) 5,29m3/h, normovaný stupeň využití 92/42 CE 108,2%, emisni třída NOx 5, odvod kondenzátu, včetně oběhového čerpadla, pojistného ventilu, odkouření regulace vytápění a ohřevu TV, příslušenství, např. Geminox THRs 10-50</t>
  </si>
  <si>
    <t>731R00002</t>
  </si>
  <si>
    <t>MaR -Typová regulace kotle, včetně modulů a klipů  - řízení kaskády dvou kotlů</t>
  </si>
  <si>
    <t>-1933022984</t>
  </si>
  <si>
    <t>MaR -Typová regulace kotle, včetně modulů a klipů  - řízení kaskády dvou kotlů -  pro 2 směšované topné okruhy (okruh č.2 - v závislosti na teplotě venkovní (čidlo na severní fasádě) + korekce dle kulového čidla v prostoru tělocvičny s ovládání na ovladači teploty), (okruh č.3 - v závislosti na teplotě venkovní (čidlo na severní fasádě) ) + 1 okruh ohřevu teplé vody, čidla na potrubí, - ovládací panel panel (programování), prokabelování vč.propojení, teplotních a ekvitermních čidel, konektorů, propojovací kabely, časové řízení vytápění, webserverver pro dálkové řízení.</t>
  </si>
  <si>
    <t>Poznámka k položce:_x005F_x000D_
Systém regulace obsahuje:                                                                                                                   např. RVS43.345/109: Kaskáda, směšovaný okruh ÚT, ohřev TV, H1, MF výstup, 2x MF vstup (1kus)_x005F_x000D_
např.SVS43.345: Sada svorek pro regulátor RVS43.345 (1kus)_x005F_x000D_
např.OCI345.06/101: Komunikační Clip-in BSB/LPB (2kus)_x005F_x000D_
např.AVS37.294/509: Ovládací panel (1kus)_x005F_x000D_
např.AVS82.491/109: Plochý kabel pro ovládací panel AVS37 - 1,0 m (1kus)_x005F_x000D_
např.AVS92.290/109: Plastová krytka pro ochranu plošných spojů (1kus)_x005F_x000D_
např.QAD36/101/L: Příložné čidlo teploty, NTC 10 kOhm (2kus)_x005F_x000D_
např.QAZ36.526/109: Čidlo teploty do jímky, NTC 10 kOhm, 6m (1kus)_x005F_x000D_
např.OZW672.04.101: Web server pro 3 přístroje RVS/LMS (1kus)_x005F_x000D_
např.AVS75.391/109: Rozšiřující modul pro 2. směšovaný nebo čerpadlový TO (1kus)_x005F_x000D_
např.AVS82.490/109: Plochý kabel pro rozšiřující modul AVS75... - 0,4 m (1kus)_x005F_x000D_
např.SVS75.391: Sada svorek pro rozšiřující modul AVS 75.391/109 (1kus)_x005F_x000D_
např.QAD36/101/L: Příložné čidlo teploty, NTC 10 kOhm (1kus)                                                          např.QAA55.110: Prostorový přístroj (1kus)Poznámka k položce:_x005F_x000D_
Systém regulace obsahuje:                                                                                                                   např. RVS43.345/109: Kaskáda, směšovaný okruh ÚT, ohřev TV, H1, MF výstup, 2x MF vstup (1kus)_x005F_x000D_
např.SVS43.345: Sada svorek pro regulátor RVS43.345 (1kus)_x005F_x000D_
např.OCI345.06/101: Komunikační Clip-in BSB/LPB (2kus)_x005F_x000D_
např.AVS37.294/509: Ovládací panel (1kus)_x005F_x000D_
např.AVS82.491/109: Plochý kabel pro ovládací panel AVS37 - 1,0 m (1kus)_x005F_x000D_
např.AVS92.290/109: Plastová krytka pro ochranu plošných spojů (1kus)_x005F_x000D_
např.QAD36/101/L: Příložné čidlo teploty, NTC 10 kOhm (2kus)_x005F_x000D_
např.QAZ36.526/109: Čidlo teploty do jímky, NTC 10 kOhm, 6m (1kus)_x005F_x000D_
např.OZW672.04.101: Web server pro 3 přístroje RVS/LMS (1kus)_x005F_x000D_
např.AVS75.391/109: Rozšiřující modul pro 2. směšovaný nebo čerpadlový TO (1kus)_x005F_x000D_
např.AVS82.490/109: Plochý kabel pro rozšiřující modul AVS75... - 0,4 m (1kus)_x005F_x000D_
např.SVS75.391: Sada svorek pro rozšiřující modul AVS 75.391/109 (1kus)_x005F_x000D_
např.QAD36/101/L: Příložné čidlo teploty, NTC 10 kOhm (1kus)                                                          např.QAA55.110: Prostorový přístroj (1kus)Poznámka k položce:_x005F_x000D_
Systém regulace obsahuje:                                                                                                                   např. RVS43.345/109: Kaskáda, směšovaný okruh ÚT, ohřev TV, H1, MF výstup, 2x MF vstup (1kus)_x005F_x000D_
např.SVS43.345: Sada svorek pro regulátor RVS43.345 (1kus)_x005F_x000D_
např.OCI345.06/101: Komunikační Clip-in BSB/LPB (2kus)_x005F_x000D_
např.AVS37.294/509: Ovládací panel (1kus)_x005F_x000D_
např.AVS82.491/109: Plochý kabel pro ovládací panel AVS37 - 1,0 m (1kus)_x005F_x000D_
např.AVS92.290/109: Plastová krytka pro ochranu plošných spojů (1kus)_x005F_x000D_
např.QAD36/101/L: Příložné čidlo teploty, NTC 10 kOhm (2kus)_x005F_x000D_
např.QAZ36.526/109: Čidlo teploty do jímky, NTC 10 kOhm, 6m (1kus)_x005F_x000D_
např.OZW672.04.101: Web server pro 3 přístroje RVS/LMS (1kus)_x005F_x000D_
např.AVS75.391/109: Rozšiřující modul pro 2. směšovaný nebo čerpadlový TO (1kus)_x005F_x000D_
např.AVS82.490/109: Plochý kabel pro rozšiřující modul AVS75... - 0,4 m (1kus)_x005F_x000D_
např.SVS75.391: Sada svorek pro rozšiřující modul AVS 75.391/109 (1kus)_x005F_x000D_
např.QAD36/101/L: Příložné čidlo teploty, NTC 10 kOhm (1kus)                                                          např.QAA55.110: Prostorový přístroj (1kus)Poznámka k položce:_x005F_x000D_
Systém regulace obsahuje:                                                                                                                   např. RVS43.345/109: Kaskáda, směšovaný okruh ÚT, ohřev TV, H1, MF výstup, 2x MF vstup (1kus)_x005F_x000D_
např.SVS43.345: Sada svorek pro regulátor RVS43.345 (1kus)_x005F_x000D_
např.OCI345.06/101: Komunikační Clip-in BSB/LPB (2kus)_x005F_x000D_
např.AVS37.294/509: Ovládací panel (1kus)_x005F_x000D_
např.AVS82.491/109: Plochý kabel pro ovládací panel AVS37 - 1,0 m (1kus)_x005F_x000D_
např.AVS92.290/109: Plastová krytka pro ochranu plošných spojů (1kus)_x005F_x000D_
např.QAD36/101/L: Příložné čidlo teploty, NTC 10 kOhm (2kus)_x005F_x000D_
např.QAZ36.526/109: Čidlo teploty do jímky, NTC 10 kOhm, 6m (1kus)_x005F_x000D_
např.OZW672.04.101: Web server pro 3 přístroje RVS/LMS (1kus)_x005F_x000D_
např.AVS75.391/109: Rozšiřující modul pro 2. směšovaný nebo čerpadlový TO (1kus)_x005F_x000D_
např.AVS82.490/109: Plochý kabel pro rozšiřující modul AVS75... - 0,4 m (1kus)_x005F_x000D_
např.SVS75.391: Sada svorek pro rozšiřující modul AVS 75.391/109 (1kus)_x005F_x000D_
např.QAD36/101/L: Příložné čidlo teploty, NTC 10 kOhm (1kus)                                                          např.QAA55.110: Prostorový přístroj (1kus)Poznámka k položce:_x005F_x000D_
Systém regulace obsahuje:                                                                                                                   např. RVS43.345/109: Kaskáda, směšovaný okruh ÚT, ohřev TV, H1, MF výstup, 2x MF vstup (1kus)_x005F_x000D_
např.SVS43.345: Sada svorek pro regulátor RVS43.345 (1kus)_x005F_x000D_
např.OCI345.06/101: Komunikační Clip-in BSB/LPB (2kus)_x005F_x000D_
např.AVS37.294/509: Ovládací panel (1kus)_x005F_x000D_
např.AVS82.491/109: Plochý kabel pro ovládací panel AVS37 - 1,0 m (1kus)_x005F_x000D_
např.AVS92.290/109: Plastová krytka pro ochranu plošných spojů (1kus)_x005F_x000D_
např.QAD36/101/L: Příložné čidlo teploty, NTC 10 kOhm (2kus)_x005F_x000D_
např.QAZ36.526/109: Čidlo teploty do jímky, NTC 10 kOhm, 6m (1kus)_x005F_x000D_
např.OZW672.04.101: Web server pro 3 přístroje RVS/LMS (1kus)_x005F_x000D_
např.AVS75.391/109: Rozšiřující modul pro 2. směšovaný nebo čerpadlový TO (1kus)_x005F_x000D_
např.AVS82.490/109: Plochý kabel pro rozšiřující modul AVS75... - 0,4 m (1kus)_x005F_x000D_
např.SVS75.391: Sada svorek pro rozšiřující modul AVS 75.391/109 (1kus)_x005F_x000D_
např.QAD36/101/L: Příložné čidlo teploty, NTC 10 kOhm (1kus)                                                          např.QAA55.110: Prostorový přístroj (1kus)Poznámka k položce:_x005F_x000D_
Systém regulace obsahuje:                                                                                                                   např. RVS43.345/109: Kaskáda, směšovaný okruh ÚT, ohřev TV, H1, MF výstup, 2x MF vstup (1kus)_x005F_x000D_
např.SVS43.345: Sada svorek pro regulátor RVS43.345 (1kus)_x005F_x000D_
např.OCI345.06/101: Komunikační Clip-in BSB/LPB (2kus)_x005F_x000D_
např.AVS37.294/509: Ovládací panel (1kus)_x005F_x000D_
např.AVS82.491/109: Plochý kabel pro ovládací panel AVS37 - 1,0 m (1kus)_x005F_x000D_
např.AVS92.290/109: Plastová krytka pro ochranu plošných spojů (1kus)_x005F_x000D_
např.QAD36/101/L: Příložné čidlo teploty, NTC 10 kOhm (2kus)_x005F_x000D_
např.QAZ36.526/109: Čidlo teploty do jímky, NTC 10 kOhm, 6m (1kus)_x005F_x000D_
např.OZW672.04.101: Web server pro 3 přístroje RVS/LMS (1kus)_x005F_x000D_
např.AVS75.391/109: Rozšiřující modul pro 2. směšovaný nebo čerpadlový TO (1kus)_x005F_x000D_
např.AVS82.490/109: Plochý kabel pro rozšiřující modul AVS75... - 0,4 m (1kus)_x005F_x000D_
např.SVS75.391: Sada svorek pro rozšiřující modul AVS 75.391/109 (1kus)_x005F_x000D_
např.QAD36/101/L: Příložné čidlo teploty, NTC 10 kOhm (1kus)                                                          např.QAA55.110: Prostorový přístroj (1kus)Poznámka k položce:_x005F_x000D_
Systém regulace obsahuje:                                                                                                                   např. RVS43.345/109: Kaskáda, směšovaný okruh ÚT, ohřev TV, H1, MF výstup, 2x MF vstup (1kus)_x005F_x000D_
např.SVS43.345: Sada svorek pro regulátor RVS43.345 (1kus)_x005F_x000D_
např.OCI345.06/101: Komunikační Clip-in BSB/LPB (2kus)_x005F_x000D_
např.AVS37.294/509: Ovládací panel (1kus)_x005F_x000D_
např.AVS82.491/109: Plochý kabel pro ovládací panel AVS37 - 1,0 m (1kus)_x005F_x000D_
např.AVS92.290/109: Plastová krytka pro ochranu plošných spojů (1kus)_x005F_x000D_
např.QAD36/101/L: Příložné čidlo teploty, NTC 10 kOhm (2kus)_x005F_x000D_
např.QAZ36.526/109: Čidlo teploty do jímky, NTC 10 kOhm, 6m (1kus)_x005F_x000D_
např.OZW672.04.101: Web server pro 3 přístroje RVS/LMS (1kus)_x005F_x000D_
např.AVS75.391/109: Rozšiřující modul pro 2. směšovaný nebo čerpadlový TO (1kus)_x005F_x000D_
např.AVS82.490/109: Plochý kabel pro rozšiřující modul AVS75... - 0,4 m (1kus)_x005F_x000D_
např.SVS75.391: Sada svorek pro rozšiřující modul AVS 75.391/109 (1kus)_x005F_x000D_
např.QAD36/101/L: Příložné čidlo teploty, NTC 10 kOhm (1kus)                                                          např.QAA55.110: Prostorový přístroj (1kus)Poznámka k položce:_x005F_x000D_
Systém regulace obsahuje:                                                                                                                   např. RVS43.345/109: Kaskáda, směšovaný okruh ÚT, ohřev TV, H1, MF výstup, 2x MF vstup (1kus)_x005F_x000D_
např.SVS43.345: Sada svorek pro regulátor RVS43.345 (1kus)_x005F_x000D_
např.OCI345.06/101: Komunikační Clip-in BSB/LPB (2kus)_x005F_x000D_
např.AVS37.294/509: Ovládací panel (1kus)_x005F_x000D_
např.AVS82.491/109: Plochý kabel pro ovládací panel AVS37 - 1,0 m (1kus)_x005F_x000D_
např.AVS92.290/109: Plastová krytka pro ochranu plošných spojů (1kus)_x005F_x000D_
např.QAD36/101/L: Příložné čidlo teploty, NTC 10 kOhm (2kus)_x005F_x000D_
např.QAZ36.526/109: Čidlo teploty do jímky, NTC 10 kOhm, 6m (1kus)_x005F_x000D_
např.OZW672.04.101: Web server pro 3 přístroje RVS/LMS (1kus)_x005F_x000D_
např.AVS75.391/109: Rozšiřující modul pro 2. směšovaný nebo čerpadlový TO (1kus)_x005F_x000D_
např.AVS82.490/109: Plochý kabel pro rozšiřující modul AVS75... - 0,4 m (1kus)_x005F_x000D_
např.SVS75.391: Sada svorek pro rozšiřující modul AVS 75.391/109 (1kus)_x005F_x000D_
např.QAD36/101/L: Příložné čidlo teploty, NTC 10 kOhm (1kus)                                                          např.QAA55.110: Prostorový přístroj (1kus)Poznámka k položce:_x005F_x000D_
Systém regulace obsahuje:                                                                                                                   např. RVS43.345/109: Kaskáda, směšovaný okruh ÚT, ohřev TV, H1, MF výstup, 2x MF vstup (1kus)_x005F_x000D_
např.SVS43.345: Sada svorek pro regulátor RVS43.345 (1kus)_x005F_x000D_
např.OCI345.06/101: Komunikační Clip-in BSB/LPB (2kus)_x005F_x000D_
např.AVS37.294/509: Ovládací panel (1kus)_x005F_x000D_
např.AVS82.491/109: Plochý kabel pro ovládací panel AVS37 - 1,0 m (1kus)_x005F_x000D_
např.AVS92.290/109: Plastová krytka pro ochranu plošných spojů (1kus)_x005F_x000D_
např.QAD36/101/L: Příložné čidlo teploty, NTC 10 kOhm (2kus)_x005F_x000D_
např.QAZ36.526/109: Čidlo teploty do jímky, NTC 10 kOhm, 6m (1kus)_x005F_x000D_
např.OZW672.04.101: Web server pro 3 přístroje RVS/LMS (1kus)_x005F_x000D_
např.AVS75.391/109: Rozšiřující modul pro 2. směšovaný nebo čerpadlový TO (1kus)_x005F_x000D_
např.AVS82.490/109: Plochý kabel pro rozšiřující modul AVS75... - 0,4 m (1kus)_x005F_x000D_
např.SVS75.391: Sada svorek pro rozšiřující modul AVS 75.391/109 (1kus)_x005F_x000D_
např.QAD36/101/L: Příložné čidlo teploty, NTC 10 kOhm (1kus)                                                          např.QAA55.110: Prostorový přístroj (1kus)Poznámka k položce:_x005F_x000D_
Systém regulace obsahuje:                                                                                                                   např. RVS43.345/109: Kaskáda, směšovaný okruh ÚT, ohřev TV, H1, MF výstup, 2x MF vstup (1kus)_x005F_x000D_
např.SVS43.345: Sada svorek pro regulátor RVS43.345 (1kus)_x005F_x000D_
např.OCI345.06/101: Komunikační Clip-in BSB/LPB (2kus)_x005F_x000D_
např.AVS37.294/509: Ovládací panel (1kus)_x005F_x000D_
např.AVS82.491/109: Plochý kabel pro ovládací panel AVS37 - 1,0 m (1kus)_x005F_x000D_
např.AVS92.290/109: Plastová krytka pro ochranu plošných spojů (1kus)_x005F_x000D_
např.QAD36/101/L: Příložné čidlo teploty, NTC 10 kOhm (2kus)_x005F_x000D_
např.QAZ36.526/109: Čidlo teploty do jímky, NTC 10 kOhm, 6m (1kus)_x005F_x000D_
např.OZW672.04.101: Web server pro 3 přístroje RVS/LMS (1kus)_x005F_x000D_
např.AVS75.391/109: Rozšiřující modul pro 2. směšovaný nebo čerpadlový TO (1kus)_x005F_x000D_
např.AVS82.490/109: Plochý kabel pro rozšiřující modul AVS75... - 0,4 m (1kus)_x005F_x000D_
např.SVS75.391: Sada svorek pro rozšiřující modul AVS 75.391/109 (1kus)_x005F_x000D_
např.QAD36/101/L: Příložné čidlo teploty, NTC 10 kOhm (1kus)                                                          např.QAA55.110: Prostorový přístroj (1kus)Poznámka k položce:_x005F_x000D_
Systém regulace obsahuje:                                                                                                                   např. RVS43.345/109: Kaskáda, směšovaný okruh ÚT, ohřev TV, H1, MF výstup, 2x MF vstup (1kus)_x005F_x000D_
např.SVS43.345: Sada svorek pro regulátor RVS43.345 (1kus)_x005F_x000D_
např.OCI345.06/101: Komunikační Clip-in BSB/LPB (2kus)_x005F_x000D_
např.AVS37.294/509: Ovládací panel (1kus)_x005F_x000D_
např.AVS82.491/109: Plochý kabel pro ovládací panel AVS37 - 1,0 m (1kus)_x005F_x000D_
např.AVS92.290/109: Plastová krytka pro ochranu plošných spojů (1kus)_x005F_x000D_
např.QAD36/101/L: Příložné čidlo teploty, NTC 10 kOhm (2kus)_x005F_x000D_
např.QAZ36.526/109: Čidlo teploty do jímky, NTC 10 kOhm, 6m (1kus)_x005F_x000D_
např.OZW672.04.101: Web server pro 3 přístroje RVS/LMS (1kus)_x005F_x000D_
např.AVS75.391/109: Rozšiřující modul pro 2. směšovaný nebo čerpadlový TO (1kus)_x005F_x000D_
např.AVS82.490/109: Plochý kabel pro rozšiřující modul AVS75... - 0,4 m (1kus)_x005F_x000D_
např.SVS75.391: Sada svorek pro rozšiřující modul AVS 75.391/109 (1kus)_x005F_x000D_
např.QAD36/101/L: Příložné čidlo teploty, NTC 10 kOhm (1kus)                                                          např.QAA55.110: Prostorový přístroj (1kus)Poznámka k položce:_x005F_x000D_
Systém regulace obsahuje:                                                                                                                   např. RVS43.345/109: Kaskáda, směšovaný okruh ÚT, ohřev TV, H1, MF výstup, 2x MF vstup (1kus)_x005F_x000D_
např.SVS43.345: Sada svorek pro regulátor RVS43.345 (1kus)_x005F_x000D_
např.OCI345.06/101: Komunikační Clip-in BSB/LPB (2kus)_x005F_x000D_
např.AVS37.294/509: Ovládací panel (1kus)_x005F_x000D_
např.AVS82.491/109: Plochý kabel pro ovládací panel AVS37 - 1,0 m (1kus)_x005F_x000D_
např.AVS92.290/109: Plastová krytka pro ochranu plošných spojů (1kus)_x005F_x000D_
např.QAD36/101/L: Příložné čidlo teploty, NTC 10 kOhm (2kus)_x005F_x000D_
např.QAZ36.526/109: Čidlo teploty do jímky, NTC 10 kOhm, 6m (1kus)_x005F_x000D_
např.OZW672.04.101: Web server pro 3 přístroje RVS/LMS (1kus)_x005F_x000D_
např.AVS75.391/109: Rozšiřující modul pro 2. směšovaný nebo čerpadlový TO (1kus)_x005F_x000D_
např.AVS82.490/109: Plochý kabel pro rozšiřující modul AVS75... - 0,4 m (1kus)_x005F_x000D_
např.SVS75.391: Sada svorek pro rozšiřující modul AVS 75.391/109 (1kus)_x005F_x000D_
např.QAD36/101/L: Příložné čidlo teploty, NTC 10 kOhm (1kus)                                                          např.QAA55.110: Prostorový přístroj (1kus)Poznámka k položce:_x005F_x000D_
Systém regulace obsahuje:                                                                                                                   např. RVS43.345/109: Kaskáda, směšovaný okruh ÚT, ohřev TV, H1, MF výstup, 2x MF vstup (1kus)_x005F_x000D_
např.SVS43.345: Sada svorek pro regulátor RVS43.345 (1kus)_x005F_x000D_
např.OCI345.06/101: Komunikační Clip-in BSB/LPB (2kus)_x005F_x000D_
např.AVS37.294/509: Ovládací panel (1kus)_x005F_x000D_
např.AVS82.491/109: Plochý kabel pro ovládací panel AVS37 - 1,0 m (1kus)_x005F_x000D_
např.AVS92.290/109: Plastová krytka pro ochranu plošných spojů (1kus)_x005F_x000D_
např.QAD36/101/L: Příložné čidlo teploty, NTC 10 kOhm (2kus)_x005F_x000D_
např.QAZ36.526/109: Čidlo teploty do jímky, NTC 10 kOhm, 6m (1kus)_x005F_x000D_
např.OZW672.04.101: Web server pro 3 přístroje RVS/LMS (1kus)_x005F_x000D_
např.AVS75.391/109: Rozšiřující modul pro 2. směšovaný nebo čerpadlový TO (1kus)_x005F_x000D_
např.AVS82.490/109: Plochý kabel pro rozšiřující modul AVS75... - 0,4 m (1kus)_x005F_x000D_
např.SVS75.391: Sada svorek pro rozšiřující modul AVS 75.391/109 (1kus)_x005F_x000D_
např.QAD36/101/L: Příložné čidlo teploty, NTC 10 kOhm (1kus)                                                          např.QAA55.110: Prostorový přístroj (1kus)Poznámka k položce:_x005F_x000D_
Systém regulace obsahuje:                                                                                                                   např. RVS43.345/109: Kaskáda, směšovaný okruh ÚT, ohřev TV, H1, MF výstup, 2x MF vstup (1kus)_x005F_x000D_
např.SVS43.345: Sada svorek pro regulátor RVS43.345 (1kus)_x005F_x000D_
např.OCI345.06/101: Komunikační Clip-in BSB/LPB (2kus)_x005F_x000D_
např.AVS37.294/509: Ovládací panel (1kus)_x005F_x000D_
např.AVS82.491/109: Plochý kabel pro ovládací panel AVS37 - 1,0 m (1kus)_x005F_x000D_
např.AVS92.290/109: Plastová krytka pro ochranu plošných spojů (1kus)_x005F_x000D_
např.QAD36/101/L: Příložné čidlo teploty, NTC 10 kOhm (2kus)_x005F_x000D_
např.QAZ36.526/109: Čidlo teploty do jímky, NTC 10 kOhm, 6m (1kus)_x005F_x000D_
např.OZW672.04.101: Web server pro 3 přístroje RVS/LMS (1kus)_x005F_x000D_
např.AVS75.391/109: Rozšiřující modul pro 2. směšovaný nebo čerpadlový TO (1kus)_x005F_x000D_
např.AVS82.490/109: Plochý kabel pro rozšiřující modul AVS75... - 0,4 m (1kus)_x005F_x000D_
např.SVS75.391: Sada svorek pro rozšiřující modul AVS 75.391/109 (1kus)_x005F_x000D_
např.QAD36/101/L: Příložné čidlo teploty, NTC 10 kOhm (1kus)                                                          např.QAA55.110: Prostorový přístroj (1kus)Poznámka k položce:_x005F_x000D_
Systém regulace obsahuje:                                                                                                                   např. RVS43.345/109: Kaskáda, směšovaný okruh ÚT, ohřev TV, H1, MF výstup, 2x MF vstup (1kus)_x005F_x000D_
např.SVS43.345: Sada svorek pro regulátor RVS43.345 (1kus)_x005F_x000D_
např.OCI345.06/101: Komunikační Clip-in BSB/LPB (2kus)_x005F_x000D_
např.AVS37.294/509: Ovládací panel (1kus)_x005F_x000D_
např.AVS82.491/109: Plochý kabel pro ovládací panel AVS37 - 1,0 m (1kus)_x005F_x000D_
např.AVS92.290/109: Plastová krytka pro ochranu plošných spojů (1kus)_x005F_x000D_
např.QAD36/101/L: Příložné čidlo teploty, NTC 10 kOhm (2kus)_x005F_x000D_
např.QAZ36.526/109: Čidlo teploty do jímky, NTC 10 kOhm, 6m (1kus)_x005F_x000D_
např.OZW672.04.101: Web server pro 3 přístroje RVS/LMS (1kus)_x005F_x000D_
např.AVS75.391/109: Rozšiřující modul pro 2. směšovaný nebo čerpadlový TO (1kus)_x005F_x000D_
např.AVS82.490/109: Plochý kabel pro rozšiřující modul AVS75... - 0,4 m (1kus)_x005F_x000D_
např.SVS75.391: Sada svorek pro rozšiřující modul AVS 75.391/109 (1kus)_x005F_x000D_
např.QAD36/101/L: Příložné čidlo teploty, NTC 10 kOhm (1kus)                                                          např.QAA55.110: Prostorový přístroj (1kus)</t>
  </si>
  <si>
    <t>731R00003</t>
  </si>
  <si>
    <t>Zprovoznění, vystrojení kompletního rozvaděče pro regulaci vytápění</t>
  </si>
  <si>
    <t>-1323484813</t>
  </si>
  <si>
    <t>Zprovoznění, vystrojení kompletního rozvaděče pro regulaci vytápění, kabelové propojení veškerých prvků regulace (čidla, kotle, oběhová čerpadla, pohony směšovacích ventilů atd…) v technické místnosti a koncové napojení čidel (venkovní, kulové) a ovladače teploty okruhu tělocvičny. Prokabelování regulace a zařízení ovládaných regulací</t>
  </si>
  <si>
    <t>731R00010</t>
  </si>
  <si>
    <t>Montáž odkouření</t>
  </si>
  <si>
    <t>729403638</t>
  </si>
  <si>
    <t>Kotle budou odkouřeny certifikovaným systémem koaxiálního odkouření a přívodem spalovacího vzduchu – typ spotřebiče C, pro dva kondenzační kotle – koaxiální odkouření 125/80mm (cca.délka 4m horizontálně) a 160/110mm (cca.délka 4,5m svisle) pro každý kotel samostaně s připojením jednotlivých kotlů o průměru 125/80 mm. Materiá potrubím s hladkého PP s těsnícími kroužky s EPDM. Sání spalovacího vzduchu ze střechy je zakončeno certifikovanou sací hlavicí, musí splňovat ČSN 73 42 01, vedení bude izolováno v celé své délce protipožární izolací. Výpočet spalinové cesty a přívodu spalovacího vzduchu je nutno provést před realizací dle finální trasy - provede autorizovaná firma</t>
  </si>
  <si>
    <t>484R0100</t>
  </si>
  <si>
    <t>kotlový adaptér THRs pro koaxiální připojení DN125/80, 200 mm vč. rrdla</t>
  </si>
  <si>
    <t>-2033627210</t>
  </si>
  <si>
    <t>484R0101</t>
  </si>
  <si>
    <t>koleno koaxiální DN125/80 x 87°</t>
  </si>
  <si>
    <t>-357336865</t>
  </si>
  <si>
    <t>484R0102</t>
  </si>
  <si>
    <t>koleno koaxiální DN125/80 x 45°</t>
  </si>
  <si>
    <t>1980893281</t>
  </si>
  <si>
    <t>484R0103</t>
  </si>
  <si>
    <t>koleno koaxiální DN125/80 x 30°</t>
  </si>
  <si>
    <t>421957035</t>
  </si>
  <si>
    <t>484R0104</t>
  </si>
  <si>
    <t>kontrolní kus přímý koaxiální DN125/80</t>
  </si>
  <si>
    <t>-857322611</t>
  </si>
  <si>
    <t>484R0105</t>
  </si>
  <si>
    <t>trubka koaxiální DN125/80 x 250 mm</t>
  </si>
  <si>
    <t>-1242131329</t>
  </si>
  <si>
    <t>484R0106</t>
  </si>
  <si>
    <t>trubka koaxiální DN125/80 x 500 mm</t>
  </si>
  <si>
    <t>-1438845181</t>
  </si>
  <si>
    <t>484R0107</t>
  </si>
  <si>
    <t>trubka koaxiální DN125/80 x 1000 mm</t>
  </si>
  <si>
    <t>-1321566697</t>
  </si>
  <si>
    <t>484R0108</t>
  </si>
  <si>
    <t>trubka koaxiální DN125/80 x 2000 mm</t>
  </si>
  <si>
    <t>944045333</t>
  </si>
  <si>
    <t>484R0109</t>
  </si>
  <si>
    <t>patní koleno s podpěrou DN125/80 (koleno, kolej, opěrná tyč)</t>
  </si>
  <si>
    <t>800939253</t>
  </si>
  <si>
    <t>484R0110</t>
  </si>
  <si>
    <t>centrická přechodka koaxiální DN125/80 na DN160/110</t>
  </si>
  <si>
    <t>97564795</t>
  </si>
  <si>
    <t>484R0111</t>
  </si>
  <si>
    <t>trubka koaxiální DN160/110 x 2000 mm</t>
  </si>
  <si>
    <t>1386165212</t>
  </si>
  <si>
    <t>484R0112</t>
  </si>
  <si>
    <t>střešní koncovka koaxiální DN160/110, prodloužená délka, PP černá</t>
  </si>
  <si>
    <t>290840909</t>
  </si>
  <si>
    <t>484R0113</t>
  </si>
  <si>
    <t>průchodka rovnou střechou DN160/110, hliník 0°</t>
  </si>
  <si>
    <t>311119641</t>
  </si>
  <si>
    <t>731R00011</t>
  </si>
  <si>
    <t>-2146129190</t>
  </si>
  <si>
    <t>731R00012</t>
  </si>
  <si>
    <t>Revize spalinové cesty a přívodu spalovacího vzduchu</t>
  </si>
  <si>
    <t>704551828</t>
  </si>
  <si>
    <t>998731202</t>
  </si>
  <si>
    <t>Přesun hmot procentní pro kotelny v objektech v do 12 m</t>
  </si>
  <si>
    <t>1051730610</t>
  </si>
  <si>
    <t>732</t>
  </si>
  <si>
    <t>Ústřední vytápění - strojovny</t>
  </si>
  <si>
    <t>732R00001</t>
  </si>
  <si>
    <t>A- Hydraulický vyrovnávač dynam.tlaků, max.průtok 6m3/h vč. tepelné izolace, stojek vypouštění, odkalení, odvzdušnění, stojek, přírub</t>
  </si>
  <si>
    <t>721106810</t>
  </si>
  <si>
    <t>732R00002</t>
  </si>
  <si>
    <t>TV - Stacionární nepřímotopný ohřívač teplé vody, objem teplé vody 500 litrů</t>
  </si>
  <si>
    <t>958195486</t>
  </si>
  <si>
    <t>TV - Stacionární nepřímotopný ohřívač teplé vody, objem teplé vody 500 litrů, s výměníkem tepla teplosměnou plochou 4m2, sloužící k ohřevu teplé vody plynovým kotlem, (Øxvýška mm) (Ø750mm x1838mm), včetně originál tepelné izolace, teplotních čidel, armatur a příslušenství. např. Austria Email, HR500</t>
  </si>
  <si>
    <t>732R00003</t>
  </si>
  <si>
    <t>Anoda elektronická pro zásobníky velikosti 500l</t>
  </si>
  <si>
    <t>839376733</t>
  </si>
  <si>
    <t>Anoda elektronická pro zásobníky velikosti 500l  - Antikorozní elektronický systém označovaný též jako elektronická anoda poskytuje ohřívačům TV aktivní elektronickou ochranu proti korozi pomocí elektrického proudu. Systém se adaptuje na změny ve stavu vnitřní povrchové vrstvy a na kvalitu vody pomocí automatické regulace intenzity elektrického proudu. Zajišťuje trvalou ochranu bez nutnosti výměny, pravidelných kontrol a údržby. Plně nahrazuje funkce magneziových anod. Obsahuje anodu, vsuvku, těsnění, šroub, podložku.</t>
  </si>
  <si>
    <t>732R00004</t>
  </si>
  <si>
    <t>Sada pro automatické dopouštění topné vody pro uzavřené topné systémy, kompakt</t>
  </si>
  <si>
    <t>584705787</t>
  </si>
  <si>
    <t>Sada pro automatické dopouštění topné vody pro uzavřené topné systémy, kompakt kompaktní automatické doplňovací zařízení pro soustavy s membránovou expanznín nádobou dle DIN 1988 a DIN EN 1717 pro přímé napojení na rozvod pitné vody, obsahuje systémový oddělovač BA schválený DVGW v kombinaci se změkčováním je nutné použít externí tlakové čidlo (příslušenství) kontrolované dopouštění s hlídáním doby dopouštění i počtu cyklů výkon dopouštění cca 0,5 m3/h při dp = 1,5 bar, Připojení vstup/výstup R ½/R ½, Min. tlak na nátoku p0 + 1,3 bar, Výstupní přetlak 0,5–5 bar, Vstupní tlak max.10 bar, Napájení 230 V/50 Hz</t>
  </si>
  <si>
    <t>732R00005</t>
  </si>
  <si>
    <t>Magnetický cyklonový odlučovač nečistot a kalů - připojovací dimenze DN32 - včetně odkalení, uzavíracích armatur a příslušenství</t>
  </si>
  <si>
    <t>-1030839165</t>
  </si>
  <si>
    <t>732R00006</t>
  </si>
  <si>
    <t>Neutralizační box pro kaskádu kotlů velikosti 100kW + odvod kondenzátu, např.001-S: NEUTRAKON 100/70, neutralizační box vč. náplně 4 kg</t>
  </si>
  <si>
    <t>-2049240521</t>
  </si>
  <si>
    <t>732R00007</t>
  </si>
  <si>
    <t>Kompaktní rozdělovač - sběrač, modul 100, l=1800mm</t>
  </si>
  <si>
    <t>1535924773</t>
  </si>
  <si>
    <t>Kompaktní rozdělovač - sběrač, modul 100, l=1800mm, pro přenášený výkon 100kW, 4 okruhy sekundární, 1 primární okruh DN50, včetně tepelné izolace PU tl.10mm, uchycení - podstavné konzole, armatur a příslušenství - dle výkresové dokumentace (příloha technické zprávy), např.RS KOMBI rozdělovač, ETL Ekotherm, MODUL 100, PN 6, Tmax=105°C, l=1800mm, m=37.76kg</t>
  </si>
  <si>
    <t>732R00008</t>
  </si>
  <si>
    <t>Oběhové čerpadlo nízkoenergetické elektronické řada 32-80 (max. průtok 10000 kg/h, max. dopravní výška 8 m)</t>
  </si>
  <si>
    <t>-1538013535</t>
  </si>
  <si>
    <t>Oběhové čerpadlo nízkoenergetické elektronické řada 32-80 (max. průtok 10000 kg/h, max. dopravní výška 8 m) s plynule nastavitelnou výtlačnou výškou a kontrolou průtoku, průtok M = 3440 kg/h, dopr.výška H = 7 m , včetně příslušenství, pracovní bod nastaven na pevné křivce III , Řízení na proporcionální tlak, Řízení na konstantní tlak, Provoz podle max. nebo min. křivky, včetně příslušenství tepelné izolace, např. Magna1 32-80, Grundfos</t>
  </si>
  <si>
    <t>732R00009</t>
  </si>
  <si>
    <t>Oběhové čerpadlo nízkoenergetické elektronické řada 25-80 (max. průtok 4000 kg/h, max. dopravní výška 8 m)</t>
  </si>
  <si>
    <t>1687385018</t>
  </si>
  <si>
    <t>Oběhové čerpadlo nízkoenergetické elektronické řada 25-80 (max. průtok 4000 kg/h, max. dopravní výška 8 m) s plynule nastavitelnou výtlačnou výškou a kontrolou průtoku, průtok M = 1580 kg/h, dopr.výška H = 5,5 m , včetně příslušenství, pracovní bod nastaven na pevné křivce III, Řízení na proporcionální tlak, Řízení na konstantní tlak, Provoz podle max. nebo min. křivky, včetně příslušenství tepelné izolace, např. Alpha2 25-80, Grundfos</t>
  </si>
  <si>
    <t>732R00010</t>
  </si>
  <si>
    <t>Oběhové čerpadlo nízkoenergetické elektronické řada 25-60 (max. průtok 3000kg/h, max. dopravní výška 6 m)</t>
  </si>
  <si>
    <t>-896490139</t>
  </si>
  <si>
    <t>Oběhové čerpadlo nízkoenergetické elektronické řada 25-60 (max. průtok 3000kg/h, max. dopravní výška 6 m) s plynule nastavitelnou výtlačnou výškou a kontrolou průtoku, průtok M = 670 kg/h, dopr.výška H = 3,5 m , včetně příslušenství, pracovní bod nastaven na proporcionální křivcve PP3, Řízení na proporcionální tlak, Řízení na konstantní tlak, Provoz podle max. nebo min. křivky, včetně příslušenství tepelné izolace, např. Alpha2 25-60, Grundfos</t>
  </si>
  <si>
    <t>732R00011</t>
  </si>
  <si>
    <t>Trojcestný směšovací kulový kohout se servopohonem, 230V, 0-10V-závitový, DN25, Kv=10 m3/h</t>
  </si>
  <si>
    <t>-507060117</t>
  </si>
  <si>
    <t>Trojcestný směšovací kulový kohout se servopohonem, 230V, 0-10V-závitový, DN25, Kv=10 m3/h, včetně přechodového šroubení (musí být připojitelný na dodávanou regulaci kotle a topných okruhů), např.VRG131+ARA639, Esbe</t>
  </si>
  <si>
    <t>732R00012</t>
  </si>
  <si>
    <t>Trojcestný směšovací kulový kohout se servopohonem, 230V, 0-10V-závitový, DN20, Kv=4 m3/h</t>
  </si>
  <si>
    <t>-967879111</t>
  </si>
  <si>
    <t>Trojcestný směšovací kulový kohout se servopohonem, 230V, 0-10V-závitový, DN20, Kv=4 m3/h, včetně přechodového šroubení (musí být připojitelný na dodávanou regulaci kotle a topných okruhů), např.VRG131+ARA639, Esbe</t>
  </si>
  <si>
    <t>732331618</t>
  </si>
  <si>
    <t>Nádoba tlaková expanzní s membránou závitové připojení PN 0,6 o objemu 100 l</t>
  </si>
  <si>
    <t>-1157559959</t>
  </si>
  <si>
    <t>Nádoby expanzní tlakové s membránou bez pojistného ventilu se závitovým připojením PN 0,6 o objemu 100 l</t>
  </si>
  <si>
    <t>732331778</t>
  </si>
  <si>
    <t>Příslušenství k expanzním nádobám bezpečnostní uzávěr G 1 k měření tlaku</t>
  </si>
  <si>
    <t>-490779679</t>
  </si>
  <si>
    <t>Nádoby expanzní tlakové příslušenství k expanzním nádobám bezpečnostní uzávěr k měření tlaku G 1</t>
  </si>
  <si>
    <t>998732202</t>
  </si>
  <si>
    <t>Přesun hmot procentní pro strojovny v objektech v do 12 m</t>
  </si>
  <si>
    <t>-193896415</t>
  </si>
  <si>
    <t>733</t>
  </si>
  <si>
    <t>Ústřední vytápění - rozvodné potrubí</t>
  </si>
  <si>
    <t>733111127</t>
  </si>
  <si>
    <t>Potrubí ocelové závitové bezešvé běžné nízkotlaké nebo středotlaké DN 40</t>
  </si>
  <si>
    <t>673106897</t>
  </si>
  <si>
    <t>Potrubí z trubek ocelových závitových  bezešvých běžných nízkotlakých a středotlakých DN 40</t>
  </si>
  <si>
    <t>733111128</t>
  </si>
  <si>
    <t>Potrubí ocelové závitové bezešvé běžné nízkotlaké nebo středotlaké DN 50</t>
  </si>
  <si>
    <t>-364559016</t>
  </si>
  <si>
    <t>Potrubí z trubek ocelových závitových  bezešvých běžných nízkotlakých a středotlakých DN 50</t>
  </si>
  <si>
    <t>733131104</t>
  </si>
  <si>
    <t>Kompenzátor pro ocelové potrubí pryžový G 1 PN 16 do 100°C závitový</t>
  </si>
  <si>
    <t>1156962693</t>
  </si>
  <si>
    <t>Kompenzátory pro ocelové potrubí pryžové PN 16 do 100°C závitové se šroubením G 1</t>
  </si>
  <si>
    <t>733131106</t>
  </si>
  <si>
    <t>Kompenzátor pro ocelové potrubí pryžový G 6/4 PN 16 do 100°C závitový</t>
  </si>
  <si>
    <t>-849608937</t>
  </si>
  <si>
    <t>Kompenzátory pro ocelové potrubí pryžové PN 16 do 100°C závitové se šroubením G 6/4</t>
  </si>
  <si>
    <t>733131107</t>
  </si>
  <si>
    <t>Kompenzátor pro ocelové potrubí pryžový G 2 PN 16 do 100°C závitový</t>
  </si>
  <si>
    <t>-1453385090</t>
  </si>
  <si>
    <t>Kompenzátory pro ocelové potrubí pryžové PN 16 do 100°C závitové se šroubením G 2</t>
  </si>
  <si>
    <t>733141102</t>
  </si>
  <si>
    <t>Odvzdušňovací nádoba z trubek ocelových do DN 50</t>
  </si>
  <si>
    <t>1524947007</t>
  </si>
  <si>
    <t>Odvzdušňovací nádobky, odlučovače a odkalovače nádobky z trubek ocelových do DN 50</t>
  </si>
  <si>
    <t>733190107</t>
  </si>
  <si>
    <t>Zkouška těsnosti potrubí ocelové závitové do DN 40</t>
  </si>
  <si>
    <t>-275041599</t>
  </si>
  <si>
    <t>Zkoušky těsnosti potrubí, manžety prostupové z trubek ocelových  zkoušky těsnosti potrubí (za provozu) z trubek ocelových závitových DN do 40</t>
  </si>
  <si>
    <t>733190108</t>
  </si>
  <si>
    <t>Zkouška těsnosti potrubí ocelové závitové do DN 50</t>
  </si>
  <si>
    <t>1301008508</t>
  </si>
  <si>
    <t>Zkoušky těsnosti potrubí, manžety prostupové z trubek ocelových  zkoušky těsnosti potrubí (za provozu) z trubek ocelových závitových DN 40 do 50</t>
  </si>
  <si>
    <t>733223202</t>
  </si>
  <si>
    <t>Potrubí měděné tvrdé spojované tvrdým pájením D 15x1</t>
  </si>
  <si>
    <t>1810236216</t>
  </si>
  <si>
    <t>Potrubí z trubek měděných tvrdých spojovaných tvrdým pájením Ø 15/1</t>
  </si>
  <si>
    <t>733223203</t>
  </si>
  <si>
    <t>Potrubí měděné tvrdé spojované tvrdým pájením D 18x1</t>
  </si>
  <si>
    <t>-1943020749</t>
  </si>
  <si>
    <t>Potrubí z trubek měděných tvrdých spojovaných tvrdým pájením Ø 18/1</t>
  </si>
  <si>
    <t>733223204</t>
  </si>
  <si>
    <t>Potrubí měděné tvrdé spojované tvrdým pájením D 22x1</t>
  </si>
  <si>
    <t>1624290853</t>
  </si>
  <si>
    <t>Potrubí z trubek měděných tvrdých spojovaných tvrdým pájením Ø 22/1</t>
  </si>
  <si>
    <t>733223205</t>
  </si>
  <si>
    <t>Potrubí měděné tvrdé spojované tvrdým pájením D 28x1</t>
  </si>
  <si>
    <t>-736271541</t>
  </si>
  <si>
    <t>Potrubí z trubek měděných tvrdých spojovaných tvrdým pájením Ø 28/1</t>
  </si>
  <si>
    <t>733223206</t>
  </si>
  <si>
    <t>Potrubí měděné tvrdé spojované tvrdým pájením D 35x1,5</t>
  </si>
  <si>
    <t>667515502</t>
  </si>
  <si>
    <t>Potrubí z trubek měděných tvrdých spojovaných tvrdým pájením Ø 35/1,5</t>
  </si>
  <si>
    <t>733291101</t>
  </si>
  <si>
    <t>Zkouška těsnosti potrubí měděné do D 35x1,5</t>
  </si>
  <si>
    <t>917748226</t>
  </si>
  <si>
    <t>Zkoušky těsnosti potrubí z trubek měděných  Ø do 35/1,5</t>
  </si>
  <si>
    <t>998733202</t>
  </si>
  <si>
    <t>Přesun hmot procentní pro rozvody potrubí v objektech v do 12 m</t>
  </si>
  <si>
    <t>717535865</t>
  </si>
  <si>
    <t>734</t>
  </si>
  <si>
    <t>Ústřední vytápění - armatury</t>
  </si>
  <si>
    <t>734211119</t>
  </si>
  <si>
    <t>Ventil závitový odvzdušňovací G 3/8 PN 14 do 120°C automatický</t>
  </si>
  <si>
    <t>-658988978</t>
  </si>
  <si>
    <t>Ventily odvzdušňovací závitové automatické PN 14 do 120°C G 3/8</t>
  </si>
  <si>
    <t>734221532</t>
  </si>
  <si>
    <t>Ventil závitový termostatický rohový jednoregulační G 1/2 PN 16 do 110°C bez hlavice ovládání</t>
  </si>
  <si>
    <t>-1932335265</t>
  </si>
  <si>
    <t>Ventily regulační závitové termostatické, bez hlavice ovládání PN 16 do 110°C rohové jednoregulační G 1/2</t>
  </si>
  <si>
    <t>734221R01</t>
  </si>
  <si>
    <t>Termostatická hlavice kapalinová PN 10 do 110°C otopných těles VK, provedení pro veřejné prostory</t>
  </si>
  <si>
    <t>1073180737</t>
  </si>
  <si>
    <t>Ventily regulační závitové hlavice termostatické, pro ovládání ventilů PN 10 do 110°C kapalinové otopných těles VK, provedení pro veřejné prostory</t>
  </si>
  <si>
    <t>734242412</t>
  </si>
  <si>
    <t>Ventil závitový zpětný přímý G 1/2 PN 16 do 110°C</t>
  </si>
  <si>
    <t>-918432884</t>
  </si>
  <si>
    <t>Ventily zpětné závitové PN 16 do 110°C přímé G 1/2</t>
  </si>
  <si>
    <t>734242414</t>
  </si>
  <si>
    <t>Ventil závitový zpětný přímý G 1 PN 16 do 110°C</t>
  </si>
  <si>
    <t>663093544</t>
  </si>
  <si>
    <t>Ventily zpětné závitové PN 16 do 110°C přímé G 1</t>
  </si>
  <si>
    <t>734242415</t>
  </si>
  <si>
    <t>Ventil závitový zpětný přímý G 5/4 PN 16 do 110°C</t>
  </si>
  <si>
    <t>1470561682</t>
  </si>
  <si>
    <t>Ventily zpětné závitové PN 16 do 110°C přímé G 5/4</t>
  </si>
  <si>
    <t>734242416</t>
  </si>
  <si>
    <t>Ventil závitový zpětný přímý G 6/4 PN 16 do 110°C</t>
  </si>
  <si>
    <t>-1457230778</t>
  </si>
  <si>
    <t>Ventily zpětné závitové PN 16 do 110°C přímé G 6/4</t>
  </si>
  <si>
    <t>734261402</t>
  </si>
  <si>
    <t>Armatura připojovací rohová G 1/2x18 PN 10 do 110°C radiátorů typu VK</t>
  </si>
  <si>
    <t>1972069524</t>
  </si>
  <si>
    <t>Šroubení připojovací armatury radiátorů VK PN 10 do 110°C, regulační uzavíratelné rohové G 1/2 x 18</t>
  </si>
  <si>
    <t>734261412</t>
  </si>
  <si>
    <t>Šroubení regulační radiátorové rohové G 1/2 bez vypouštění</t>
  </si>
  <si>
    <t>602639918</t>
  </si>
  <si>
    <t>Šroubení regulační radiátorové rohové bez vypouštění G 1/2</t>
  </si>
  <si>
    <t>734291123</t>
  </si>
  <si>
    <t>Kohout plnící a vypouštěcí G 1/2 PN 10 do 90°C závitový</t>
  </si>
  <si>
    <t>-1398703430</t>
  </si>
  <si>
    <t>Ostatní armatury kohouty plnicí a vypouštěcí PN 10 do 90°C G 1/2</t>
  </si>
  <si>
    <t>734291244</t>
  </si>
  <si>
    <t>Filtr závitový přímý G 1 PN 16 do 130°C s vnitřními závity</t>
  </si>
  <si>
    <t>-1484162720</t>
  </si>
  <si>
    <t>Ostatní armatury filtry závitové PN 16 do 130°C přímé s vnitřními závity G 1</t>
  </si>
  <si>
    <t>734291245</t>
  </si>
  <si>
    <t>Filtr závitový přímý G 1 1/4 PN 16 do 130°C s vnitřními závity</t>
  </si>
  <si>
    <t>-1538377315</t>
  </si>
  <si>
    <t>Ostatní armatury filtry závitové PN 16 do 130°C přímé s vnitřními závity G 1 1/4</t>
  </si>
  <si>
    <t>734291246</t>
  </si>
  <si>
    <t>Filtr závitový přímý G 1 1/2 PN 16 do 130°C s vnitřními závity</t>
  </si>
  <si>
    <t>1829402836</t>
  </si>
  <si>
    <t>Ostatní armatury filtry závitové PN 16 do 130°C přímé s vnitřními závity G 1 1/2</t>
  </si>
  <si>
    <t>734292713</t>
  </si>
  <si>
    <t>Kohout kulový přímý G 1/2 PN 42 do 185°C vnitřní závit</t>
  </si>
  <si>
    <t>-1877072299</t>
  </si>
  <si>
    <t>Ostatní armatury kulové kohouty PN 42 do 185°C přímé vnitřní závit G 1/2</t>
  </si>
  <si>
    <t>734292715</t>
  </si>
  <si>
    <t>Kohout kulový přímý G 1 PN 42 do 185°C vnitřní závit</t>
  </si>
  <si>
    <t>-829787848</t>
  </si>
  <si>
    <t>Ostatní armatury kulové kohouty PN 42 do 185°C přímé vnitřní závit G 1</t>
  </si>
  <si>
    <t>734292716</t>
  </si>
  <si>
    <t>Kohout kulový přímý G 1 1/4 PN 42 do 185°C vnitřní závit</t>
  </si>
  <si>
    <t>-1768800660</t>
  </si>
  <si>
    <t>Ostatní armatury kulové kohouty PN 42 do 185°C přímé vnitřní závit G 1 1/4</t>
  </si>
  <si>
    <t>734292717</t>
  </si>
  <si>
    <t>Kohout kulový přímý G 1 1/2 PN 42 do 185°C vnitřní závit</t>
  </si>
  <si>
    <t>-893292301</t>
  </si>
  <si>
    <t>Ostatní armatury kulové kohouty PN 42 do 185°C přímé vnitřní závit G 1 1/2</t>
  </si>
  <si>
    <t>734411127</t>
  </si>
  <si>
    <t>Teploměr technický s pevným stonkem a jímkou zadní připojení průměr 100 mm délky 100 mm</t>
  </si>
  <si>
    <t>1621992957</t>
  </si>
  <si>
    <t>Teploměry technické s pevným stonkem a jímkou zadní připojení (axiální) průměr 100 mm délka stonku 100 mm</t>
  </si>
  <si>
    <t>73442111R</t>
  </si>
  <si>
    <t>Tlakoměr s pevným stonkem a zpětnou klapkou tlak 0-6 bar průměr 63 mm zadní připojení</t>
  </si>
  <si>
    <t>1433531578</t>
  </si>
  <si>
    <t>Tlakoměry s pevným stonkem a zpětnou klapkou zadní připojení (axiální) tlaku 0–6 bar průměru 63 mm</t>
  </si>
  <si>
    <t>734424101</t>
  </si>
  <si>
    <t>Kondenzační smyčka k přivaření zahnutá PN 250 do 300°C</t>
  </si>
  <si>
    <t>-231532212</t>
  </si>
  <si>
    <t>Tlakoměry kondenzační smyčky k přivaření, PN 250 do 300°C zahnuté</t>
  </si>
  <si>
    <t>734494213</t>
  </si>
  <si>
    <t>Návarek s trubkovým závitem G 1/2</t>
  </si>
  <si>
    <t>976383796</t>
  </si>
  <si>
    <t>Měřicí armatury návarky s trubkovým závitem G 1/2</t>
  </si>
  <si>
    <t>735</t>
  </si>
  <si>
    <t>Ústřední vytápění - otopná tělesa</t>
  </si>
  <si>
    <t>735152379</t>
  </si>
  <si>
    <t>Otopné těleso panel VK dvoudeskové bez přídavné přestupní plochy výška/délka 600/1200mm výkon 1174 W</t>
  </si>
  <si>
    <t>2009030751</t>
  </si>
  <si>
    <t>Otopná tělesa panelová VK dvoudesková PN 1,0 MPa, T do 110°C bez přídavné přestupní plochy výšky tělesa 600 mm stavební délky / výkonu 1200 mm / 1174 W</t>
  </si>
  <si>
    <t>735152471</t>
  </si>
  <si>
    <t>Otopné těleso panelové VK dvoudeskové 1 přídavná přestupní plocha výška/délka 600/400mm výkon 515 W</t>
  </si>
  <si>
    <t>-1572649151</t>
  </si>
  <si>
    <t>Otopná tělesa panelová VK dvoudesková PN 1,0 MPa, T do 110°C s jednou přídavnou přestupní plochou výšky tělesa 600 mm stavební délky / výkonu 400 mm / 515 W</t>
  </si>
  <si>
    <t>735152473</t>
  </si>
  <si>
    <t>Otopné těleso panelové VK dvoudeskové 1 přídavná přestupní plocha výška/délka 600/600 mm výkon 773 W</t>
  </si>
  <si>
    <t>1540035789</t>
  </si>
  <si>
    <t>Otopná tělesa panelová VK dvoudesková PN 1,0 MPa, T do 110°C s jednou přídavnou přestupní plochou výšky tělesa 600 mm stavební délky / výkonu 600 mm / 773 W</t>
  </si>
  <si>
    <t>735152474</t>
  </si>
  <si>
    <t>Otopné těleso panelové VK dvoudeskové 1 přídavná přestupní plocha výška/délka 600/700 mm výkon 902 W</t>
  </si>
  <si>
    <t>1422493414</t>
  </si>
  <si>
    <t>Otopná tělesa panelová VK dvoudesková PN 1,0 MPa, T do 110°C s jednou přídavnou přestupní plochou výšky tělesa 600 mm stavební délky / výkonu 700 mm / 902 W</t>
  </si>
  <si>
    <t>735152475</t>
  </si>
  <si>
    <t>Otopné těleso panelové VK dvoudeskové 1 přídavná přestupní plocha výška/délka 600/800mm výkon 1030 W</t>
  </si>
  <si>
    <t>-1583510443</t>
  </si>
  <si>
    <t>Otopná tělesa panelová VK dvoudesková PN 1,0 MPa, T do 110°C s jednou přídavnou přestupní plochou výšky tělesa 600 mm stavební délky / výkonu 800 mm / 1030 W</t>
  </si>
  <si>
    <t>735152476</t>
  </si>
  <si>
    <t>Otopné těleso panelové VK dvoudeskové 1 přídavná přestupní plocha výška/délka 600/90 mm výkon 1159 W</t>
  </si>
  <si>
    <t>458167953</t>
  </si>
  <si>
    <t>Otopná tělesa panelová VK dvoudesková PN 1,0 MPa, T do 110°C s jednou přídavnou přestupní plochou výšky tělesa 600 mm stavební délky / výkonu 900 mm / 1159 W</t>
  </si>
  <si>
    <t>735152479</t>
  </si>
  <si>
    <t>Otopné těleso panelové VK dvoudeskové 1 přídavná přestupní plocha výška/délka 600/1200mm výkon 1546W</t>
  </si>
  <si>
    <t>-1648876997</t>
  </si>
  <si>
    <t>Otopná tělesa panelová VK dvoudesková PN 1,0 MPa, T do 110°C s jednou přídavnou přestupní plochou výšky tělesa 600 mm stavební délky / výkonu 1200 mm / 1546 W</t>
  </si>
  <si>
    <t>735152491</t>
  </si>
  <si>
    <t>Otopné těleso panelové VK dvoudeskové 1 přídavná přestupní plocha výška/délka 900/400 mm výkon 702 W</t>
  </si>
  <si>
    <t>128741772</t>
  </si>
  <si>
    <t>Otopná tělesa panelová VK dvoudesková PN 1,0 MPa, T do 110°C s jednou přídavnou přestupní plochou výšky tělesa 900 mm stavební délky / výkonu 400 mm / 702 W</t>
  </si>
  <si>
    <t>735152496</t>
  </si>
  <si>
    <t>Otopné těleso panelové VK dvoudeskové 1 přídavná přestupní plocha výška/délka 900/900mm výkon 1579 W</t>
  </si>
  <si>
    <t>-924404204</t>
  </si>
  <si>
    <t>Otopná tělesa panelová VK dvoudesková PN 1,0 MPa, T do 110°C s jednou přídavnou přestupní plochou výšky tělesa 900 mm stavební délky / výkonu 900 mm / 1579 W</t>
  </si>
  <si>
    <t>735152497</t>
  </si>
  <si>
    <t>Otopné těleso panelové VK dvoudeskové 1 přídavná přestupní plocha výška/délka 900/1000mm výkon 1754W</t>
  </si>
  <si>
    <t>-1887198763</t>
  </si>
  <si>
    <t>Otopná tělesa panelová VK dvoudesková PN 1,0 MPa, T do 110°C s jednou přídavnou přestupní plochou výšky tělesa 900 mm stavební délky / výkonu 1000 mm / 1754 W</t>
  </si>
  <si>
    <t>735152599</t>
  </si>
  <si>
    <t>Otopné těleso panelové VK dvoudeskové 2 přídavné přestupní plochy výška/délka 900/1200mm výkon 2776W</t>
  </si>
  <si>
    <t>440473549</t>
  </si>
  <si>
    <t>Otopná tělesa panelová VK dvoudesková PN 1,0 MPa, T do 110°C se dvěma přídavnými přestupními plochami výšky tělesa 900 mm stavební délky / výkonu 1200 mm / 2776 W</t>
  </si>
  <si>
    <t>735152600</t>
  </si>
  <si>
    <t>Otopné těleso panelové VK dvoudeskové 2 přídavné přestupní plochy výška/délka 900/1400mm výkon 3238W</t>
  </si>
  <si>
    <t>-1911875345</t>
  </si>
  <si>
    <t>Otopná tělesa panelová VK dvoudesková PN 1,0 MPa, T do 110°C se dvěma přídavnými přestupními plochami výšky tělesa 900 mm stavební délky / výkonu 1400 mm / 3238 W</t>
  </si>
  <si>
    <t>735164R01</t>
  </si>
  <si>
    <t>Otopné těleso trubkové se spodním středovým připojením výška/délka 1220/450 mm</t>
  </si>
  <si>
    <t>1274412095</t>
  </si>
  <si>
    <t>Otopná tělesa trubková na stěnu se spodním středovým připojením výšky tělesa 1220 mm, délky 450 mm</t>
  </si>
  <si>
    <t>735164R02</t>
  </si>
  <si>
    <t>Otopné těleso trubkové se spodním středovým připojením výška/délka 1820/600 mm</t>
  </si>
  <si>
    <t>1708066579</t>
  </si>
  <si>
    <t>Otopná tělesa trubková na stěnu se spodním středovým připojením výšky tělesa 1820 mm, délky 600 mm</t>
  </si>
  <si>
    <t>735164R03</t>
  </si>
  <si>
    <t>Otopné těleso trubkové se spodním středovým připojením výška/délka 1820/750 mm</t>
  </si>
  <si>
    <t>296242029</t>
  </si>
  <si>
    <t>Otopná tělesa trubková na stěnu se spodním středovým připojením výšky tělesa 1820 mm, délky 750 mm</t>
  </si>
  <si>
    <t>998735202</t>
  </si>
  <si>
    <t>Přesun hmot procentní pro otopná tělesa v objektech v do 12 m</t>
  </si>
  <si>
    <t>1216123548</t>
  </si>
  <si>
    <t>735-01</t>
  </si>
  <si>
    <t>Ústřední vytápění - sálavé stropní panely</t>
  </si>
  <si>
    <t>735R00001</t>
  </si>
  <si>
    <t>Montáž zářičů, včetně uchycení do střešní konstrukce</t>
  </si>
  <si>
    <t>-715474881</t>
  </si>
  <si>
    <t>484R0200</t>
  </si>
  <si>
    <t>Sálavý panel kompletní; výkon při ti=20°C: 8 428 W</t>
  </si>
  <si>
    <t>1297246573</t>
  </si>
  <si>
    <t>Sálavý panel kompletní – varianta např.SPORT, zabudovaná minerální izolace s alu-polepem do konstrukce panelu, lisované registry (kolektory), karabinky se zámkem pro všechny závěsy součástí dodávky. Na panel je již z výroby namontovaná ochranná mříž proti zachycení balónů. Hustota mříže 40x40mm (velikosti ok jsou optimalizované i pro míče velikosti tenisových míčků). Teplotní spád: 70/50 °C, PN6, Délka 36,0m, Šířka 0,6m, Montážní hmotnost: 370 kg, Provozní hmotnost:450kg, Maximální zatížení na závěs: 20,0kg, Min.výkon při ti=20°C: 8 428 W, Otopná plocha: hliník, Záruka na sálavý panel:10 let, např. KOTRBATÝ KSP SPORT 36000/600, např.KSP 6000/600 (24ks)</t>
  </si>
  <si>
    <t>484R0201</t>
  </si>
  <si>
    <t>např. Registr lisovaný včetně krytu KSP 600</t>
  </si>
  <si>
    <t>-864595395</t>
  </si>
  <si>
    <t>484R0202</t>
  </si>
  <si>
    <t>např. Závěšovací systém B - plynule nastavitelný - Lankový systém Gripple - Kotvení do plechu ( 2 m )</t>
  </si>
  <si>
    <t>438181221</t>
  </si>
  <si>
    <t>484R0203</t>
  </si>
  <si>
    <t>např. Lisovací nátrubek DN28, M-Profil, do 135 °C</t>
  </si>
  <si>
    <t>158208438</t>
  </si>
  <si>
    <t>484R0204</t>
  </si>
  <si>
    <t>např. KSP SPORT - mříž pro zamezení zachytávání míčů - KSP 600</t>
  </si>
  <si>
    <t>332409793</t>
  </si>
  <si>
    <t>484R0205</t>
  </si>
  <si>
    <t>např. Regulace - Čidlo výsledné teploty P30U (0 - 10V), včetně ochranné mříže</t>
  </si>
  <si>
    <t>-823780213</t>
  </si>
  <si>
    <t>735R00002</t>
  </si>
  <si>
    <t>Drobný montážní materiál - zářiče</t>
  </si>
  <si>
    <t>996542042</t>
  </si>
  <si>
    <t>735R00003</t>
  </si>
  <si>
    <t>Zprovoznění, zaregul.zářičů, proškolení obsluhy</t>
  </si>
  <si>
    <t>2079048156</t>
  </si>
  <si>
    <t>7435R00004</t>
  </si>
  <si>
    <t>Plošina pro montáž zářičů</t>
  </si>
  <si>
    <t>2077917670</t>
  </si>
  <si>
    <t>-621629389</t>
  </si>
  <si>
    <t>739</t>
  </si>
  <si>
    <t>Ústřední vytápění - ostatní</t>
  </si>
  <si>
    <t>739R00001</t>
  </si>
  <si>
    <t>Tlakové, topné zkoušky dle ČSN, chemikálie, dopouštění systému - min.95-100 hod.</t>
  </si>
  <si>
    <t>-1224899682</t>
  </si>
  <si>
    <t>739R00002</t>
  </si>
  <si>
    <t>Propláchnutí systému před finálním napuštěním</t>
  </si>
  <si>
    <t>1457175606</t>
  </si>
  <si>
    <t>739R00003</t>
  </si>
  <si>
    <t>Drobný materiál ostatní (štítky, cedule,……), nátěry potrubí</t>
  </si>
  <si>
    <t>-372154723</t>
  </si>
  <si>
    <t>739R00004</t>
  </si>
  <si>
    <t>Ostatní položky - záruky</t>
  </si>
  <si>
    <t>-606520695</t>
  </si>
  <si>
    <t>739R00005</t>
  </si>
  <si>
    <t>Ostatní podružné náklady - režie, drobný spotř.materiál, dopravné</t>
  </si>
  <si>
    <t>-1085492101</t>
  </si>
  <si>
    <t>739R00006</t>
  </si>
  <si>
    <t>Průrazy stěnami do velikosti - dle výkresové dokumentace</t>
  </si>
  <si>
    <t>-997601677</t>
  </si>
  <si>
    <t>739R00007</t>
  </si>
  <si>
    <t>Protipožární těsnění průchodů rozvodů UT do DN32 (včetně) - odolnost dle části PBŘ</t>
  </si>
  <si>
    <t>-950030250</t>
  </si>
  <si>
    <t>739R00008</t>
  </si>
  <si>
    <t>Drážky ve zdech pro vedení potrubí - dle výkresové dokumentace</t>
  </si>
  <si>
    <t>-633759021</t>
  </si>
  <si>
    <t>739R00009</t>
  </si>
  <si>
    <t>Zatištění povrchů po prostupech, vyspravení výmalby - dle výkresové dokumentace - dodávka stavby</t>
  </si>
  <si>
    <t>956473825</t>
  </si>
  <si>
    <t>783</t>
  </si>
  <si>
    <t>Dokončovací práce - nátěry</t>
  </si>
  <si>
    <t>783614551</t>
  </si>
  <si>
    <t>Základní jednonásobný syntetický nátěr potrubí DN do 50 mm</t>
  </si>
  <si>
    <t>-134875974</t>
  </si>
  <si>
    <t>Základní nátěr armatur a kovových potrubí jednonásobný potrubí do DN 50 mm syntetický</t>
  </si>
  <si>
    <t>783614651</t>
  </si>
  <si>
    <t>Základní antikorozní jednonásobný syntetický potrubí DN do 50 mm</t>
  </si>
  <si>
    <t>2000815408</t>
  </si>
  <si>
    <t>Základní antikorozní nátěr armatur a kovových potrubí jednonásobný potrubí do DN 50 mm syntetický standardní</t>
  </si>
  <si>
    <t>HZS2211a</t>
  </si>
  <si>
    <t>KOORDINACE - Hodinová zúčtovací sazba instalatér</t>
  </si>
  <si>
    <t>-837423164</t>
  </si>
  <si>
    <t>Hodinové zúčtovací sazby profesí PSV  provádění stavebních instalací instalatér
Koordinace profesí</t>
  </si>
  <si>
    <t>-1612340569</t>
  </si>
  <si>
    <t>HZS4212</t>
  </si>
  <si>
    <t>ZKOUŠKY - Hodinová zúčtovací sazba revizní technik specialista</t>
  </si>
  <si>
    <t>-1133877646</t>
  </si>
  <si>
    <t xml:space="preserve">Hodinové zúčtovací sazby ostatních profesí  revizní a kontrolní činnost revizní technik specialista
Dilatační a topné zkoušky, tlakové zkoušky
Zprovoznění systému a regulace, zaškolení obsluhy 
Vyvážení soustavy a napouštění
</t>
  </si>
  <si>
    <t>D.1.4.4 -  SILNOPROUDÁ  ELEKTRONIKA</t>
  </si>
  <si>
    <t>poř.č.</t>
  </si>
  <si>
    <t>popis položky</t>
  </si>
  <si>
    <t>m.j.</t>
  </si>
  <si>
    <t>výměra</t>
  </si>
  <si>
    <t>jednotková cena  dodávka + montáž</t>
  </si>
  <si>
    <t>celkem</t>
  </si>
  <si>
    <t>DODÁVKY</t>
  </si>
  <si>
    <t>Nový rozváděč +R1</t>
  </si>
  <si>
    <t>ks</t>
  </si>
  <si>
    <t>Dozbrojení nového vývodu v rozváděči +RH02</t>
  </si>
  <si>
    <t>Ochranná přípojnice +MET</t>
  </si>
  <si>
    <t>KABELY A VODIČE</t>
  </si>
  <si>
    <t>Kabel CYKY 5x 25, vč. pevného uložení</t>
  </si>
  <si>
    <t>Kabel CYKY 5x 10, vč. pevného uložení</t>
  </si>
  <si>
    <t>Kabel CYKY 5x 4, vč. pevného uložení</t>
  </si>
  <si>
    <t>Kabel CYKY 5x 2.5, vč. pevného uložení</t>
  </si>
  <si>
    <t>Kabel CYKY 3x 2.5, vč. pevného uložení</t>
  </si>
  <si>
    <t>Kabel CYKY 3x 1.5, vč. pevného uložení</t>
  </si>
  <si>
    <t>Kabel CYKY 2x 1.5, vč. pevného uložení</t>
  </si>
  <si>
    <t>Vodič H07V-K 1x 16 zž</t>
  </si>
  <si>
    <t>Vodič H07V-K 1x 10 zž</t>
  </si>
  <si>
    <t>Vodič H07V-K 1x 4 zž</t>
  </si>
  <si>
    <t>Vodič H07V-K 1x 2,5 zž</t>
  </si>
  <si>
    <t>Ukončení a zapojení kabelů v rozvodnici</t>
  </si>
  <si>
    <t>SVÍTIDLA A SVĚTELNÉ ZDROJE</t>
  </si>
  <si>
    <t>Svítidlo A1, viz kniha svítidel, vč. montáže</t>
  </si>
  <si>
    <t>Svítidlo B1, viz kniha svítidel, vč. montáže</t>
  </si>
  <si>
    <t>Svítidlo C1, viz kniha svítidel, vč. montáže</t>
  </si>
  <si>
    <t>Svítidlo C1 + NO, s nouzovým zdrojem, viz kniha svítidel, vč. montáže</t>
  </si>
  <si>
    <t>Svítidlo D1, viz kniha svítidel, vč. montáže</t>
  </si>
  <si>
    <t>Svítidlo E1, viz kniha svítidel, vč. montáže</t>
  </si>
  <si>
    <t>Svítidlo nouzové N1, viz kniha svítidel, vč. montáže</t>
  </si>
  <si>
    <t>Svítidlo nouzové N2, viz kniha svítidel, vč. montáže</t>
  </si>
  <si>
    <t>Svítidlo nouzové N3, viz kniha svítidel, vč. montáže</t>
  </si>
  <si>
    <t>Svítidlo nouzové N4, viz kniha svítidel, vč. montáže</t>
  </si>
  <si>
    <t>Svítidlo nouzové NZ1, viz kniha svítidel, vč. montáže</t>
  </si>
  <si>
    <t>Svítidlo nouzové NZ2, viz kniha svítidel, vč. montáže</t>
  </si>
  <si>
    <t>Svítidlo venkovní VO1, viz kniha svítidel, vč. montáže</t>
  </si>
  <si>
    <t>Svítidlo venkovní VO2, viz kniha svítidel, vč. montáže</t>
  </si>
  <si>
    <t>Svítidlo venkovní VO3, viz kniha svítidel, vč. montáže</t>
  </si>
  <si>
    <t>Ekologické poplatky</t>
  </si>
  <si>
    <t>ELEKTROINSTALAČNÍ PŘÍSTROJE</t>
  </si>
  <si>
    <t>Zásuvka jednoduchá, 230 V/ 16 A, kompletní, vč. montáže</t>
  </si>
  <si>
    <t>Zásuvka jednoduchá, 230 V/ 16 A, IP44, kompletní, vč. montáže</t>
  </si>
  <si>
    <t>Zásuvka s přepěťovou ochranou tř. 3, 230 V/ 16A, kompletní, vč. montáže</t>
  </si>
  <si>
    <t>Sestava podlahové krabice, kompletní , vč. montáže</t>
  </si>
  <si>
    <t>Spínač jednopólový, řaz. "1", s krytem a rámečkem, vč. montáže</t>
  </si>
  <si>
    <t>Spínač jednopólový, řaz. "1", IP44, kompletní, vč. montáže</t>
  </si>
  <si>
    <t>Přepínač střídavý, řaz. "6", s krytem a rámečkem, vč. montáže</t>
  </si>
  <si>
    <t>Tlačítko ovládací, řaz. "1/0", s krytem a rámečkem, vč. montáže</t>
  </si>
  <si>
    <t>Senzor pohybový PIR, stropní</t>
  </si>
  <si>
    <t>Ovládací skříň osvětlení</t>
  </si>
  <si>
    <t>Soumrakové čidlo</t>
  </si>
  <si>
    <t>ŘÍZENÍ OSVĚTLENÍ</t>
  </si>
  <si>
    <t>DALI router pro 2x 64 adres</t>
  </si>
  <si>
    <t>Detektor přítomnosti</t>
  </si>
  <si>
    <t>Tlačítkový ovládací panel</t>
  </si>
  <si>
    <t>Programování a oživení systému</t>
  </si>
  <si>
    <t>INSTALAČNÍ A ÚLOŽNÝ MATERIÁL</t>
  </si>
  <si>
    <t>Krabice instalační přístrojová, vč. montáže</t>
  </si>
  <si>
    <t>Krabice instalační odbočná, vč. montáže</t>
  </si>
  <si>
    <t>Trubka instalační ohebná, pr. 32 mm, vč. montáže</t>
  </si>
  <si>
    <t>Trubka instalační ohebná, pr. 25 mm, vč. montáže</t>
  </si>
  <si>
    <t>Drátěný kabelový žlab 100/ 50, vč. příslušenství, závěsů a montáže</t>
  </si>
  <si>
    <t>Spojovací a kotvící materiál</t>
  </si>
  <si>
    <t>UZEMNĚNÍ</t>
  </si>
  <si>
    <t>Pásek FeZn 30/4 mm</t>
  </si>
  <si>
    <t>Drát FeZn pr. 10 mm</t>
  </si>
  <si>
    <t>Svorka pásek- pásek, FeZn</t>
  </si>
  <si>
    <t>Svorka pásek- drát, FeZn</t>
  </si>
  <si>
    <t>Svorka připojovací k armovací síti</t>
  </si>
  <si>
    <t>Uzemňovací přívod pro svod LPS</t>
  </si>
  <si>
    <t>Uzemňovací přívod pro přípojnici +MET</t>
  </si>
  <si>
    <t>Označení čísla svodu</t>
  </si>
  <si>
    <t>Antikorozní ošetření</t>
  </si>
  <si>
    <t>Kontrolní měření zemního odporu</t>
  </si>
  <si>
    <t>Pořízení fotodokumentace během stavby uzemnění</t>
  </si>
  <si>
    <t>LPS</t>
  </si>
  <si>
    <t>Jímací tyč Al pr. 22/ 16/ 10 mm, délka 2,5 m</t>
  </si>
  <si>
    <t>Jímací tyč Al pr. 22/ 16/ 10 mm, délka 2 m</t>
  </si>
  <si>
    <t>Betonový stojan jímací tyče, vč. podložky</t>
  </si>
  <si>
    <t>Podpěra vedení na ploché střechy, betonová 1 kg</t>
  </si>
  <si>
    <t>Podpěra vedení - svody</t>
  </si>
  <si>
    <t>Drát AlMgSi pr. 8 mm</t>
  </si>
  <si>
    <t>Svorka připojovací k jímací tyči</t>
  </si>
  <si>
    <t>Zkušební svorka</t>
  </si>
  <si>
    <t>VEDLEJŠÍ NÁKLADY</t>
  </si>
  <si>
    <t>Přípravné a pomocné práce mimo specifikaci (průrazy, vrtání, drážkování)</t>
  </si>
  <si>
    <t>Připojení TZB zařízení</t>
  </si>
  <si>
    <t>Koordinace prací s ostatními profesemi</t>
  </si>
  <si>
    <t>Revize</t>
  </si>
  <si>
    <t>Certifikované utěsnění prostupů</t>
  </si>
  <si>
    <t>Kabelové štítky</t>
  </si>
  <si>
    <t>Odvoz a likvidace odpadu</t>
  </si>
  <si>
    <t>Pronájem plošiny a práce ve výškách</t>
  </si>
  <si>
    <t>Doprava materiálu</t>
  </si>
  <si>
    <t>Zaškolení obsluhy</t>
  </si>
  <si>
    <t xml:space="preserve">Součinnost zhotovitele při uvedení do provozu </t>
  </si>
  <si>
    <t>Vypracování dokumentace pro údržbu</t>
  </si>
  <si>
    <t>CELKEM BEZ DPH</t>
  </si>
  <si>
    <t>D.1.4.5 - ELEKTRONICKÉ KOMUNIKACE</t>
  </si>
  <si>
    <t>Celkem cena za ELEKTRONICKÉ KOMUNIKACE</t>
  </si>
  <si>
    <t>ICT</t>
  </si>
  <si>
    <t xml:space="preserve">19´´ nástěnný datový rozvaděč, 12U, 600x500mm, standardní provedení, </t>
  </si>
  <si>
    <t xml:space="preserve">19´´ nástěnný datový rozvaděč, 18U, 600x600mm, standardní provedení, </t>
  </si>
  <si>
    <t>19´´ optická vana, výsuvná, 1U, vč. příslušenství pro zakončení 8x SC simplex</t>
  </si>
  <si>
    <t>19´´ patch panel, 24x RJ45, cat.6, UTP, osazený</t>
  </si>
  <si>
    <t>19´´ management panel, 1U, plastová oka, jednostranný</t>
  </si>
  <si>
    <t>19´´ napájecí panel, 6x zásuvka 230V UTE, přep. ochrana</t>
  </si>
  <si>
    <t>19´´ ukládací police, 1U, hloubka 350mm, 20kg</t>
  </si>
  <si>
    <t>Optický kabel, 8 vláken SM9/125, OS2</t>
  </si>
  <si>
    <t>Datový kabel U/UTP, cat.6, 250MHz</t>
  </si>
  <si>
    <t>Komunikační zásuvka 1x RJ45, cat.6, UTP, provedení na povrch</t>
  </si>
  <si>
    <t>Komunikační zásuvka 2x RJ45, cat.6, UTP, provedení na povrch</t>
  </si>
  <si>
    <t>IP dveřní komunikátor v sestavě a designu dle DPS vč. příslušenství</t>
  </si>
  <si>
    <t>Oceloplechový instalační kabelový žlab perforovaný 50x50mm vč. spojovacího materiálu (nosný materiál dodávka silnoproudu)</t>
  </si>
  <si>
    <t>Plastová instalační lišta vkládací hranatá 40x20mm</t>
  </si>
  <si>
    <t>Plastová instalační lišta vkládací hranatá 25x20mm</t>
  </si>
  <si>
    <t>Plastová instalační trubka ohebná, vnější pr. 25mm, mech. pevnost 750N / 5cm</t>
  </si>
  <si>
    <t>Plastová instalační trubka tuhá, vnější pr. 25mm, mech. pevnost 750N / 5cm, vč. příchytek</t>
  </si>
  <si>
    <t>Kabelové držáky na stěnu/strop</t>
  </si>
  <si>
    <t>Drobný nespecifikovaný konstrukční, instalační a spojovací materiál</t>
  </si>
  <si>
    <t>Plošné ozvučení</t>
  </si>
  <si>
    <t>19´´ koncový audio zesilovač 100V, 1x 500W/100V, D třída, limiter, pásmová propust, ochrany proti přetížení</t>
  </si>
  <si>
    <t>Mixážní konzole/pult s integrovaným přehrávačem (MP3, SD, USB, Bluetooth), frekvenční korektor, IR dálkové ovládání, ocep skříň</t>
  </si>
  <si>
    <t>Jednokanálový bezdrátový ruční mikrofon (přijímač, vysílač), true-diverzitní, UHF, PLL, IR zpětný přenos, auto ladění, spárování, nastavitelný výkon, dosah 130m</t>
  </si>
  <si>
    <t>Reprosoustava dvoupásmová pasivní, 100/300W, 60 - 20 000Hz, robustní ochranný gril, vč. převodního transformátoru 100V</t>
  </si>
  <si>
    <t>Kloubový držák reprosoustavy</t>
  </si>
  <si>
    <t>Reproduktorový kabel pro 100V rozvod 2x2,5</t>
  </si>
  <si>
    <t>Propojovací kabely/šňůry</t>
  </si>
  <si>
    <t>Světelná výsledková tabule</t>
  </si>
  <si>
    <t>Víceúčelový světlený ukazatel času a skóre pro halové sporty ve specifikaci dle DPS vč. příslušenství</t>
  </si>
  <si>
    <t>Ovládací panel ukazatele</t>
  </si>
  <si>
    <t>Časomíra akčního času pro basketbal, 2ks</t>
  </si>
  <si>
    <t>Komunikační sdělovací kabel (dle vybrané technologie)</t>
  </si>
  <si>
    <t>Polachové systémy (PZTS)</t>
  </si>
  <si>
    <t xml:space="preserve">Ústředna PZTS ve speficikaci dle DPS, vč. akumulátoru, komunikátor GSM  </t>
  </si>
  <si>
    <t>Koncentrátory poplachový smyček a výstupů dle vybrané technologie</t>
  </si>
  <si>
    <t>LCD ovládací klávesnice</t>
  </si>
  <si>
    <t>Kryt klávesnice, na povrch</t>
  </si>
  <si>
    <t>Vnitřní nezálohovaná siréna</t>
  </si>
  <si>
    <t>Venkovní zálohovaná siréna vč. akumulátoru</t>
  </si>
  <si>
    <t>PIR+MW detektor pohybu, vějíř. charakteristika, dosah 15m, antimask, 3. st. zabezepčení</t>
  </si>
  <si>
    <t>Stropní PIR+MW detektor pohybu, antimask, 3. st. zabezepčení</t>
  </si>
  <si>
    <t>Stropní bodový opticko-kouřový detektor vč. patice</t>
  </si>
  <si>
    <t>Propojovací krabice se svorkovnicí, na povrch, 3. st. zabezepčení</t>
  </si>
  <si>
    <t>Sdělovací nízkofrekvenční kabel stíněný, 2x 0,8 + 2x 0,5 mm, drát</t>
  </si>
  <si>
    <t>Sdělovací nízkofrekvenční kabel stíněný, 2x 0,8 + 6x 0,5 mm, drát</t>
  </si>
  <si>
    <t>Datový kabel F/UTP, cat.5e, 100MHz</t>
  </si>
  <si>
    <t>Ostatní</t>
  </si>
  <si>
    <t>Požární ucpávky</t>
  </si>
  <si>
    <t>Přesun hmot pro vzduchotechniku  v objektech výšky do 12 m</t>
  </si>
  <si>
    <t>Přesun hmot pro izolace tepelné v objektech výšky přes 6 do 12 m</t>
  </si>
  <si>
    <t>Přesun hmot pro kotelny  v objektech výšky přes 6 do 12 m</t>
  </si>
  <si>
    <t>Přesun hmot pro strojovny  v objektech výšky přes 6 do 12 m</t>
  </si>
  <si>
    <t>Přesun hmot pro rozvody potrubí v objektech výšky přes 6 do 12 m</t>
  </si>
  <si>
    <t>Přesun hmot pro otopná tělesa   v objektech výšky přes 6 do 12 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</si>
</sst>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_(#,##0.0??;&quot;- &quot;#,##0.0??;\–???;_(@_)"/>
    <numFmt numFmtId="166" formatCode="_(#,##0.00_);[Red]&quot;- &quot;#,##0.00_);\–??;_(@_)"/>
    <numFmt numFmtId="167" formatCode="0.0"/>
    <numFmt numFmtId="168" formatCode="dd\.mm\.yyyy"/>
    <numFmt numFmtId="169" formatCode="#,##0.00%"/>
    <numFmt numFmtId="170" formatCode="#,##0.00000"/>
    <numFmt numFmtId="171" formatCode="#,##0.000"/>
    <numFmt numFmtId="172" formatCode="_-* #,##0.00&quot; Kč&quot;_-;\-* #,##0.00&quot; Kč&quot;_-;_-* \-??&quot; Kč&quot;_-;_-@_-"/>
    <numFmt numFmtId="173" formatCode="_-* #,##0&quot; Kč&quot;_-;\-* #,##0&quot; Kč&quot;_-;_-* \-??&quot; Kč&quot;_-;_-@_-"/>
  </numFmts>
  <fonts count="76">
    <font>
      <sz val="10"/>
      <name val="Arial"/>
      <family val="2"/>
    </font>
    <font>
      <sz val="8"/>
      <name val="Arial CE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42"/>
      <name val="Calibri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CE"/>
      <family val="2"/>
    </font>
    <font>
      <sz val="11"/>
      <name val="Arial"/>
      <family val="2"/>
    </font>
    <font>
      <sz val="11"/>
      <color indexed="4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48"/>
      <name val="Arial CE"/>
      <family val="2"/>
    </font>
    <font>
      <b/>
      <sz val="14"/>
      <name val="Arial CE"/>
      <family val="2"/>
    </font>
    <font>
      <sz val="10"/>
      <color indexed="48"/>
      <name val="Arial CE"/>
      <family val="2"/>
    </font>
    <font>
      <sz val="10"/>
      <color indexed="55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color indexed="37"/>
      <name val="Arial CE"/>
      <family val="2"/>
    </font>
    <font>
      <sz val="8"/>
      <color indexed="55"/>
      <name val="Arial CE"/>
      <family val="2"/>
    </font>
    <font>
      <b/>
      <sz val="12"/>
      <name val="Arial CE"/>
      <family val="2"/>
    </font>
    <font>
      <b/>
      <sz val="10"/>
      <color indexed="63"/>
      <name val="Arial CE"/>
      <family val="2"/>
    </font>
    <font>
      <b/>
      <sz val="12"/>
      <color indexed="16"/>
      <name val="Arial CE"/>
      <family val="2"/>
    </font>
    <font>
      <sz val="12"/>
      <color indexed="56"/>
      <name val="Arial CE"/>
      <family val="2"/>
    </font>
    <font>
      <sz val="10"/>
      <color indexed="56"/>
      <name val="Arial CE"/>
      <family val="2"/>
    </font>
    <font>
      <sz val="9"/>
      <color indexed="55"/>
      <name val="Arial CE"/>
      <family val="2"/>
    </font>
    <font>
      <sz val="8"/>
      <color indexed="37"/>
      <name val="Arial CE"/>
      <family val="2"/>
    </font>
    <font>
      <b/>
      <sz val="8"/>
      <name val="Arial CE"/>
      <family val="2"/>
    </font>
    <font>
      <sz val="8"/>
      <color indexed="56"/>
      <name val="Arial CE"/>
      <family val="2"/>
    </font>
    <font>
      <i/>
      <sz val="9"/>
      <color indexed="12"/>
      <name val="Arial CE"/>
      <family val="2"/>
    </font>
    <font>
      <i/>
      <sz val="8"/>
      <color indexed="12"/>
      <name val="Arial CE"/>
      <family val="2"/>
    </font>
    <font>
      <sz val="7"/>
      <color indexed="55"/>
      <name val="Arial CE"/>
      <family val="2"/>
    </font>
    <font>
      <sz val="7"/>
      <name val="Arial CE"/>
      <family val="2"/>
    </font>
    <font>
      <i/>
      <sz val="7"/>
      <color indexed="55"/>
      <name val="Arial CE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0" borderId="0">
      <alignment/>
      <protection/>
    </xf>
    <xf numFmtId="0" fontId="62" fillId="20" borderId="0" applyNumberFormat="0" applyBorder="0" applyAlignment="0" applyProtection="0"/>
    <xf numFmtId="0" fontId="63" fillId="21" borderId="2" applyNumberFormat="0" applyAlignment="0" applyProtection="0"/>
    <xf numFmtId="172" fontId="3" fillId="0" borderId="0">
      <alignment/>
      <protection/>
    </xf>
    <xf numFmtId="42" fontId="0" fillId="0" borderId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69" fillId="0" borderId="7" applyNumberFormat="0" applyFill="0" applyAlignment="0" applyProtection="0"/>
    <xf numFmtId="1" fontId="2" fillId="0" borderId="0">
      <alignment horizontal="center" vertical="center"/>
      <protection locked="0"/>
    </xf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4" fillId="0" borderId="0" xfId="36" applyFont="1" applyBorder="1" applyAlignment="1">
      <alignment horizontal="center" vertical="center"/>
      <protection/>
    </xf>
    <xf numFmtId="0" fontId="4" fillId="0" borderId="0" xfId="36" applyFont="1" applyBorder="1" applyAlignment="1">
      <alignment horizontal="left" vertical="center"/>
      <protection/>
    </xf>
    <xf numFmtId="0" fontId="5" fillId="0" borderId="0" xfId="36" applyFont="1" applyBorder="1" applyAlignment="1">
      <alignment horizontal="center" vertical="center"/>
      <protection/>
    </xf>
    <xf numFmtId="0" fontId="4" fillId="0" borderId="0" xfId="36" applyFont="1" applyBorder="1" applyAlignment="1">
      <alignment horizontal="right" vertical="center"/>
      <protection/>
    </xf>
    <xf numFmtId="0" fontId="6" fillId="0" borderId="0" xfId="36" applyFont="1" applyBorder="1" applyAlignment="1">
      <alignment horizontal="left" vertical="center"/>
      <protection/>
    </xf>
    <xf numFmtId="0" fontId="4" fillId="33" borderId="0" xfId="36" applyFont="1" applyFill="1" applyBorder="1" applyAlignment="1">
      <alignment horizontal="left" vertical="center"/>
      <protection/>
    </xf>
    <xf numFmtId="0" fontId="6" fillId="33" borderId="0" xfId="36" applyFont="1" applyFill="1" applyBorder="1" applyAlignment="1">
      <alignment horizontal="left" vertical="center"/>
      <protection/>
    </xf>
    <xf numFmtId="1" fontId="8" fillId="0" borderId="10" xfId="47" applyNumberFormat="1" applyFont="1" applyFill="1" applyBorder="1" applyAlignment="1">
      <alignment horizontal="center" vertical="center" wrapText="1"/>
      <protection/>
    </xf>
    <xf numFmtId="1" fontId="8" fillId="0" borderId="10" xfId="47" applyNumberFormat="1" applyFont="1" applyFill="1" applyBorder="1" applyAlignment="1">
      <alignment horizontal="left" vertical="center" wrapText="1"/>
      <protection/>
    </xf>
    <xf numFmtId="49" fontId="8" fillId="0" borderId="10" xfId="47" applyNumberFormat="1" applyFont="1" applyFill="1" applyBorder="1" applyAlignment="1">
      <alignment horizontal="left" vertical="center" wrapText="1"/>
      <protection/>
    </xf>
    <xf numFmtId="49" fontId="8" fillId="0" borderId="10" xfId="47" applyNumberFormat="1" applyFont="1" applyFill="1" applyBorder="1" applyAlignment="1">
      <alignment horizontal="center" vertical="center" wrapText="1"/>
      <protection/>
    </xf>
    <xf numFmtId="49" fontId="8" fillId="0" borderId="10" xfId="47" applyNumberFormat="1" applyFont="1" applyFill="1" applyBorder="1" applyAlignment="1">
      <alignment horizontal="right" vertical="center" wrapText="1"/>
      <protection/>
    </xf>
    <xf numFmtId="164" fontId="8" fillId="0" borderId="10" xfId="47" applyNumberFormat="1" applyFont="1" applyFill="1" applyBorder="1" applyAlignment="1">
      <alignment horizontal="right" vertical="center" wrapText="1"/>
      <protection/>
    </xf>
    <xf numFmtId="1" fontId="9" fillId="33" borderId="11" xfId="47" applyNumberFormat="1" applyFont="1" applyFill="1" applyBorder="1" applyAlignment="1">
      <alignment horizontal="center" vertical="center"/>
      <protection/>
    </xf>
    <xf numFmtId="1" fontId="9" fillId="33" borderId="12" xfId="47" applyNumberFormat="1" applyFont="1" applyFill="1" applyBorder="1" applyAlignment="1">
      <alignment horizontal="left" vertical="center"/>
      <protection/>
    </xf>
    <xf numFmtId="49" fontId="9" fillId="33" borderId="12" xfId="47" applyNumberFormat="1" applyFont="1" applyFill="1" applyBorder="1" applyAlignment="1">
      <alignment horizontal="left" vertical="center"/>
      <protection/>
    </xf>
    <xf numFmtId="49" fontId="9" fillId="33" borderId="12" xfId="47" applyNumberFormat="1" applyFont="1" applyFill="1" applyBorder="1" applyAlignment="1">
      <alignment horizontal="center" vertical="center"/>
      <protection/>
    </xf>
    <xf numFmtId="165" fontId="8" fillId="33" borderId="12" xfId="47" applyNumberFormat="1" applyFont="1" applyFill="1" applyBorder="1" applyAlignment="1">
      <alignment horizontal="center" vertical="center"/>
      <protection/>
    </xf>
    <xf numFmtId="166" fontId="10" fillId="33" borderId="13" xfId="47" applyNumberFormat="1" applyFont="1" applyFill="1" applyBorder="1" applyAlignment="1">
      <alignment horizontal="right" vertical="center"/>
      <protection/>
    </xf>
    <xf numFmtId="164" fontId="11" fillId="33" borderId="10" xfId="47" applyNumberFormat="1" applyFont="1" applyFill="1" applyBorder="1" applyAlignment="1">
      <alignment horizontal="right" vertical="center"/>
      <protection/>
    </xf>
    <xf numFmtId="1" fontId="9" fillId="0" borderId="14" xfId="47" applyNumberFormat="1" applyFont="1" applyFill="1" applyBorder="1" applyAlignment="1">
      <alignment horizontal="center" vertical="center"/>
      <protection/>
    </xf>
    <xf numFmtId="1" fontId="9" fillId="0" borderId="0" xfId="47" applyNumberFormat="1" applyFont="1" applyFill="1" applyBorder="1" applyAlignment="1">
      <alignment horizontal="left" vertical="center"/>
      <protection/>
    </xf>
    <xf numFmtId="49" fontId="9" fillId="0" borderId="0" xfId="47" applyNumberFormat="1" applyFont="1" applyFill="1" applyBorder="1" applyAlignment="1">
      <alignment horizontal="left" vertical="center"/>
      <protection/>
    </xf>
    <xf numFmtId="49" fontId="9" fillId="0" borderId="0" xfId="47" applyNumberFormat="1" applyFont="1" applyFill="1" applyBorder="1" applyAlignment="1">
      <alignment horizontal="center" vertical="center"/>
      <protection/>
    </xf>
    <xf numFmtId="165" fontId="8" fillId="0" borderId="0" xfId="47" applyNumberFormat="1" applyFont="1" applyFill="1" applyBorder="1" applyAlignment="1">
      <alignment horizontal="center" vertical="center"/>
      <protection/>
    </xf>
    <xf numFmtId="166" fontId="10" fillId="0" borderId="0" xfId="47" applyNumberFormat="1" applyFont="1" applyFill="1" applyBorder="1" applyAlignment="1">
      <alignment horizontal="right" vertical="center"/>
      <protection/>
    </xf>
    <xf numFmtId="164" fontId="10" fillId="0" borderId="15" xfId="47" applyNumberFormat="1" applyFont="1" applyFill="1" applyBorder="1" applyAlignment="1">
      <alignment horizontal="right" vertical="center"/>
      <protection/>
    </xf>
    <xf numFmtId="1" fontId="10" fillId="34" borderId="10" xfId="47" applyNumberFormat="1" applyFont="1" applyFill="1" applyBorder="1" applyAlignment="1">
      <alignment horizontal="center" vertical="center"/>
      <protection/>
    </xf>
    <xf numFmtId="1" fontId="10" fillId="34" borderId="11" xfId="47" applyNumberFormat="1" applyFont="1" applyFill="1" applyBorder="1" applyAlignment="1">
      <alignment horizontal="left" vertical="center"/>
      <protection/>
    </xf>
    <xf numFmtId="49" fontId="10" fillId="34" borderId="11" xfId="47" applyNumberFormat="1" applyFont="1" applyFill="1" applyBorder="1" applyAlignment="1">
      <alignment horizontal="left" vertical="center" wrapText="1"/>
      <protection/>
    </xf>
    <xf numFmtId="49" fontId="10" fillId="34" borderId="12" xfId="47" applyNumberFormat="1" applyFont="1" applyFill="1" applyBorder="1" applyAlignment="1">
      <alignment horizontal="center" vertical="center"/>
      <protection/>
    </xf>
    <xf numFmtId="165" fontId="8" fillId="34" borderId="12" xfId="47" applyNumberFormat="1" applyFont="1" applyFill="1" applyBorder="1" applyAlignment="1">
      <alignment horizontal="center" vertical="center"/>
      <protection/>
    </xf>
    <xf numFmtId="166" fontId="5" fillId="34" borderId="13" xfId="47" applyNumberFormat="1" applyFont="1" applyFill="1" applyBorder="1" applyAlignment="1">
      <alignment horizontal="right" vertical="center"/>
      <protection/>
    </xf>
    <xf numFmtId="164" fontId="10" fillId="34" borderId="10" xfId="47" applyNumberFormat="1" applyFont="1" applyFill="1" applyBorder="1" applyAlignment="1">
      <alignment horizontal="right" vertical="center"/>
      <protection/>
    </xf>
    <xf numFmtId="0" fontId="4" fillId="34" borderId="0" xfId="36" applyFont="1" applyFill="1" applyBorder="1" applyAlignment="1">
      <alignment horizontal="left" vertical="center"/>
      <protection/>
    </xf>
    <xf numFmtId="0" fontId="6" fillId="34" borderId="0" xfId="36" applyFont="1" applyFill="1" applyBorder="1" applyAlignment="1">
      <alignment horizontal="left" vertical="center"/>
      <protection/>
    </xf>
    <xf numFmtId="1" fontId="5" fillId="0" borderId="16" xfId="47" applyNumberFormat="1" applyFont="1" applyFill="1" applyBorder="1" applyAlignment="1">
      <alignment horizontal="center" vertical="center"/>
      <protection/>
    </xf>
    <xf numFmtId="1" fontId="5" fillId="0" borderId="17" xfId="47" applyNumberFormat="1" applyFont="1" applyFill="1" applyBorder="1" applyAlignment="1">
      <alignment horizontal="left" vertical="center"/>
      <protection/>
    </xf>
    <xf numFmtId="0" fontId="5" fillId="0" borderId="0" xfId="36" applyFont="1" applyBorder="1" applyAlignment="1" applyProtection="1">
      <alignment horizontal="left" vertical="center" wrapText="1"/>
      <protection locked="0"/>
    </xf>
    <xf numFmtId="49" fontId="5" fillId="0" borderId="0" xfId="47" applyNumberFormat="1" applyFont="1" applyFill="1" applyBorder="1" applyAlignment="1">
      <alignment horizontal="center" vertical="center"/>
      <protection/>
    </xf>
    <xf numFmtId="166" fontId="5" fillId="0" borderId="0" xfId="47" applyNumberFormat="1" applyFont="1" applyFill="1" applyBorder="1" applyAlignment="1">
      <alignment horizontal="right" vertical="center"/>
      <protection/>
    </xf>
    <xf numFmtId="164" fontId="5" fillId="0" borderId="18" xfId="47" applyNumberFormat="1" applyFont="1" applyFill="1" applyBorder="1" applyAlignment="1">
      <alignment horizontal="right" vertical="center"/>
      <protection/>
    </xf>
    <xf numFmtId="164" fontId="6" fillId="0" borderId="0" xfId="36" applyNumberFormat="1" applyFont="1" applyBorder="1" applyAlignment="1">
      <alignment horizontal="left" vertical="center"/>
      <protection/>
    </xf>
    <xf numFmtId="0" fontId="5" fillId="0" borderId="0" xfId="36" applyFont="1" applyBorder="1" applyAlignment="1" applyProtection="1">
      <alignment horizontal="center" vertical="center"/>
      <protection locked="0"/>
    </xf>
    <xf numFmtId="1" fontId="5" fillId="0" borderId="14" xfId="47" applyNumberFormat="1" applyFont="1" applyFill="1" applyBorder="1" applyAlignment="1">
      <alignment horizontal="center" vertical="center"/>
      <protection/>
    </xf>
    <xf numFmtId="1" fontId="5" fillId="0" borderId="0" xfId="47" applyNumberFormat="1" applyFont="1" applyFill="1" applyBorder="1" applyAlignment="1">
      <alignment horizontal="left" vertical="center"/>
      <protection/>
    </xf>
    <xf numFmtId="2" fontId="5" fillId="0" borderId="0" xfId="47" applyNumberFormat="1" applyFont="1" applyFill="1" applyBorder="1" applyAlignment="1">
      <alignment horizontal="left" vertical="center" wrapText="1"/>
      <protection/>
    </xf>
    <xf numFmtId="165" fontId="5" fillId="0" borderId="0" xfId="47" applyNumberFormat="1" applyFont="1" applyFill="1" applyBorder="1" applyAlignment="1">
      <alignment horizontal="center" vertical="center"/>
      <protection/>
    </xf>
    <xf numFmtId="164" fontId="5" fillId="0" borderId="15" xfId="47" applyNumberFormat="1" applyFont="1" applyFill="1" applyBorder="1" applyAlignment="1">
      <alignment horizontal="right" vertical="center"/>
      <protection/>
    </xf>
    <xf numFmtId="1" fontId="5" fillId="0" borderId="19" xfId="47" applyNumberFormat="1" applyFont="1" applyFill="1" applyBorder="1" applyAlignment="1">
      <alignment horizontal="center" vertical="center"/>
      <protection/>
    </xf>
    <xf numFmtId="1" fontId="5" fillId="0" borderId="20" xfId="47" applyNumberFormat="1" applyFont="1" applyFill="1" applyBorder="1" applyAlignment="1">
      <alignment horizontal="left" vertical="center"/>
      <protection/>
    </xf>
    <xf numFmtId="166" fontId="5" fillId="0" borderId="21" xfId="47" applyNumberFormat="1" applyFont="1" applyFill="1" applyBorder="1" applyAlignment="1">
      <alignment horizontal="right" vertical="center"/>
      <protection/>
    </xf>
    <xf numFmtId="164" fontId="5" fillId="0" borderId="22" xfId="47" applyNumberFormat="1" applyFont="1" applyFill="1" applyBorder="1" applyAlignment="1">
      <alignment horizontal="right" vertical="center"/>
      <protection/>
    </xf>
    <xf numFmtId="0" fontId="0" fillId="0" borderId="0" xfId="36" applyFont="1" applyBorder="1" applyAlignment="1">
      <alignment horizontal="left" vertical="center" wrapText="1"/>
      <protection/>
    </xf>
    <xf numFmtId="1" fontId="5" fillId="0" borderId="0" xfId="36" applyNumberFormat="1" applyFont="1" applyBorder="1" applyAlignment="1" applyProtection="1">
      <alignment horizontal="center" vertical="center"/>
      <protection locked="0"/>
    </xf>
    <xf numFmtId="0" fontId="0" fillId="0" borderId="0" xfId="47" applyFont="1" applyBorder="1" applyAlignment="1">
      <alignment horizontal="left" vertical="center" wrapText="1"/>
      <protection/>
    </xf>
    <xf numFmtId="0" fontId="5" fillId="0" borderId="0" xfId="47" applyFont="1" applyBorder="1" applyAlignment="1">
      <alignment horizontal="left" vertical="center"/>
      <protection/>
    </xf>
    <xf numFmtId="0" fontId="4" fillId="0" borderId="23" xfId="36" applyFont="1" applyBorder="1" applyAlignment="1">
      <alignment horizontal="center" vertical="center"/>
      <protection/>
    </xf>
    <xf numFmtId="0" fontId="4" fillId="0" borderId="24" xfId="36" applyFont="1" applyBorder="1" applyAlignment="1">
      <alignment horizontal="left" vertical="center"/>
      <protection/>
    </xf>
    <xf numFmtId="0" fontId="4" fillId="0" borderId="24" xfId="36" applyFont="1" applyBorder="1" applyAlignment="1">
      <alignment horizontal="center" vertical="center"/>
      <protection/>
    </xf>
    <xf numFmtId="0" fontId="5" fillId="0" borderId="24" xfId="36" applyFont="1" applyBorder="1" applyAlignment="1">
      <alignment horizontal="center" vertical="center"/>
      <protection/>
    </xf>
    <xf numFmtId="0" fontId="4" fillId="0" borderId="24" xfId="36" applyFont="1" applyBorder="1" applyAlignment="1">
      <alignment horizontal="right" vertical="center"/>
      <protection/>
    </xf>
    <xf numFmtId="0" fontId="4" fillId="0" borderId="25" xfId="36" applyFont="1" applyBorder="1" applyAlignment="1">
      <alignment horizontal="right" vertical="center"/>
      <protection/>
    </xf>
    <xf numFmtId="0" fontId="4" fillId="0" borderId="0" xfId="36" applyFont="1" applyBorder="1" applyAlignment="1">
      <alignment vertical="center"/>
      <protection/>
    </xf>
    <xf numFmtId="0" fontId="6" fillId="0" borderId="0" xfId="36" applyFont="1" applyBorder="1" applyAlignment="1">
      <alignment vertical="center"/>
      <protection/>
    </xf>
    <xf numFmtId="0" fontId="4" fillId="33" borderId="0" xfId="36" applyFont="1" applyFill="1" applyBorder="1" applyAlignment="1">
      <alignment vertical="center"/>
      <protection/>
    </xf>
    <xf numFmtId="0" fontId="6" fillId="33" borderId="0" xfId="36" applyFont="1" applyFill="1" applyBorder="1" applyAlignment="1">
      <alignment vertical="center"/>
      <protection/>
    </xf>
    <xf numFmtId="164" fontId="8" fillId="0" borderId="10" xfId="47" applyNumberFormat="1" applyFont="1" applyFill="1" applyBorder="1" applyAlignment="1">
      <alignment horizontal="center" vertical="center" wrapText="1"/>
      <protection/>
    </xf>
    <xf numFmtId="165" fontId="9" fillId="33" borderId="12" xfId="47" applyNumberFormat="1" applyFont="1" applyFill="1" applyBorder="1" applyAlignment="1">
      <alignment horizontal="center" vertical="center"/>
      <protection/>
    </xf>
    <xf numFmtId="166" fontId="10" fillId="33" borderId="13" xfId="47" applyNumberFormat="1" applyFont="1" applyFill="1" applyBorder="1" applyAlignment="1">
      <alignment horizontal="center" vertical="center"/>
      <protection/>
    </xf>
    <xf numFmtId="165" fontId="9" fillId="0" borderId="0" xfId="47" applyNumberFormat="1" applyFont="1" applyFill="1" applyBorder="1" applyAlignment="1">
      <alignment horizontal="center" vertical="center"/>
      <protection/>
    </xf>
    <xf numFmtId="166" fontId="10" fillId="0" borderId="0" xfId="47" applyNumberFormat="1" applyFont="1" applyFill="1" applyBorder="1" applyAlignment="1">
      <alignment horizontal="center" vertical="center"/>
      <protection/>
    </xf>
    <xf numFmtId="165" fontId="10" fillId="34" borderId="12" xfId="47" applyNumberFormat="1" applyFont="1" applyFill="1" applyBorder="1" applyAlignment="1">
      <alignment horizontal="center" vertical="center"/>
      <protection/>
    </xf>
    <xf numFmtId="166" fontId="5" fillId="34" borderId="13" xfId="47" applyNumberFormat="1" applyFont="1" applyFill="1" applyBorder="1" applyAlignment="1">
      <alignment horizontal="center" vertical="center"/>
      <protection/>
    </xf>
    <xf numFmtId="0" fontId="4" fillId="34" borderId="0" xfId="36" applyFont="1" applyFill="1" applyBorder="1" applyAlignment="1">
      <alignment vertical="center"/>
      <protection/>
    </xf>
    <xf numFmtId="0" fontId="6" fillId="34" borderId="0" xfId="36" applyFont="1" applyFill="1" applyBorder="1" applyAlignment="1">
      <alignment vertical="center"/>
      <protection/>
    </xf>
    <xf numFmtId="164" fontId="5" fillId="0" borderId="26" xfId="47" applyNumberFormat="1" applyFont="1" applyFill="1" applyBorder="1" applyAlignment="1">
      <alignment horizontal="right" vertical="center"/>
      <protection/>
    </xf>
    <xf numFmtId="0" fontId="5" fillId="0" borderId="0" xfId="36" applyFont="1" applyBorder="1" applyAlignment="1" applyProtection="1">
      <alignment vertical="center"/>
      <protection locked="0"/>
    </xf>
    <xf numFmtId="165" fontId="12" fillId="0" borderId="0" xfId="47" applyNumberFormat="1" applyFont="1" applyFill="1" applyBorder="1" applyAlignment="1">
      <alignment horizontal="center" vertical="center"/>
      <protection/>
    </xf>
    <xf numFmtId="166" fontId="5" fillId="0" borderId="0" xfId="47" applyNumberFormat="1" applyFont="1" applyFill="1" applyBorder="1" applyAlignment="1">
      <alignment horizontal="center" vertical="center"/>
      <protection/>
    </xf>
    <xf numFmtId="164" fontId="6" fillId="0" borderId="0" xfId="36" applyNumberFormat="1" applyFont="1" applyBorder="1" applyAlignment="1">
      <alignment vertical="center"/>
      <protection/>
    </xf>
    <xf numFmtId="0" fontId="5" fillId="0" borderId="0" xfId="49" applyFont="1" applyBorder="1" applyAlignment="1">
      <alignment horizontal="left" vertical="center"/>
      <protection/>
    </xf>
    <xf numFmtId="0" fontId="5" fillId="0" borderId="0" xfId="36" applyFont="1" applyBorder="1" applyAlignment="1" applyProtection="1">
      <alignment vertical="center" wrapText="1"/>
      <protection locked="0"/>
    </xf>
    <xf numFmtId="1" fontId="5" fillId="0" borderId="27" xfId="47" applyNumberFormat="1" applyFont="1" applyFill="1" applyBorder="1" applyAlignment="1">
      <alignment horizontal="left" vertical="center"/>
      <protection/>
    </xf>
    <xf numFmtId="2" fontId="5" fillId="0" borderId="28" xfId="47" applyNumberFormat="1" applyFont="1" applyFill="1" applyBorder="1" applyAlignment="1">
      <alignment horizontal="left" vertical="center" wrapText="1"/>
      <protection/>
    </xf>
    <xf numFmtId="49" fontId="5" fillId="0" borderId="28" xfId="47" applyNumberFormat="1" applyFont="1" applyFill="1" applyBorder="1" applyAlignment="1">
      <alignment horizontal="center" vertical="center"/>
      <protection/>
    </xf>
    <xf numFmtId="165" fontId="12" fillId="0" borderId="28" xfId="47" applyNumberFormat="1" applyFont="1" applyFill="1" applyBorder="1" applyAlignment="1">
      <alignment horizontal="center" vertical="center"/>
      <protection/>
    </xf>
    <xf numFmtId="166" fontId="5" fillId="0" borderId="28" xfId="47" applyNumberFormat="1" applyFont="1" applyFill="1" applyBorder="1" applyAlignment="1">
      <alignment horizontal="center" vertical="center"/>
      <protection/>
    </xf>
    <xf numFmtId="164" fontId="5" fillId="0" borderId="29" xfId="47" applyNumberFormat="1" applyFont="1" applyFill="1" applyBorder="1" applyAlignment="1">
      <alignment horizontal="right" vertical="center"/>
      <protection/>
    </xf>
    <xf numFmtId="0" fontId="4" fillId="0" borderId="14" xfId="36" applyFont="1" applyBorder="1" applyAlignment="1">
      <alignment vertical="center"/>
      <protection/>
    </xf>
    <xf numFmtId="0" fontId="4" fillId="0" borderId="15" xfId="36" applyFont="1" applyBorder="1" applyAlignment="1">
      <alignment vertical="center"/>
      <protection/>
    </xf>
    <xf numFmtId="0" fontId="5" fillId="0" borderId="0" xfId="47" applyFont="1" applyBorder="1" applyAlignment="1">
      <alignment vertical="center"/>
      <protection/>
    </xf>
    <xf numFmtId="49" fontId="5" fillId="0" borderId="30" xfId="47" applyNumberFormat="1" applyFont="1" applyFill="1" applyBorder="1" applyAlignment="1">
      <alignment horizontal="center" vertical="center"/>
      <protection/>
    </xf>
    <xf numFmtId="166" fontId="5" fillId="0" borderId="21" xfId="47" applyNumberFormat="1" applyFont="1" applyFill="1" applyBorder="1" applyAlignment="1">
      <alignment horizontal="center" vertical="center"/>
      <protection/>
    </xf>
    <xf numFmtId="0" fontId="5" fillId="0" borderId="0" xfId="47" applyFont="1" applyBorder="1" applyAlignment="1">
      <alignment vertical="center" wrapText="1"/>
      <protection/>
    </xf>
    <xf numFmtId="0" fontId="4" fillId="0" borderId="23" xfId="36" applyFont="1" applyBorder="1" applyAlignment="1">
      <alignment vertical="center"/>
      <protection/>
    </xf>
    <xf numFmtId="0" fontId="4" fillId="0" borderId="24" xfId="36" applyFont="1" applyBorder="1" applyAlignment="1">
      <alignment vertical="center"/>
      <protection/>
    </xf>
    <xf numFmtId="0" fontId="4" fillId="0" borderId="25" xfId="36" applyFont="1" applyBorder="1" applyAlignment="1">
      <alignment vertical="center"/>
      <protection/>
    </xf>
    <xf numFmtId="0" fontId="5" fillId="0" borderId="0" xfId="36" applyFont="1" applyBorder="1" applyAlignment="1">
      <alignment vertical="center"/>
      <protection/>
    </xf>
    <xf numFmtId="1" fontId="9" fillId="33" borderId="12" xfId="47" applyNumberFormat="1" applyFont="1" applyFill="1" applyBorder="1" applyAlignment="1">
      <alignment horizontal="center" vertical="center"/>
      <protection/>
    </xf>
    <xf numFmtId="1" fontId="9" fillId="0" borderId="0" xfId="47" applyNumberFormat="1" applyFont="1" applyFill="1" applyBorder="1" applyAlignment="1">
      <alignment horizontal="center" vertical="center"/>
      <protection/>
    </xf>
    <xf numFmtId="1" fontId="10" fillId="34" borderId="11" xfId="47" applyNumberFormat="1" applyFont="1" applyFill="1" applyBorder="1" applyAlignment="1">
      <alignment horizontal="center" vertical="center"/>
      <protection/>
    </xf>
    <xf numFmtId="1" fontId="5" fillId="0" borderId="17" xfId="47" applyNumberFormat="1" applyFont="1" applyFill="1" applyBorder="1" applyAlignment="1">
      <alignment horizontal="center" vertical="center"/>
      <protection/>
    </xf>
    <xf numFmtId="1" fontId="5" fillId="0" borderId="0" xfId="47" applyNumberFormat="1" applyFont="1" applyFill="1" applyBorder="1" applyAlignment="1">
      <alignment horizontal="center" vertical="center"/>
      <protection/>
    </xf>
    <xf numFmtId="0" fontId="5" fillId="0" borderId="24" xfId="36" applyFont="1" applyBorder="1" applyAlignment="1">
      <alignment vertical="center"/>
      <protection/>
    </xf>
    <xf numFmtId="49" fontId="5" fillId="0" borderId="21" xfId="47" applyNumberFormat="1" applyFont="1" applyFill="1" applyBorder="1" applyAlignment="1">
      <alignment horizontal="center" vertical="center"/>
      <protection/>
    </xf>
    <xf numFmtId="165" fontId="12" fillId="0" borderId="31" xfId="47" applyNumberFormat="1" applyFont="1" applyFill="1" applyBorder="1" applyAlignment="1">
      <alignment horizontal="center" vertical="center"/>
      <protection/>
    </xf>
    <xf numFmtId="166" fontId="5" fillId="0" borderId="31" xfId="47" applyNumberFormat="1" applyFont="1" applyFill="1" applyBorder="1" applyAlignment="1">
      <alignment horizontal="center" vertical="center"/>
      <protection/>
    </xf>
    <xf numFmtId="0" fontId="5" fillId="0" borderId="20" xfId="49" applyFont="1" applyBorder="1" applyAlignment="1">
      <alignment horizontal="left" vertical="center"/>
      <protection/>
    </xf>
    <xf numFmtId="49" fontId="5" fillId="0" borderId="27" xfId="47" applyNumberFormat="1" applyFont="1" applyFill="1" applyBorder="1" applyAlignment="1">
      <alignment horizontal="center" vertical="center"/>
      <protection/>
    </xf>
    <xf numFmtId="0" fontId="12" fillId="0" borderId="0" xfId="49" applyFont="1" applyBorder="1" applyAlignment="1">
      <alignment horizontal="left" vertical="center"/>
      <protection/>
    </xf>
    <xf numFmtId="0" fontId="13" fillId="0" borderId="0" xfId="36" applyFont="1" applyBorder="1" applyAlignment="1">
      <alignment vertical="center"/>
      <protection/>
    </xf>
    <xf numFmtId="0" fontId="13" fillId="0" borderId="0" xfId="36" applyFont="1" applyBorder="1" applyAlignment="1">
      <alignment horizontal="left" vertical="center"/>
      <protection/>
    </xf>
    <xf numFmtId="0" fontId="14" fillId="0" borderId="0" xfId="36" applyFont="1" applyBorder="1" applyAlignment="1">
      <alignment vertical="center"/>
      <protection/>
    </xf>
    <xf numFmtId="0" fontId="13" fillId="33" borderId="0" xfId="36" applyFont="1" applyFill="1" applyBorder="1" applyAlignment="1">
      <alignment vertical="center"/>
      <protection/>
    </xf>
    <xf numFmtId="0" fontId="14" fillId="33" borderId="0" xfId="36" applyFont="1" applyFill="1" applyBorder="1" applyAlignment="1">
      <alignment vertical="center"/>
      <protection/>
    </xf>
    <xf numFmtId="0" fontId="13" fillId="34" borderId="0" xfId="36" applyFont="1" applyFill="1" applyBorder="1" applyAlignment="1">
      <alignment vertical="center"/>
      <protection/>
    </xf>
    <xf numFmtId="0" fontId="14" fillId="34" borderId="0" xfId="36" applyFont="1" applyFill="1" applyBorder="1" applyAlignment="1">
      <alignment vertical="center"/>
      <protection/>
    </xf>
    <xf numFmtId="0" fontId="15" fillId="0" borderId="0" xfId="36" applyFont="1" applyBorder="1" applyAlignment="1">
      <alignment vertical="center"/>
      <protection/>
    </xf>
    <xf numFmtId="0" fontId="15" fillId="0" borderId="0" xfId="36" applyFont="1" applyBorder="1" applyAlignment="1">
      <alignment horizontal="center" vertical="center"/>
      <protection/>
    </xf>
    <xf numFmtId="2" fontId="15" fillId="0" borderId="0" xfId="36" applyNumberFormat="1" applyFont="1" applyBorder="1" applyAlignment="1">
      <alignment horizontal="center" vertical="center"/>
      <protection/>
    </xf>
    <xf numFmtId="164" fontId="14" fillId="0" borderId="0" xfId="36" applyNumberFormat="1" applyFont="1" applyBorder="1" applyAlignment="1">
      <alignment vertical="center"/>
      <protection/>
    </xf>
    <xf numFmtId="167" fontId="15" fillId="0" borderId="0" xfId="36" applyNumberFormat="1" applyFont="1" applyBorder="1" applyAlignment="1">
      <alignment horizontal="center" vertical="center"/>
      <protection/>
    </xf>
    <xf numFmtId="0" fontId="15" fillId="0" borderId="0" xfId="36" applyFont="1" applyFill="1" applyBorder="1" applyAlignment="1">
      <alignment vertical="center" wrapText="1"/>
      <protection/>
    </xf>
    <xf numFmtId="0" fontId="0" fillId="0" borderId="0" xfId="36" applyFont="1" applyFill="1" applyBorder="1" applyAlignment="1" applyProtection="1">
      <alignment vertical="center" wrapText="1"/>
      <protection locked="0"/>
    </xf>
    <xf numFmtId="1" fontId="16" fillId="0" borderId="0" xfId="36" applyNumberFormat="1" applyFont="1" applyBorder="1" applyAlignment="1">
      <alignment horizontal="center" vertical="center"/>
      <protection/>
    </xf>
    <xf numFmtId="0" fontId="13" fillId="0" borderId="14" xfId="36" applyFont="1" applyBorder="1" applyAlignment="1">
      <alignment vertical="center"/>
      <protection/>
    </xf>
    <xf numFmtId="0" fontId="13" fillId="0" borderId="15" xfId="36" applyFont="1" applyBorder="1" applyAlignment="1">
      <alignment vertical="center"/>
      <protection/>
    </xf>
    <xf numFmtId="0" fontId="15" fillId="0" borderId="0" xfId="36" applyFont="1" applyBorder="1" applyAlignment="1">
      <alignment horizontal="left" vertical="center" wrapText="1"/>
      <protection/>
    </xf>
    <xf numFmtId="0" fontId="15" fillId="0" borderId="0" xfId="47" applyFont="1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13" fillId="0" borderId="23" xfId="36" applyFont="1" applyBorder="1" applyAlignment="1">
      <alignment vertical="center"/>
      <protection/>
    </xf>
    <xf numFmtId="0" fontId="13" fillId="0" borderId="24" xfId="36" applyFont="1" applyBorder="1" applyAlignment="1">
      <alignment horizontal="left" vertical="center"/>
      <protection/>
    </xf>
    <xf numFmtId="0" fontId="13" fillId="0" borderId="24" xfId="36" applyFont="1" applyBorder="1" applyAlignment="1">
      <alignment vertical="center"/>
      <protection/>
    </xf>
    <xf numFmtId="0" fontId="13" fillId="0" borderId="25" xfId="36" applyFont="1" applyBorder="1" applyAlignment="1">
      <alignment vertical="center"/>
      <protection/>
    </xf>
    <xf numFmtId="0" fontId="1" fillId="0" borderId="0" xfId="48">
      <alignment/>
      <protection/>
    </xf>
    <xf numFmtId="0" fontId="1" fillId="0" borderId="0" xfId="48" applyFont="1" applyAlignment="1">
      <alignment horizontal="left" vertical="center"/>
      <protection/>
    </xf>
    <xf numFmtId="0" fontId="1" fillId="0" borderId="32" xfId="48" applyBorder="1">
      <alignment/>
      <protection/>
    </xf>
    <xf numFmtId="0" fontId="1" fillId="0" borderId="33" xfId="48" applyBorder="1">
      <alignment/>
      <protection/>
    </xf>
    <xf numFmtId="0" fontId="1" fillId="0" borderId="14" xfId="48" applyBorder="1">
      <alignment/>
      <protection/>
    </xf>
    <xf numFmtId="0" fontId="18" fillId="0" borderId="0" xfId="48" applyFont="1" applyAlignment="1">
      <alignment horizontal="left" vertical="center"/>
      <protection/>
    </xf>
    <xf numFmtId="0" fontId="19" fillId="0" borderId="0" xfId="48" applyFont="1" applyAlignment="1">
      <alignment horizontal="left" vertical="center"/>
      <protection/>
    </xf>
    <xf numFmtId="0" fontId="20" fillId="0" borderId="0" xfId="48" applyFont="1" applyAlignment="1">
      <alignment horizontal="left" vertical="center"/>
      <protection/>
    </xf>
    <xf numFmtId="0" fontId="1" fillId="0" borderId="0" xfId="48" applyAlignment="1">
      <alignment vertical="center"/>
      <protection/>
    </xf>
    <xf numFmtId="0" fontId="1" fillId="0" borderId="14" xfId="48" applyBorder="1" applyAlignment="1">
      <alignment vertical="center"/>
      <protection/>
    </xf>
    <xf numFmtId="0" fontId="2" fillId="0" borderId="0" xfId="48" applyFont="1" applyAlignment="1">
      <alignment horizontal="left" vertical="center"/>
      <protection/>
    </xf>
    <xf numFmtId="168" fontId="2" fillId="0" borderId="0" xfId="48" applyNumberFormat="1" applyFont="1" applyAlignment="1">
      <alignment horizontal="left" vertical="center"/>
      <protection/>
    </xf>
    <xf numFmtId="0" fontId="1" fillId="0" borderId="0" xfId="48" applyAlignment="1">
      <alignment vertical="center" wrapText="1"/>
      <protection/>
    </xf>
    <xf numFmtId="0" fontId="1" fillId="0" borderId="14" xfId="48" applyBorder="1" applyAlignment="1">
      <alignment vertical="center" wrapText="1"/>
      <protection/>
    </xf>
    <xf numFmtId="0" fontId="1" fillId="0" borderId="34" xfId="48" applyBorder="1" applyAlignment="1">
      <alignment vertical="center"/>
      <protection/>
    </xf>
    <xf numFmtId="0" fontId="22" fillId="0" borderId="0" xfId="48" applyFont="1" applyAlignment="1">
      <alignment horizontal="left" vertical="center"/>
      <protection/>
    </xf>
    <xf numFmtId="4" fontId="23" fillId="0" borderId="0" xfId="48" applyNumberFormat="1" applyFont="1" applyAlignment="1">
      <alignment vertical="center"/>
      <protection/>
    </xf>
    <xf numFmtId="0" fontId="20" fillId="0" borderId="0" xfId="48" applyFont="1" applyAlignment="1">
      <alignment horizontal="right" vertical="center"/>
      <protection/>
    </xf>
    <xf numFmtId="0" fontId="24" fillId="0" borderId="0" xfId="48" applyFont="1" applyAlignment="1">
      <alignment horizontal="left" vertical="center"/>
      <protection/>
    </xf>
    <xf numFmtId="4" fontId="20" fillId="0" borderId="0" xfId="48" applyNumberFormat="1" applyFont="1" applyAlignment="1">
      <alignment vertical="center"/>
      <protection/>
    </xf>
    <xf numFmtId="169" fontId="20" fillId="0" borderId="0" xfId="48" applyNumberFormat="1" applyFont="1" applyAlignment="1">
      <alignment horizontal="right" vertical="center"/>
      <protection/>
    </xf>
    <xf numFmtId="0" fontId="1" fillId="35" borderId="0" xfId="48" applyFill="1" applyAlignment="1">
      <alignment vertical="center"/>
      <protection/>
    </xf>
    <xf numFmtId="0" fontId="25" fillId="35" borderId="35" xfId="48" applyFont="1" applyFill="1" applyBorder="1" applyAlignment="1">
      <alignment horizontal="left" vertical="center"/>
      <protection/>
    </xf>
    <xf numFmtId="0" fontId="1" fillId="35" borderId="17" xfId="48" applyFill="1" applyBorder="1" applyAlignment="1">
      <alignment vertical="center"/>
      <protection/>
    </xf>
    <xf numFmtId="0" fontId="25" fillId="35" borderId="17" xfId="48" applyFont="1" applyFill="1" applyBorder="1" applyAlignment="1">
      <alignment horizontal="right" vertical="center"/>
      <protection/>
    </xf>
    <xf numFmtId="0" fontId="25" fillId="35" borderId="17" xfId="48" applyFont="1" applyFill="1" applyBorder="1" applyAlignment="1">
      <alignment horizontal="center" vertical="center"/>
      <protection/>
    </xf>
    <xf numFmtId="4" fontId="25" fillId="35" borderId="17" xfId="48" applyNumberFormat="1" applyFont="1" applyFill="1" applyBorder="1" applyAlignment="1">
      <alignment vertical="center"/>
      <protection/>
    </xf>
    <xf numFmtId="0" fontId="26" fillId="0" borderId="36" xfId="48" applyFont="1" applyBorder="1" applyAlignment="1">
      <alignment horizontal="left" vertical="center"/>
      <protection/>
    </xf>
    <xf numFmtId="0" fontId="1" fillId="0" borderId="36" xfId="48" applyBorder="1" applyAlignment="1">
      <alignment vertical="center"/>
      <protection/>
    </xf>
    <xf numFmtId="0" fontId="20" fillId="0" borderId="20" xfId="48" applyFont="1" applyBorder="1" applyAlignment="1">
      <alignment horizontal="left" vertical="center"/>
      <protection/>
    </xf>
    <xf numFmtId="0" fontId="1" fillId="0" borderId="20" xfId="48" applyBorder="1" applyAlignment="1">
      <alignment vertical="center"/>
      <protection/>
    </xf>
    <xf numFmtId="0" fontId="20" fillId="0" borderId="20" xfId="48" applyFont="1" applyBorder="1" applyAlignment="1">
      <alignment horizontal="center" vertical="center"/>
      <protection/>
    </xf>
    <xf numFmtId="0" fontId="20" fillId="0" borderId="20" xfId="48" applyFont="1" applyBorder="1" applyAlignment="1">
      <alignment horizontal="right" vertical="center"/>
      <protection/>
    </xf>
    <xf numFmtId="0" fontId="1" fillId="0" borderId="23" xfId="48" applyBorder="1" applyAlignment="1">
      <alignment vertical="center"/>
      <protection/>
    </xf>
    <xf numFmtId="0" fontId="1" fillId="0" borderId="24" xfId="48" applyBorder="1" applyAlignment="1">
      <alignment vertical="center"/>
      <protection/>
    </xf>
    <xf numFmtId="0" fontId="1" fillId="0" borderId="32" xfId="48" applyBorder="1" applyAlignment="1">
      <alignment vertical="center"/>
      <protection/>
    </xf>
    <xf numFmtId="0" fontId="1" fillId="0" borderId="33" xfId="48" applyBorder="1" applyAlignment="1">
      <alignment vertical="center"/>
      <protection/>
    </xf>
    <xf numFmtId="0" fontId="2" fillId="0" borderId="0" xfId="48" applyFont="1" applyAlignment="1">
      <alignment horizontal="left" vertical="center" wrapText="1"/>
      <protection/>
    </xf>
    <xf numFmtId="0" fontId="12" fillId="35" borderId="0" xfId="48" applyFont="1" applyFill="1" applyAlignment="1">
      <alignment horizontal="left" vertical="center"/>
      <protection/>
    </xf>
    <xf numFmtId="0" fontId="12" fillId="35" borderId="0" xfId="48" applyFont="1" applyFill="1" applyAlignment="1">
      <alignment horizontal="right" vertical="center"/>
      <protection/>
    </xf>
    <xf numFmtId="0" fontId="27" fillId="0" borderId="0" xfId="48" applyFont="1" applyAlignment="1">
      <alignment horizontal="left" vertical="center"/>
      <protection/>
    </xf>
    <xf numFmtId="0" fontId="28" fillId="0" borderId="0" xfId="48" applyFont="1" applyAlignment="1">
      <alignment vertical="center"/>
      <protection/>
    </xf>
    <xf numFmtId="0" fontId="28" fillId="0" borderId="14" xfId="48" applyFont="1" applyBorder="1" applyAlignment="1">
      <alignment vertical="center"/>
      <protection/>
    </xf>
    <xf numFmtId="0" fontId="28" fillId="0" borderId="37" xfId="48" applyFont="1" applyBorder="1" applyAlignment="1">
      <alignment horizontal="left" vertical="center"/>
      <protection/>
    </xf>
    <xf numFmtId="0" fontId="28" fillId="0" borderId="37" xfId="48" applyFont="1" applyBorder="1" applyAlignment="1">
      <alignment vertical="center"/>
      <protection/>
    </xf>
    <xf numFmtId="4" fontId="28" fillId="0" borderId="37" xfId="48" applyNumberFormat="1" applyFont="1" applyBorder="1" applyAlignment="1">
      <alignment vertical="center"/>
      <protection/>
    </xf>
    <xf numFmtId="0" fontId="29" fillId="0" borderId="0" xfId="48" applyFont="1" applyAlignment="1">
      <alignment vertical="center"/>
      <protection/>
    </xf>
    <xf numFmtId="0" fontId="29" fillId="0" borderId="14" xfId="48" applyFont="1" applyBorder="1" applyAlignment="1">
      <alignment vertical="center"/>
      <protection/>
    </xf>
    <xf numFmtId="0" fontId="29" fillId="0" borderId="37" xfId="48" applyFont="1" applyBorder="1" applyAlignment="1">
      <alignment horizontal="left" vertical="center"/>
      <protection/>
    </xf>
    <xf numFmtId="0" fontId="29" fillId="0" borderId="37" xfId="48" applyFont="1" applyBorder="1" applyAlignment="1">
      <alignment vertical="center"/>
      <protection/>
    </xf>
    <xf numFmtId="4" fontId="29" fillId="0" borderId="37" xfId="48" applyNumberFormat="1" applyFont="1" applyBorder="1" applyAlignment="1">
      <alignment vertical="center"/>
      <protection/>
    </xf>
    <xf numFmtId="0" fontId="1" fillId="0" borderId="0" xfId="48" applyAlignment="1">
      <alignment horizontal="center" vertical="center" wrapText="1"/>
      <protection/>
    </xf>
    <xf numFmtId="0" fontId="1" fillId="0" borderId="14" xfId="48" applyBorder="1" applyAlignment="1">
      <alignment horizontal="center" vertical="center" wrapText="1"/>
      <protection/>
    </xf>
    <xf numFmtId="0" fontId="12" fillId="35" borderId="38" xfId="48" applyFont="1" applyFill="1" applyBorder="1" applyAlignment="1">
      <alignment horizontal="center" vertical="center" wrapText="1"/>
      <protection/>
    </xf>
    <xf numFmtId="0" fontId="12" fillId="35" borderId="39" xfId="48" applyFont="1" applyFill="1" applyBorder="1" applyAlignment="1">
      <alignment horizontal="center" vertical="center" wrapText="1"/>
      <protection/>
    </xf>
    <xf numFmtId="0" fontId="30" fillId="0" borderId="38" xfId="48" applyFont="1" applyBorder="1" applyAlignment="1">
      <alignment horizontal="center" vertical="center" wrapText="1"/>
      <protection/>
    </xf>
    <xf numFmtId="0" fontId="30" fillId="0" borderId="39" xfId="48" applyFont="1" applyBorder="1" applyAlignment="1">
      <alignment horizontal="center" vertical="center" wrapText="1"/>
      <protection/>
    </xf>
    <xf numFmtId="0" fontId="30" fillId="0" borderId="40" xfId="48" applyFont="1" applyBorder="1" applyAlignment="1">
      <alignment horizontal="center" vertical="center" wrapText="1"/>
      <protection/>
    </xf>
    <xf numFmtId="0" fontId="23" fillId="0" borderId="0" xfId="48" applyFont="1" applyAlignment="1">
      <alignment horizontal="left" vertical="center"/>
      <protection/>
    </xf>
    <xf numFmtId="4" fontId="23" fillId="0" borderId="0" xfId="48" applyNumberFormat="1" applyFont="1">
      <alignment/>
      <protection/>
    </xf>
    <xf numFmtId="0" fontId="1" fillId="0" borderId="41" xfId="48" applyBorder="1" applyAlignment="1">
      <alignment vertical="center"/>
      <protection/>
    </xf>
    <xf numFmtId="170" fontId="31" fillId="0" borderId="34" xfId="48" applyNumberFormat="1" applyFont="1" applyBorder="1">
      <alignment/>
      <protection/>
    </xf>
    <xf numFmtId="170" fontId="31" fillId="0" borderId="42" xfId="48" applyNumberFormat="1" applyFont="1" applyBorder="1">
      <alignment/>
      <protection/>
    </xf>
    <xf numFmtId="4" fontId="32" fillId="0" borderId="0" xfId="48" applyNumberFormat="1" applyFont="1" applyAlignment="1">
      <alignment vertical="center"/>
      <protection/>
    </xf>
    <xf numFmtId="0" fontId="33" fillId="0" borderId="0" xfId="48" applyFont="1">
      <alignment/>
      <protection/>
    </xf>
    <xf numFmtId="0" fontId="33" fillId="0" borderId="14" xfId="48" applyFont="1" applyBorder="1">
      <alignment/>
      <protection/>
    </xf>
    <xf numFmtId="0" fontId="33" fillId="0" borderId="0" xfId="48" applyFont="1" applyAlignment="1">
      <alignment horizontal="left"/>
      <protection/>
    </xf>
    <xf numFmtId="0" fontId="28" fillId="0" borderId="0" xfId="48" applyFont="1" applyAlignment="1">
      <alignment horizontal="left"/>
      <protection/>
    </xf>
    <xf numFmtId="4" fontId="28" fillId="0" borderId="0" xfId="48" applyNumberFormat="1" applyFont="1">
      <alignment/>
      <protection/>
    </xf>
    <xf numFmtId="0" fontId="33" fillId="0" borderId="43" xfId="48" applyFont="1" applyBorder="1">
      <alignment/>
      <protection/>
    </xf>
    <xf numFmtId="170" fontId="33" fillId="0" borderId="0" xfId="48" applyNumberFormat="1" applyFont="1">
      <alignment/>
      <protection/>
    </xf>
    <xf numFmtId="170" fontId="33" fillId="0" borderId="44" xfId="48" applyNumberFormat="1" applyFont="1" applyBorder="1">
      <alignment/>
      <protection/>
    </xf>
    <xf numFmtId="0" fontId="33" fillId="0" borderId="0" xfId="48" applyFont="1" applyAlignment="1">
      <alignment horizontal="center"/>
      <protection/>
    </xf>
    <xf numFmtId="4" fontId="33" fillId="0" borderId="0" xfId="48" applyNumberFormat="1" applyFont="1" applyAlignment="1">
      <alignment vertical="center"/>
      <protection/>
    </xf>
    <xf numFmtId="0" fontId="29" fillId="0" borderId="0" xfId="48" applyFont="1" applyAlignment="1">
      <alignment horizontal="left"/>
      <protection/>
    </xf>
    <xf numFmtId="4" fontId="29" fillId="0" borderId="0" xfId="48" applyNumberFormat="1" applyFont="1">
      <alignment/>
      <protection/>
    </xf>
    <xf numFmtId="0" fontId="1" fillId="0" borderId="14" xfId="48" applyBorder="1" applyAlignment="1" applyProtection="1">
      <alignment vertical="center"/>
      <protection locked="0"/>
    </xf>
    <xf numFmtId="0" fontId="34" fillId="0" borderId="45" xfId="48" applyFont="1" applyBorder="1" applyAlignment="1" applyProtection="1">
      <alignment horizontal="center" vertical="center"/>
      <protection locked="0"/>
    </xf>
    <xf numFmtId="49" fontId="34" fillId="0" borderId="45" xfId="48" applyNumberFormat="1" applyFont="1" applyBorder="1" applyAlignment="1" applyProtection="1">
      <alignment horizontal="left" vertical="center" wrapText="1"/>
      <protection locked="0"/>
    </xf>
    <xf numFmtId="0" fontId="34" fillId="0" borderId="45" xfId="48" applyFont="1" applyBorder="1" applyAlignment="1" applyProtection="1">
      <alignment horizontal="left" vertical="center" wrapText="1"/>
      <protection locked="0"/>
    </xf>
    <xf numFmtId="0" fontId="34" fillId="0" borderId="45" xfId="48" applyFont="1" applyBorder="1" applyAlignment="1" applyProtection="1">
      <alignment horizontal="center" vertical="center" wrapText="1"/>
      <protection locked="0"/>
    </xf>
    <xf numFmtId="171" fontId="34" fillId="0" borderId="45" xfId="48" applyNumberFormat="1" applyFont="1" applyBorder="1" applyAlignment="1" applyProtection="1">
      <alignment vertical="center"/>
      <protection locked="0"/>
    </xf>
    <xf numFmtId="4" fontId="34" fillId="0" borderId="45" xfId="48" applyNumberFormat="1" applyFont="1" applyBorder="1" applyAlignment="1" applyProtection="1">
      <alignment vertical="center"/>
      <protection locked="0"/>
    </xf>
    <xf numFmtId="0" fontId="35" fillId="0" borderId="14" xfId="48" applyFont="1" applyBorder="1" applyAlignment="1">
      <alignment vertical="center"/>
      <protection/>
    </xf>
    <xf numFmtId="0" fontId="34" fillId="0" borderId="43" xfId="48" applyFont="1" applyBorder="1" applyAlignment="1">
      <alignment horizontal="left" vertical="center"/>
      <protection/>
    </xf>
    <xf numFmtId="0" fontId="34" fillId="0" borderId="0" xfId="48" applyFont="1" applyAlignment="1">
      <alignment horizontal="center" vertical="center"/>
      <protection/>
    </xf>
    <xf numFmtId="170" fontId="30" fillId="0" borderId="0" xfId="48" applyNumberFormat="1" applyFont="1" applyAlignment="1">
      <alignment vertical="center"/>
      <protection/>
    </xf>
    <xf numFmtId="170" fontId="30" fillId="0" borderId="44" xfId="48" applyNumberFormat="1" applyFont="1" applyBorder="1" applyAlignment="1">
      <alignment vertical="center"/>
      <protection/>
    </xf>
    <xf numFmtId="0" fontId="12" fillId="0" borderId="0" xfId="48" applyFont="1" applyAlignment="1">
      <alignment horizontal="left" vertical="center"/>
      <protection/>
    </xf>
    <xf numFmtId="4" fontId="1" fillId="0" borderId="0" xfId="48" applyNumberFormat="1" applyAlignment="1">
      <alignment vertical="center"/>
      <protection/>
    </xf>
    <xf numFmtId="0" fontId="36" fillId="0" borderId="0" xfId="48" applyFont="1" applyAlignment="1">
      <alignment horizontal="left" vertical="center"/>
      <protection/>
    </xf>
    <xf numFmtId="0" fontId="37" fillId="0" borderId="0" xfId="48" applyFont="1" applyAlignment="1">
      <alignment horizontal="left" vertical="center" wrapText="1"/>
      <protection/>
    </xf>
    <xf numFmtId="0" fontId="1" fillId="0" borderId="43" xfId="48" applyBorder="1" applyAlignment="1">
      <alignment vertical="center"/>
      <protection/>
    </xf>
    <xf numFmtId="0" fontId="1" fillId="0" borderId="44" xfId="48" applyBorder="1" applyAlignment="1">
      <alignment vertical="center"/>
      <protection/>
    </xf>
    <xf numFmtId="0" fontId="38" fillId="0" borderId="0" xfId="48" applyFont="1" applyAlignment="1">
      <alignment vertical="center" wrapText="1"/>
      <protection/>
    </xf>
    <xf numFmtId="0" fontId="12" fillId="0" borderId="45" xfId="48" applyFont="1" applyBorder="1" applyAlignment="1" applyProtection="1">
      <alignment horizontal="center" vertical="center"/>
      <protection locked="0"/>
    </xf>
    <xf numFmtId="49" fontId="12" fillId="0" borderId="45" xfId="48" applyNumberFormat="1" applyFont="1" applyBorder="1" applyAlignment="1" applyProtection="1">
      <alignment horizontal="left" vertical="center" wrapText="1"/>
      <protection locked="0"/>
    </xf>
    <xf numFmtId="0" fontId="12" fillId="0" borderId="45" xfId="48" applyFont="1" applyBorder="1" applyAlignment="1" applyProtection="1">
      <alignment horizontal="left" vertical="center" wrapText="1"/>
      <protection locked="0"/>
    </xf>
    <xf numFmtId="0" fontId="12" fillId="0" borderId="45" xfId="48" applyFont="1" applyBorder="1" applyAlignment="1" applyProtection="1">
      <alignment horizontal="center" vertical="center" wrapText="1"/>
      <protection locked="0"/>
    </xf>
    <xf numFmtId="171" fontId="12" fillId="0" borderId="45" xfId="48" applyNumberFormat="1" applyFont="1" applyBorder="1" applyAlignment="1" applyProtection="1">
      <alignment vertical="center"/>
      <protection locked="0"/>
    </xf>
    <xf numFmtId="4" fontId="12" fillId="0" borderId="45" xfId="48" applyNumberFormat="1" applyFont="1" applyBorder="1" applyAlignment="1" applyProtection="1">
      <alignment vertical="center"/>
      <protection locked="0"/>
    </xf>
    <xf numFmtId="0" fontId="30" fillId="0" borderId="43" xfId="48" applyFont="1" applyBorder="1" applyAlignment="1">
      <alignment horizontal="left" vertical="center"/>
      <protection/>
    </xf>
    <xf numFmtId="0" fontId="30" fillId="0" borderId="0" xfId="48" applyFont="1" applyAlignment="1">
      <alignment horizontal="center" vertical="center"/>
      <protection/>
    </xf>
    <xf numFmtId="0" fontId="1" fillId="0" borderId="46" xfId="48" applyBorder="1" applyAlignment="1">
      <alignment vertical="center"/>
      <protection/>
    </xf>
    <xf numFmtId="0" fontId="1" fillId="0" borderId="37" xfId="48" applyBorder="1" applyAlignment="1">
      <alignment vertical="center"/>
      <protection/>
    </xf>
    <xf numFmtId="0" fontId="1" fillId="0" borderId="47" xfId="48" applyBorder="1" applyAlignment="1">
      <alignment vertical="center"/>
      <protection/>
    </xf>
    <xf numFmtId="0" fontId="3" fillId="0" borderId="0" xfId="36" applyAlignment="1">
      <alignment horizontal="center"/>
      <protection/>
    </xf>
    <xf numFmtId="0" fontId="3" fillId="0" borderId="0" xfId="36">
      <alignment/>
      <protection/>
    </xf>
    <xf numFmtId="172" fontId="3" fillId="0" borderId="0" xfId="39" applyFont="1" applyFill="1" applyBorder="1" applyAlignment="1" applyProtection="1">
      <alignment/>
      <protection/>
    </xf>
    <xf numFmtId="0" fontId="40" fillId="33" borderId="10" xfId="36" applyFont="1" applyFill="1" applyBorder="1" applyAlignment="1">
      <alignment horizontal="center" vertical="center"/>
      <protection/>
    </xf>
    <xf numFmtId="0" fontId="40" fillId="33" borderId="10" xfId="36" applyFont="1" applyFill="1" applyBorder="1" applyAlignment="1">
      <alignment vertical="center"/>
      <protection/>
    </xf>
    <xf numFmtId="0" fontId="40" fillId="33" borderId="10" xfId="36" applyFont="1" applyFill="1" applyBorder="1" applyAlignment="1">
      <alignment horizontal="center" vertical="center" wrapText="1"/>
      <protection/>
    </xf>
    <xf numFmtId="0" fontId="3" fillId="0" borderId="0" xfId="36" applyAlignment="1">
      <alignment vertical="center"/>
      <protection/>
    </xf>
    <xf numFmtId="0" fontId="3" fillId="0" borderId="20" xfId="36" applyBorder="1" applyAlignment="1">
      <alignment horizontal="center"/>
      <protection/>
    </xf>
    <xf numFmtId="0" fontId="3" fillId="0" borderId="20" xfId="36" applyBorder="1">
      <alignment/>
      <protection/>
    </xf>
    <xf numFmtId="0" fontId="40" fillId="34" borderId="17" xfId="36" applyFont="1" applyFill="1" applyBorder="1" applyAlignment="1">
      <alignment horizontal="center"/>
      <protection/>
    </xf>
    <xf numFmtId="0" fontId="40" fillId="34" borderId="17" xfId="36" applyFont="1" applyFill="1" applyBorder="1">
      <alignment/>
      <protection/>
    </xf>
    <xf numFmtId="0" fontId="40" fillId="0" borderId="0" xfId="36" applyFont="1">
      <alignment/>
      <protection/>
    </xf>
    <xf numFmtId="0" fontId="3" fillId="0" borderId="17" xfId="36" applyBorder="1" applyAlignment="1">
      <alignment horizontal="center"/>
      <protection/>
    </xf>
    <xf numFmtId="0" fontId="3" fillId="0" borderId="17" xfId="36" applyFont="1" applyBorder="1">
      <alignment/>
      <protection/>
    </xf>
    <xf numFmtId="172" fontId="3" fillId="0" borderId="17" xfId="39" applyFont="1" applyFill="1" applyBorder="1" applyAlignment="1" applyProtection="1">
      <alignment/>
      <protection/>
    </xf>
    <xf numFmtId="0" fontId="41" fillId="0" borderId="17" xfId="36" applyFont="1" applyBorder="1">
      <alignment/>
      <protection/>
    </xf>
    <xf numFmtId="0" fontId="40" fillId="0" borderId="17" xfId="36" applyFont="1" applyBorder="1" applyAlignment="1">
      <alignment horizontal="center"/>
      <protection/>
    </xf>
    <xf numFmtId="172" fontId="40" fillId="34" borderId="17" xfId="39" applyFont="1" applyFill="1" applyBorder="1" applyAlignment="1" applyProtection="1">
      <alignment/>
      <protection/>
    </xf>
    <xf numFmtId="0" fontId="4" fillId="0" borderId="17" xfId="36" applyFont="1" applyBorder="1">
      <alignment/>
      <protection/>
    </xf>
    <xf numFmtId="0" fontId="4" fillId="0" borderId="17" xfId="36" applyFont="1" applyBorder="1" applyAlignment="1">
      <alignment wrapText="1"/>
      <protection/>
    </xf>
    <xf numFmtId="0" fontId="4" fillId="0" borderId="17" xfId="36" applyFont="1" applyBorder="1" applyAlignment="1">
      <alignment horizontal="center"/>
      <protection/>
    </xf>
    <xf numFmtId="172" fontId="4" fillId="0" borderId="17" xfId="39" applyFont="1" applyFill="1" applyBorder="1" applyAlignment="1" applyProtection="1">
      <alignment/>
      <protection/>
    </xf>
    <xf numFmtId="0" fontId="42" fillId="0" borderId="17" xfId="36" applyFont="1" applyBorder="1" applyAlignment="1">
      <alignment horizontal="center"/>
      <protection/>
    </xf>
    <xf numFmtId="0" fontId="40" fillId="34" borderId="0" xfId="36" applyFont="1" applyFill="1">
      <alignment/>
      <protection/>
    </xf>
    <xf numFmtId="0" fontId="4" fillId="0" borderId="0" xfId="36" applyFont="1">
      <alignment/>
      <protection/>
    </xf>
    <xf numFmtId="173" fontId="40" fillId="34" borderId="17" xfId="39" applyNumberFormat="1" applyFont="1" applyFill="1" applyBorder="1" applyAlignment="1" applyProtection="1">
      <alignment/>
      <protection/>
    </xf>
    <xf numFmtId="0" fontId="3" fillId="0" borderId="0" xfId="36" applyAlignment="1">
      <alignment horizontal="left"/>
      <protection/>
    </xf>
    <xf numFmtId="0" fontId="6" fillId="0" borderId="0" xfId="36" applyFont="1">
      <alignment/>
      <protection/>
    </xf>
    <xf numFmtId="0" fontId="4" fillId="33" borderId="0" xfId="36" applyFont="1" applyFill="1" applyAlignment="1">
      <alignment vertical="center"/>
      <protection/>
    </xf>
    <xf numFmtId="0" fontId="6" fillId="33" borderId="0" xfId="36" applyFont="1" applyFill="1" applyAlignment="1">
      <alignment vertical="center"/>
      <protection/>
    </xf>
    <xf numFmtId="0" fontId="4" fillId="0" borderId="0" xfId="36" applyFont="1" applyAlignment="1">
      <alignment vertical="center"/>
      <protection/>
    </xf>
    <xf numFmtId="0" fontId="6" fillId="0" borderId="0" xfId="36" applyFont="1" applyAlignment="1">
      <alignment vertical="center"/>
      <protection/>
    </xf>
    <xf numFmtId="0" fontId="4" fillId="34" borderId="0" xfId="36" applyFont="1" applyFill="1" applyAlignment="1">
      <alignment vertical="center"/>
      <protection/>
    </xf>
    <xf numFmtId="0" fontId="6" fillId="34" borderId="0" xfId="36" applyFont="1" applyFill="1" applyAlignment="1">
      <alignment vertical="center"/>
      <protection/>
    </xf>
    <xf numFmtId="1" fontId="5" fillId="0" borderId="21" xfId="47" applyNumberFormat="1" applyFont="1" applyFill="1" applyBorder="1" applyAlignment="1">
      <alignment horizontal="left" vertical="center"/>
      <protection/>
    </xf>
    <xf numFmtId="2" fontId="5" fillId="0" borderId="31" xfId="47" applyNumberFormat="1" applyFont="1" applyFill="1" applyBorder="1" applyAlignment="1">
      <alignment horizontal="left" vertical="center" wrapText="1"/>
      <protection/>
    </xf>
    <xf numFmtId="49" fontId="5" fillId="0" borderId="31" xfId="47" applyNumberFormat="1" applyFont="1" applyFill="1" applyBorder="1" applyAlignment="1">
      <alignment horizontal="center" vertical="center"/>
      <protection/>
    </xf>
    <xf numFmtId="164" fontId="6" fillId="0" borderId="0" xfId="36" applyNumberFormat="1" applyFont="1" applyAlignment="1">
      <alignment vertical="center"/>
      <protection/>
    </xf>
    <xf numFmtId="0" fontId="3" fillId="0" borderId="14" xfId="36" applyBorder="1">
      <alignment/>
      <protection/>
    </xf>
    <xf numFmtId="0" fontId="3" fillId="0" borderId="0" xfId="36" applyBorder="1" applyAlignment="1">
      <alignment horizontal="left"/>
      <protection/>
    </xf>
    <xf numFmtId="0" fontId="3" fillId="0" borderId="0" xfId="36" applyBorder="1">
      <alignment/>
      <protection/>
    </xf>
    <xf numFmtId="0" fontId="3" fillId="0" borderId="15" xfId="36" applyBorder="1">
      <alignment/>
      <protection/>
    </xf>
    <xf numFmtId="164" fontId="6" fillId="0" borderId="0" xfId="36" applyNumberFormat="1" applyFont="1">
      <alignment/>
      <protection/>
    </xf>
    <xf numFmtId="0" fontId="3" fillId="0" borderId="23" xfId="36" applyBorder="1">
      <alignment/>
      <protection/>
    </xf>
    <xf numFmtId="0" fontId="3" fillId="0" borderId="24" xfId="36" applyBorder="1" applyAlignment="1">
      <alignment horizontal="left"/>
      <protection/>
    </xf>
    <xf numFmtId="0" fontId="3" fillId="0" borderId="24" xfId="36" applyBorder="1">
      <alignment/>
      <protection/>
    </xf>
    <xf numFmtId="0" fontId="3" fillId="0" borderId="25" xfId="36" applyBorder="1">
      <alignment/>
      <protection/>
    </xf>
    <xf numFmtId="0" fontId="12" fillId="36" borderId="45" xfId="48" applyFont="1" applyFill="1" applyBorder="1" applyAlignment="1" applyProtection="1">
      <alignment horizontal="center" vertical="center"/>
      <protection locked="0"/>
    </xf>
    <xf numFmtId="49" fontId="12" fillId="36" borderId="45" xfId="48" applyNumberFormat="1" applyFont="1" applyFill="1" applyBorder="1" applyAlignment="1" applyProtection="1">
      <alignment horizontal="left" vertical="center" wrapText="1"/>
      <protection locked="0"/>
    </xf>
    <xf numFmtId="0" fontId="12" fillId="36" borderId="45" xfId="48" applyFont="1" applyFill="1" applyBorder="1" applyAlignment="1" applyProtection="1">
      <alignment horizontal="left" vertical="center" wrapText="1"/>
      <protection locked="0"/>
    </xf>
    <xf numFmtId="0" fontId="12" fillId="36" borderId="45" xfId="48" applyFont="1" applyFill="1" applyBorder="1" applyAlignment="1" applyProtection="1">
      <alignment horizontal="center" vertical="center" wrapText="1"/>
      <protection locked="0"/>
    </xf>
    <xf numFmtId="171" fontId="12" fillId="36" borderId="45" xfId="48" applyNumberFormat="1" applyFont="1" applyFill="1" applyBorder="1" applyAlignment="1" applyProtection="1">
      <alignment vertical="center"/>
      <protection locked="0"/>
    </xf>
    <xf numFmtId="4" fontId="12" fillId="36" borderId="45" xfId="48" applyNumberFormat="1" applyFont="1" applyFill="1" applyBorder="1" applyAlignment="1" applyProtection="1">
      <alignment vertical="center"/>
      <protection locked="0"/>
    </xf>
    <xf numFmtId="49" fontId="7" fillId="33" borderId="10" xfId="47" applyNumberFormat="1" applyFont="1" applyFill="1" applyBorder="1" applyAlignment="1">
      <alignment horizontal="center" vertical="center" wrapText="1"/>
      <protection/>
    </xf>
    <xf numFmtId="49" fontId="8" fillId="0" borderId="10" xfId="47" applyNumberFormat="1" applyFont="1" applyFill="1" applyBorder="1" applyAlignment="1">
      <alignment horizontal="left" vertical="center" wrapText="1"/>
      <protection/>
    </xf>
    <xf numFmtId="0" fontId="5" fillId="0" borderId="0" xfId="49" applyFont="1" applyBorder="1" applyAlignment="1">
      <alignment horizontal="left" vertical="center"/>
      <protection/>
    </xf>
    <xf numFmtId="49" fontId="8" fillId="0" borderId="10" xfId="47" applyNumberFormat="1" applyFont="1" applyFill="1" applyBorder="1" applyAlignment="1">
      <alignment horizontal="center" vertical="center" wrapText="1"/>
      <protection/>
    </xf>
    <xf numFmtId="0" fontId="5" fillId="0" borderId="33" xfId="49" applyFont="1" applyBorder="1" applyAlignment="1">
      <alignment horizontal="left" vertical="center"/>
      <protection/>
    </xf>
    <xf numFmtId="49" fontId="10" fillId="34" borderId="11" xfId="47" applyNumberFormat="1" applyFont="1" applyFill="1" applyBorder="1" applyAlignment="1">
      <alignment horizontal="left" vertical="center" wrapText="1"/>
      <protection/>
    </xf>
    <xf numFmtId="0" fontId="21" fillId="0" borderId="0" xfId="48" applyFont="1" applyBorder="1" applyAlignment="1">
      <alignment horizontal="left" vertical="center" wrapText="1"/>
      <protection/>
    </xf>
    <xf numFmtId="0" fontId="20" fillId="0" borderId="0" xfId="48" applyFont="1" applyBorder="1" applyAlignment="1">
      <alignment horizontal="left" vertical="center" wrapText="1"/>
      <protection/>
    </xf>
    <xf numFmtId="0" fontId="17" fillId="37" borderId="0" xfId="48" applyFont="1" applyFill="1" applyBorder="1" applyAlignment="1">
      <alignment horizontal="center" vertical="center"/>
      <protection/>
    </xf>
    <xf numFmtId="0" fontId="2" fillId="0" borderId="0" xfId="48" applyFont="1" applyBorder="1" applyAlignment="1">
      <alignment horizontal="left" vertical="center"/>
      <protection/>
    </xf>
    <xf numFmtId="0" fontId="2" fillId="0" borderId="0" xfId="48" applyFont="1" applyBorder="1" applyAlignment="1">
      <alignment horizontal="left" vertical="center" wrapText="1"/>
      <protection/>
    </xf>
    <xf numFmtId="0" fontId="39" fillId="0" borderId="24" xfId="36" applyFont="1" applyBorder="1" applyAlignment="1">
      <alignment horizontal="center" vertical="center"/>
      <protection/>
    </xf>
    <xf numFmtId="0" fontId="39" fillId="0" borderId="12" xfId="36" applyFont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5" xfId="49"/>
    <cellStyle name="Poznámka" xfId="50"/>
    <cellStyle name="Percent" xfId="51"/>
    <cellStyle name="Propojená buňka" xfId="52"/>
    <cellStyle name="Specifikace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6464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295275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7622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295275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7622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SheetLayoutView="100" zoomScalePageLayoutView="0" workbookViewId="0" topLeftCell="A1">
      <pane ySplit="4" topLeftCell="A36" activePane="bottomLeft" state="frozen"/>
      <selection pane="topLeft" activeCell="A1" sqref="A1"/>
      <selection pane="bottomLeft" activeCell="F32" sqref="F32"/>
    </sheetView>
  </sheetViews>
  <sheetFormatPr defaultColWidth="9.28125" defaultRowHeight="12.75"/>
  <cols>
    <col min="1" max="1" width="6.28125" style="1" customWidth="1"/>
    <col min="2" max="2" width="11.8515625" style="2" customWidth="1"/>
    <col min="3" max="3" width="71.8515625" style="2" customWidth="1"/>
    <col min="4" max="4" width="7.28125" style="1" customWidth="1"/>
    <col min="5" max="5" width="9.421875" style="3" customWidth="1"/>
    <col min="6" max="6" width="11.8515625" style="4" customWidth="1"/>
    <col min="7" max="7" width="17.28125" style="4" customWidth="1"/>
    <col min="8" max="9" width="9.28125" style="2" customWidth="1"/>
    <col min="10" max="10" width="21.8515625" style="5" customWidth="1"/>
    <col min="11" max="16384" width="9.28125" style="2" customWidth="1"/>
  </cols>
  <sheetData>
    <row r="1" spans="1:10" s="6" customFormat="1" ht="26.25" customHeight="1">
      <c r="A1" s="295" t="s">
        <v>0</v>
      </c>
      <c r="B1" s="295"/>
      <c r="C1" s="295"/>
      <c r="D1" s="295"/>
      <c r="E1" s="295"/>
      <c r="F1" s="295"/>
      <c r="G1" s="295"/>
      <c r="J1" s="7"/>
    </row>
    <row r="2" spans="1:10" s="6" customFormat="1" ht="22.5" customHeight="1">
      <c r="A2" s="295" t="s">
        <v>1</v>
      </c>
      <c r="B2" s="295"/>
      <c r="C2" s="295"/>
      <c r="D2" s="295"/>
      <c r="E2" s="295"/>
      <c r="F2" s="295"/>
      <c r="G2" s="295"/>
      <c r="J2" s="7"/>
    </row>
    <row r="3" spans="1:7" ht="33" customHeight="1">
      <c r="A3" s="8" t="s">
        <v>2</v>
      </c>
      <c r="B3" s="9"/>
      <c r="C3" s="10" t="s">
        <v>3</v>
      </c>
      <c r="D3" s="11" t="s">
        <v>4</v>
      </c>
      <c r="E3" s="11" t="s">
        <v>5</v>
      </c>
      <c r="F3" s="12" t="s">
        <v>6</v>
      </c>
      <c r="G3" s="13" t="s">
        <v>7</v>
      </c>
    </row>
    <row r="4" spans="1:7" ht="7.5" customHeight="1">
      <c r="A4" s="296"/>
      <c r="B4" s="296"/>
      <c r="C4" s="296"/>
      <c r="D4" s="296"/>
      <c r="E4" s="296"/>
      <c r="F4" s="296"/>
      <c r="G4" s="296"/>
    </row>
    <row r="5" spans="1:7" ht="18.75" customHeight="1">
      <c r="A5" s="14"/>
      <c r="B5" s="15"/>
      <c r="C5" s="16" t="s">
        <v>8</v>
      </c>
      <c r="D5" s="17"/>
      <c r="E5" s="18"/>
      <c r="F5" s="19"/>
      <c r="G5" s="20">
        <f>G7+G34</f>
        <v>0</v>
      </c>
    </row>
    <row r="6" spans="1:7" ht="15" customHeight="1">
      <c r="A6" s="21"/>
      <c r="B6" s="22"/>
      <c r="C6" s="23"/>
      <c r="D6" s="24"/>
      <c r="E6" s="25"/>
      <c r="F6" s="26"/>
      <c r="G6" s="27"/>
    </row>
    <row r="7" spans="1:10" s="35" customFormat="1" ht="14.25">
      <c r="A7" s="28">
        <v>1</v>
      </c>
      <c r="B7" s="29"/>
      <c r="C7" s="30" t="s">
        <v>9</v>
      </c>
      <c r="D7" s="31"/>
      <c r="E7" s="32"/>
      <c r="F7" s="33"/>
      <c r="G7" s="34">
        <f>SUM(G8:G32)</f>
        <v>0</v>
      </c>
      <c r="J7" s="36"/>
    </row>
    <row r="8" spans="1:7" ht="14.25">
      <c r="A8" s="37">
        <v>1</v>
      </c>
      <c r="B8" s="38"/>
      <c r="C8" s="39" t="s">
        <v>10</v>
      </c>
      <c r="D8" s="40" t="s">
        <v>11</v>
      </c>
      <c r="E8" s="3">
        <v>30</v>
      </c>
      <c r="F8" s="41"/>
      <c r="G8" s="42">
        <f>E8*F8</f>
        <v>0</v>
      </c>
    </row>
    <row r="9" spans="1:10" ht="15.75" customHeight="1">
      <c r="A9" s="37">
        <f aca="true" t="shared" si="0" ref="A9:A21">A8+1</f>
        <v>2</v>
      </c>
      <c r="B9" s="38"/>
      <c r="C9" s="39" t="s">
        <v>12</v>
      </c>
      <c r="D9" s="40" t="s">
        <v>11</v>
      </c>
      <c r="E9" s="3">
        <v>80</v>
      </c>
      <c r="F9" s="41"/>
      <c r="G9" s="42">
        <f>E9*F9</f>
        <v>0</v>
      </c>
      <c r="J9" s="43"/>
    </row>
    <row r="10" spans="1:7" ht="14.25">
      <c r="A10" s="37">
        <f t="shared" si="0"/>
        <v>3</v>
      </c>
      <c r="B10" s="38"/>
      <c r="C10" s="39" t="s">
        <v>13</v>
      </c>
      <c r="D10" s="40" t="s">
        <v>11</v>
      </c>
      <c r="E10" s="3">
        <v>25</v>
      </c>
      <c r="F10" s="41"/>
      <c r="G10" s="42">
        <f>E10*F10</f>
        <v>0</v>
      </c>
    </row>
    <row r="11" spans="1:10" ht="22.5">
      <c r="A11" s="37">
        <f t="shared" si="0"/>
        <v>4</v>
      </c>
      <c r="B11" s="38"/>
      <c r="C11" s="39" t="s">
        <v>14</v>
      </c>
      <c r="D11" s="40" t="s">
        <v>11</v>
      </c>
      <c r="E11" s="3">
        <v>15</v>
      </c>
      <c r="F11" s="41"/>
      <c r="G11" s="42">
        <f>E11*F11</f>
        <v>0</v>
      </c>
      <c r="J11" s="43"/>
    </row>
    <row r="12" spans="1:7" ht="22.5">
      <c r="A12" s="37">
        <f t="shared" si="0"/>
        <v>5</v>
      </c>
      <c r="B12" s="38"/>
      <c r="C12" s="39" t="s">
        <v>15</v>
      </c>
      <c r="D12" s="40" t="s">
        <v>11</v>
      </c>
      <c r="E12" s="3">
        <v>85</v>
      </c>
      <c r="F12" s="41"/>
      <c r="G12" s="42">
        <f aca="true" t="shared" si="1" ref="G12:G17">E12*F12</f>
        <v>0</v>
      </c>
    </row>
    <row r="13" spans="1:7" ht="22.5">
      <c r="A13" s="37">
        <f t="shared" si="0"/>
        <v>6</v>
      </c>
      <c r="B13" s="38"/>
      <c r="C13" s="39" t="s">
        <v>16</v>
      </c>
      <c r="D13" s="40" t="s">
        <v>11</v>
      </c>
      <c r="E13" s="3">
        <v>10</v>
      </c>
      <c r="F13" s="41"/>
      <c r="G13" s="42">
        <f t="shared" si="1"/>
        <v>0</v>
      </c>
    </row>
    <row r="14" spans="1:7" ht="22.5">
      <c r="A14" s="37">
        <f t="shared" si="0"/>
        <v>7</v>
      </c>
      <c r="B14" s="38"/>
      <c r="C14" s="39" t="s">
        <v>17</v>
      </c>
      <c r="D14" s="40" t="s">
        <v>11</v>
      </c>
      <c r="E14" s="3">
        <v>75</v>
      </c>
      <c r="F14" s="41"/>
      <c r="G14" s="42">
        <f t="shared" si="1"/>
        <v>0</v>
      </c>
    </row>
    <row r="15" spans="1:7" ht="22.5">
      <c r="A15" s="37">
        <f>A14+1</f>
        <v>8</v>
      </c>
      <c r="B15" s="38"/>
      <c r="C15" s="39" t="s">
        <v>18</v>
      </c>
      <c r="D15" s="40" t="s">
        <v>11</v>
      </c>
      <c r="E15" s="3">
        <v>110</v>
      </c>
      <c r="F15" s="41"/>
      <c r="G15" s="42">
        <f t="shared" si="1"/>
        <v>0</v>
      </c>
    </row>
    <row r="16" spans="1:7" ht="14.25">
      <c r="A16" s="37">
        <f t="shared" si="0"/>
        <v>9</v>
      </c>
      <c r="B16" s="38"/>
      <c r="C16" s="39" t="s">
        <v>19</v>
      </c>
      <c r="D16" s="40" t="s">
        <v>11</v>
      </c>
      <c r="E16" s="3">
        <v>10</v>
      </c>
      <c r="F16" s="41"/>
      <c r="G16" s="42">
        <f t="shared" si="1"/>
        <v>0</v>
      </c>
    </row>
    <row r="17" spans="1:7" ht="14.25">
      <c r="A17" s="37">
        <f t="shared" si="0"/>
        <v>10</v>
      </c>
      <c r="B17" s="38"/>
      <c r="C17" s="39" t="s">
        <v>20</v>
      </c>
      <c r="D17" s="40" t="s">
        <v>11</v>
      </c>
      <c r="E17" s="3">
        <v>50</v>
      </c>
      <c r="F17" s="41"/>
      <c r="G17" s="42">
        <f t="shared" si="1"/>
        <v>0</v>
      </c>
    </row>
    <row r="18" spans="1:7" ht="14.25">
      <c r="A18" s="37">
        <f t="shared" si="0"/>
        <v>11</v>
      </c>
      <c r="B18" s="38"/>
      <c r="C18" s="39" t="s">
        <v>21</v>
      </c>
      <c r="D18" s="40" t="s">
        <v>11</v>
      </c>
      <c r="E18" s="3">
        <v>115</v>
      </c>
      <c r="F18" s="41"/>
      <c r="G18" s="42">
        <f>E18*F18</f>
        <v>0</v>
      </c>
    </row>
    <row r="19" spans="1:7" ht="14.25">
      <c r="A19" s="37">
        <f t="shared" si="0"/>
        <v>12</v>
      </c>
      <c r="B19" s="38"/>
      <c r="C19" s="39" t="s">
        <v>22</v>
      </c>
      <c r="D19" s="40" t="s">
        <v>23</v>
      </c>
      <c r="E19" s="3">
        <v>3</v>
      </c>
      <c r="F19" s="41"/>
      <c r="G19" s="42">
        <f>E19*F19</f>
        <v>0</v>
      </c>
    </row>
    <row r="20" spans="1:7" ht="14.25">
      <c r="A20" s="37">
        <f t="shared" si="0"/>
        <v>13</v>
      </c>
      <c r="B20" s="38"/>
      <c r="C20" s="39" t="s">
        <v>24</v>
      </c>
      <c r="D20" s="40" t="s">
        <v>23</v>
      </c>
      <c r="E20" s="3">
        <v>2</v>
      </c>
      <c r="F20" s="41"/>
      <c r="G20" s="42">
        <f>E20*F20</f>
        <v>0</v>
      </c>
    </row>
    <row r="21" spans="1:7" ht="14.25">
      <c r="A21" s="37">
        <f t="shared" si="0"/>
        <v>14</v>
      </c>
      <c r="B21" s="38"/>
      <c r="C21" s="39" t="s">
        <v>25</v>
      </c>
      <c r="D21" s="40" t="s">
        <v>23</v>
      </c>
      <c r="E21" s="3">
        <v>1</v>
      </c>
      <c r="F21" s="41"/>
      <c r="G21" s="42">
        <f>E21*F21</f>
        <v>0</v>
      </c>
    </row>
    <row r="22" spans="1:7" ht="14.25">
      <c r="A22" s="37">
        <f aca="true" t="shared" si="2" ref="A22:A27">A21+1</f>
        <v>15</v>
      </c>
      <c r="B22" s="38"/>
      <c r="C22" s="39" t="s">
        <v>26</v>
      </c>
      <c r="D22" s="40" t="s">
        <v>23</v>
      </c>
      <c r="E22" s="3">
        <v>1</v>
      </c>
      <c r="F22" s="41"/>
      <c r="G22" s="42">
        <f aca="true" t="shared" si="3" ref="G22:G27">E22*F22</f>
        <v>0</v>
      </c>
    </row>
    <row r="23" spans="1:7" ht="22.5">
      <c r="A23" s="37">
        <f t="shared" si="2"/>
        <v>16</v>
      </c>
      <c r="B23" s="38"/>
      <c r="C23" s="39" t="s">
        <v>27</v>
      </c>
      <c r="D23" s="40" t="s">
        <v>23</v>
      </c>
      <c r="E23" s="3">
        <v>1</v>
      </c>
      <c r="F23" s="41"/>
      <c r="G23" s="42">
        <f t="shared" si="3"/>
        <v>0</v>
      </c>
    </row>
    <row r="24" spans="1:7" ht="22.5">
      <c r="A24" s="37">
        <f t="shared" si="2"/>
        <v>17</v>
      </c>
      <c r="B24" s="38"/>
      <c r="C24" s="39" t="s">
        <v>28</v>
      </c>
      <c r="D24" s="40" t="s">
        <v>23</v>
      </c>
      <c r="E24" s="3">
        <v>1</v>
      </c>
      <c r="F24" s="41"/>
      <c r="G24" s="42">
        <f t="shared" si="3"/>
        <v>0</v>
      </c>
    </row>
    <row r="25" spans="1:7" ht="22.5">
      <c r="A25" s="37">
        <f t="shared" si="2"/>
        <v>18</v>
      </c>
      <c r="B25" s="38"/>
      <c r="C25" s="39" t="s">
        <v>29</v>
      </c>
      <c r="D25" s="40" t="s">
        <v>23</v>
      </c>
      <c r="E25" s="3">
        <v>5</v>
      </c>
      <c r="F25" s="41"/>
      <c r="G25" s="42">
        <f t="shared" si="3"/>
        <v>0</v>
      </c>
    </row>
    <row r="26" spans="1:7" ht="22.5">
      <c r="A26" s="37">
        <f t="shared" si="2"/>
        <v>19</v>
      </c>
      <c r="B26" s="38"/>
      <c r="C26" s="39" t="s">
        <v>30</v>
      </c>
      <c r="D26" s="40" t="s">
        <v>23</v>
      </c>
      <c r="E26" s="3">
        <v>6</v>
      </c>
      <c r="F26" s="41"/>
      <c r="G26" s="42">
        <f t="shared" si="3"/>
        <v>0</v>
      </c>
    </row>
    <row r="27" spans="1:7" ht="14.25">
      <c r="A27" s="37">
        <f t="shared" si="2"/>
        <v>20</v>
      </c>
      <c r="B27" s="38"/>
      <c r="C27" s="39" t="s">
        <v>31</v>
      </c>
      <c r="D27" s="40" t="s">
        <v>23</v>
      </c>
      <c r="E27" s="3">
        <v>4</v>
      </c>
      <c r="F27" s="41"/>
      <c r="G27" s="42">
        <f t="shared" si="3"/>
        <v>0</v>
      </c>
    </row>
    <row r="28" spans="1:7" ht="14.25">
      <c r="A28" s="37">
        <f>A27+1</f>
        <v>21</v>
      </c>
      <c r="B28" s="38"/>
      <c r="C28" s="39" t="s">
        <v>32</v>
      </c>
      <c r="D28" s="40" t="s">
        <v>23</v>
      </c>
      <c r="E28" s="3">
        <v>4</v>
      </c>
      <c r="F28" s="41"/>
      <c r="G28" s="42">
        <f>E28*F28</f>
        <v>0</v>
      </c>
    </row>
    <row r="29" spans="1:7" ht="14.25">
      <c r="A29" s="37">
        <f>A28+1</f>
        <v>22</v>
      </c>
      <c r="B29" s="38"/>
      <c r="C29" s="39" t="s">
        <v>33</v>
      </c>
      <c r="D29" s="40" t="s">
        <v>23</v>
      </c>
      <c r="E29" s="44">
        <v>2</v>
      </c>
      <c r="F29" s="41"/>
      <c r="G29" s="42">
        <f>E29*F29</f>
        <v>0</v>
      </c>
    </row>
    <row r="30" spans="1:10" ht="14.25">
      <c r="A30" s="37">
        <f>A29+1</f>
        <v>23</v>
      </c>
      <c r="B30" s="38"/>
      <c r="C30" s="39" t="s">
        <v>34</v>
      </c>
      <c r="D30" s="40" t="s">
        <v>23</v>
      </c>
      <c r="E30" s="3">
        <v>3</v>
      </c>
      <c r="F30" s="41"/>
      <c r="G30" s="42">
        <f>E30*F30</f>
        <v>0</v>
      </c>
      <c r="J30" s="43"/>
    </row>
    <row r="31" spans="1:7" ht="9" customHeight="1">
      <c r="A31" s="45"/>
      <c r="B31" s="46"/>
      <c r="C31" s="47"/>
      <c r="D31" s="40"/>
      <c r="E31" s="48"/>
      <c r="F31" s="41"/>
      <c r="G31" s="49"/>
    </row>
    <row r="32" spans="1:7" ht="14.25">
      <c r="A32" s="37">
        <v>15</v>
      </c>
      <c r="B32" s="38"/>
      <c r="C32" s="47" t="s">
        <v>35</v>
      </c>
      <c r="D32" s="40" t="s">
        <v>36</v>
      </c>
      <c r="E32" s="48">
        <v>1</v>
      </c>
      <c r="F32" s="41"/>
      <c r="G32" s="42">
        <f>E32*F32</f>
        <v>0</v>
      </c>
    </row>
    <row r="33" spans="1:7" ht="15" customHeight="1">
      <c r="A33" s="21"/>
      <c r="B33" s="22"/>
      <c r="C33" s="23"/>
      <c r="D33" s="24"/>
      <c r="E33" s="25"/>
      <c r="F33" s="26"/>
      <c r="G33" s="27"/>
    </row>
    <row r="34" spans="1:10" s="35" customFormat="1" ht="14.25">
      <c r="A34" s="28">
        <v>2</v>
      </c>
      <c r="B34" s="29"/>
      <c r="C34" s="30" t="s">
        <v>37</v>
      </c>
      <c r="D34" s="31"/>
      <c r="E34" s="32"/>
      <c r="F34" s="33"/>
      <c r="G34" s="34">
        <f>SUM(G35:G42)</f>
        <v>0</v>
      </c>
      <c r="J34" s="36"/>
    </row>
    <row r="35" spans="1:7" ht="22.5">
      <c r="A35" s="50">
        <v>1</v>
      </c>
      <c r="B35" s="51"/>
      <c r="C35" s="39" t="s">
        <v>38</v>
      </c>
      <c r="D35" s="40" t="s">
        <v>23</v>
      </c>
      <c r="E35" s="44">
        <v>13</v>
      </c>
      <c r="F35" s="52"/>
      <c r="G35" s="53">
        <f>E35*F35</f>
        <v>0</v>
      </c>
    </row>
    <row r="36" spans="1:7" ht="22.5">
      <c r="A36" s="37">
        <f aca="true" t="shared" si="4" ref="A36:A41">A35+1</f>
        <v>2</v>
      </c>
      <c r="B36" s="51"/>
      <c r="C36" s="39" t="s">
        <v>39</v>
      </c>
      <c r="D36" s="40" t="s">
        <v>23</v>
      </c>
      <c r="E36" s="44">
        <v>2</v>
      </c>
      <c r="F36" s="52"/>
      <c r="G36" s="53">
        <f aca="true" t="shared" si="5" ref="G36:G41">E36*F36</f>
        <v>0</v>
      </c>
    </row>
    <row r="37" spans="1:7" ht="22.5">
      <c r="A37" s="37">
        <f t="shared" si="4"/>
        <v>3</v>
      </c>
      <c r="B37" s="51"/>
      <c r="C37" s="39" t="s">
        <v>40</v>
      </c>
      <c r="D37" s="40" t="s">
        <v>23</v>
      </c>
      <c r="E37" s="44">
        <v>17</v>
      </c>
      <c r="F37" s="52"/>
      <c r="G37" s="53">
        <f t="shared" si="5"/>
        <v>0</v>
      </c>
    </row>
    <row r="38" spans="1:10" ht="14.25">
      <c r="A38" s="37">
        <f t="shared" si="4"/>
        <v>4</v>
      </c>
      <c r="B38" s="51"/>
      <c r="C38" s="54" t="s">
        <v>41</v>
      </c>
      <c r="D38" s="40" t="s">
        <v>36</v>
      </c>
      <c r="E38" s="55">
        <v>30</v>
      </c>
      <c r="F38" s="52"/>
      <c r="G38" s="53">
        <f t="shared" si="5"/>
        <v>0</v>
      </c>
      <c r="J38" s="43"/>
    </row>
    <row r="39" spans="1:10" ht="14.25">
      <c r="A39" s="37">
        <f t="shared" si="4"/>
        <v>5</v>
      </c>
      <c r="B39" s="46"/>
      <c r="C39" s="54" t="s">
        <v>42</v>
      </c>
      <c r="D39" s="40" t="s">
        <v>36</v>
      </c>
      <c r="E39" s="55">
        <v>4</v>
      </c>
      <c r="F39" s="41"/>
      <c r="G39" s="49">
        <f t="shared" si="5"/>
        <v>0</v>
      </c>
      <c r="J39" s="43"/>
    </row>
    <row r="40" spans="1:10" ht="26.25">
      <c r="A40" s="37">
        <f t="shared" si="4"/>
        <v>6</v>
      </c>
      <c r="B40" s="46"/>
      <c r="C40" s="56" t="s">
        <v>43</v>
      </c>
      <c r="D40" s="40" t="s">
        <v>36</v>
      </c>
      <c r="E40" s="3">
        <v>1</v>
      </c>
      <c r="F40" s="41"/>
      <c r="G40" s="49">
        <f t="shared" si="5"/>
        <v>0</v>
      </c>
      <c r="J40" s="43"/>
    </row>
    <row r="41" spans="1:10" ht="14.25">
      <c r="A41" s="37">
        <f t="shared" si="4"/>
        <v>7</v>
      </c>
      <c r="B41" s="46"/>
      <c r="C41" s="56" t="s">
        <v>44</v>
      </c>
      <c r="D41" s="40" t="s">
        <v>36</v>
      </c>
      <c r="E41" s="3">
        <v>1</v>
      </c>
      <c r="F41" s="41"/>
      <c r="G41" s="49">
        <f t="shared" si="5"/>
        <v>0</v>
      </c>
      <c r="J41" s="43"/>
    </row>
    <row r="42" spans="1:7" ht="14.25">
      <c r="A42" s="50">
        <v>5</v>
      </c>
      <c r="B42" s="51"/>
      <c r="C42" s="57" t="s">
        <v>45</v>
      </c>
      <c r="D42" s="40" t="s">
        <v>36</v>
      </c>
      <c r="E42" s="3">
        <v>1</v>
      </c>
      <c r="F42" s="52"/>
      <c r="G42" s="53">
        <f>E42*F42</f>
        <v>0</v>
      </c>
    </row>
    <row r="43" spans="1:7" ht="14.25">
      <c r="A43" s="58"/>
      <c r="B43" s="59"/>
      <c r="C43" s="59"/>
      <c r="D43" s="60"/>
      <c r="E43" s="61"/>
      <c r="F43" s="62"/>
      <c r="G43" s="63"/>
    </row>
  </sheetData>
  <sheetProtection selectLockedCells="1" selectUnlockedCells="1"/>
  <mergeCells count="3">
    <mergeCell ref="A1:G1"/>
    <mergeCell ref="A2:G2"/>
    <mergeCell ref="A4:G4"/>
  </mergeCells>
  <printOptions gridLines="1" horizontalCentered="1"/>
  <pageMargins left="0.5118055555555555" right="0.5118055555555555" top="0.7875" bottom="0.7875" header="0.5118055555555555" footer="0.31527777777777777"/>
  <pageSetup horizontalDpi="300" verticalDpi="300" orientation="landscape" paperSize="9" r:id="rId1"/>
  <headerFooter alignWithMargins="0">
    <oddFooter>&amp;C&amp;"Calibri,Běžné"&amp;11&amp;P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G16" sqref="G16"/>
    </sheetView>
  </sheetViews>
  <sheetFormatPr defaultColWidth="9.28125" defaultRowHeight="12.75"/>
  <cols>
    <col min="1" max="1" width="6.28125" style="64" customWidth="1"/>
    <col min="2" max="2" width="11.8515625" style="2" customWidth="1"/>
    <col min="3" max="3" width="71.8515625" style="64" customWidth="1"/>
    <col min="4" max="4" width="7.28125" style="64" customWidth="1"/>
    <col min="5" max="5" width="9.421875" style="64" customWidth="1"/>
    <col min="6" max="6" width="11.8515625" style="64" customWidth="1"/>
    <col min="7" max="7" width="17.28125" style="64" customWidth="1"/>
    <col min="8" max="9" width="9.28125" style="64" customWidth="1"/>
    <col min="10" max="10" width="21.8515625" style="65" customWidth="1"/>
    <col min="11" max="16384" width="9.28125" style="64" customWidth="1"/>
  </cols>
  <sheetData>
    <row r="1" spans="1:10" s="66" customFormat="1" ht="26.25" customHeight="1">
      <c r="A1" s="295" t="s">
        <v>0</v>
      </c>
      <c r="B1" s="295"/>
      <c r="C1" s="295"/>
      <c r="D1" s="295"/>
      <c r="E1" s="295"/>
      <c r="F1" s="295"/>
      <c r="G1" s="295"/>
      <c r="J1" s="67"/>
    </row>
    <row r="2" spans="1:10" s="66" customFormat="1" ht="22.5" customHeight="1">
      <c r="A2" s="295" t="s">
        <v>46</v>
      </c>
      <c r="B2" s="295"/>
      <c r="C2" s="295"/>
      <c r="D2" s="295"/>
      <c r="E2" s="295"/>
      <c r="F2" s="295"/>
      <c r="G2" s="295"/>
      <c r="J2" s="67"/>
    </row>
    <row r="3" spans="1:7" ht="33" customHeight="1">
      <c r="A3" s="8" t="s">
        <v>2</v>
      </c>
      <c r="B3" s="9"/>
      <c r="C3" s="11" t="s">
        <v>3</v>
      </c>
      <c r="D3" s="11" t="s">
        <v>4</v>
      </c>
      <c r="E3" s="11" t="s">
        <v>5</v>
      </c>
      <c r="F3" s="11" t="s">
        <v>6</v>
      </c>
      <c r="G3" s="68" t="s">
        <v>7</v>
      </c>
    </row>
    <row r="4" spans="1:7" ht="7.5" customHeight="1">
      <c r="A4" s="298"/>
      <c r="B4" s="298"/>
      <c r="C4" s="298"/>
      <c r="D4" s="298"/>
      <c r="E4" s="298"/>
      <c r="F4" s="298"/>
      <c r="G4" s="298"/>
    </row>
    <row r="5" spans="1:7" ht="18.75" customHeight="1">
      <c r="A5" s="14"/>
      <c r="B5" s="15"/>
      <c r="C5" s="16" t="s">
        <v>47</v>
      </c>
      <c r="D5" s="17"/>
      <c r="E5" s="69"/>
      <c r="F5" s="70"/>
      <c r="G5" s="20">
        <f>G7+G29+G42+G67+G76</f>
        <v>0</v>
      </c>
    </row>
    <row r="6" spans="1:7" ht="15" customHeight="1">
      <c r="A6" s="21"/>
      <c r="B6" s="22"/>
      <c r="C6" s="23"/>
      <c r="D6" s="24"/>
      <c r="E6" s="71"/>
      <c r="F6" s="72"/>
      <c r="G6" s="27"/>
    </row>
    <row r="7" spans="1:10" s="75" customFormat="1" ht="14.25">
      <c r="A7" s="28">
        <v>1</v>
      </c>
      <c r="B7" s="29"/>
      <c r="C7" s="30" t="s">
        <v>48</v>
      </c>
      <c r="D7" s="31"/>
      <c r="E7" s="73"/>
      <c r="F7" s="74"/>
      <c r="G7" s="34">
        <f>SUM(G8:G27)</f>
        <v>0</v>
      </c>
      <c r="J7" s="76"/>
    </row>
    <row r="8" spans="1:7" ht="14.25">
      <c r="A8" s="50"/>
      <c r="B8" s="51"/>
      <c r="C8" s="299" t="s">
        <v>49</v>
      </c>
      <c r="D8" s="299"/>
      <c r="E8" s="299"/>
      <c r="F8" s="299"/>
      <c r="G8" s="77"/>
    </row>
    <row r="9" spans="1:7" ht="14.25">
      <c r="A9" s="37">
        <f>A8+1</f>
        <v>1</v>
      </c>
      <c r="B9" s="38"/>
      <c r="C9" s="78" t="s">
        <v>50</v>
      </c>
      <c r="D9" s="40" t="s">
        <v>11</v>
      </c>
      <c r="E9" s="79">
        <v>110</v>
      </c>
      <c r="F9" s="80"/>
      <c r="G9" s="42">
        <f>E9*F9</f>
        <v>0</v>
      </c>
    </row>
    <row r="10" spans="1:10" ht="14.25">
      <c r="A10" s="37">
        <f>A9+1</f>
        <v>2</v>
      </c>
      <c r="B10" s="38"/>
      <c r="C10" s="78" t="s">
        <v>51</v>
      </c>
      <c r="D10" s="40" t="s">
        <v>11</v>
      </c>
      <c r="E10" s="79">
        <v>110</v>
      </c>
      <c r="F10" s="80"/>
      <c r="G10" s="42">
        <f>E10*F10</f>
        <v>0</v>
      </c>
      <c r="J10" s="81"/>
    </row>
    <row r="11" spans="1:7" ht="14.25">
      <c r="A11" s="50"/>
      <c r="B11" s="51"/>
      <c r="C11" s="297" t="s">
        <v>52</v>
      </c>
      <c r="D11" s="297"/>
      <c r="E11" s="297"/>
      <c r="F11" s="297"/>
      <c r="G11" s="77"/>
    </row>
    <row r="12" spans="1:7" ht="14.25">
      <c r="A12" s="37">
        <v>3</v>
      </c>
      <c r="B12" s="38"/>
      <c r="C12" s="78" t="s">
        <v>50</v>
      </c>
      <c r="D12" s="40" t="s">
        <v>11</v>
      </c>
      <c r="E12" s="79">
        <v>90</v>
      </c>
      <c r="F12" s="80"/>
      <c r="G12" s="42">
        <f>E12*F12</f>
        <v>0</v>
      </c>
    </row>
    <row r="13" spans="1:10" ht="14.25">
      <c r="A13" s="37">
        <v>4</v>
      </c>
      <c r="B13" s="38"/>
      <c r="C13" s="78" t="s">
        <v>53</v>
      </c>
      <c r="D13" s="40" t="s">
        <v>11</v>
      </c>
      <c r="E13" s="79">
        <v>90</v>
      </c>
      <c r="F13" s="80"/>
      <c r="G13" s="42">
        <f>E13*F13</f>
        <v>0</v>
      </c>
      <c r="J13" s="81"/>
    </row>
    <row r="14" spans="1:7" ht="14.25">
      <c r="A14" s="50"/>
      <c r="B14" s="51"/>
      <c r="C14" s="297" t="s">
        <v>54</v>
      </c>
      <c r="D14" s="297"/>
      <c r="E14" s="297"/>
      <c r="F14" s="297"/>
      <c r="G14" s="77"/>
    </row>
    <row r="15" spans="1:7" ht="14.25">
      <c r="A15" s="37">
        <v>5</v>
      </c>
      <c r="B15" s="38"/>
      <c r="C15" s="78" t="s">
        <v>55</v>
      </c>
      <c r="D15" s="40" t="s">
        <v>11</v>
      </c>
      <c r="E15" s="3">
        <v>85</v>
      </c>
      <c r="F15" s="80"/>
      <c r="G15" s="42">
        <f aca="true" t="shared" si="0" ref="G15:G20">E15*F15</f>
        <v>0</v>
      </c>
    </row>
    <row r="16" spans="1:7" ht="14.25">
      <c r="A16" s="37">
        <f>A15+1</f>
        <v>6</v>
      </c>
      <c r="B16" s="38"/>
      <c r="C16" s="78" t="s">
        <v>56</v>
      </c>
      <c r="D16" s="40" t="s">
        <v>11</v>
      </c>
      <c r="E16" s="3">
        <v>45</v>
      </c>
      <c r="F16" s="80"/>
      <c r="G16" s="42">
        <f t="shared" si="0"/>
        <v>0</v>
      </c>
    </row>
    <row r="17" spans="1:7" ht="14.25">
      <c r="A17" s="37">
        <f>A16+1</f>
        <v>7</v>
      </c>
      <c r="B17" s="38"/>
      <c r="C17" s="78" t="s">
        <v>57</v>
      </c>
      <c r="D17" s="40" t="s">
        <v>11</v>
      </c>
      <c r="E17" s="3">
        <v>70</v>
      </c>
      <c r="F17" s="80"/>
      <c r="G17" s="42">
        <f t="shared" si="0"/>
        <v>0</v>
      </c>
    </row>
    <row r="18" spans="1:7" ht="14.25">
      <c r="A18" s="37">
        <f>A17+1</f>
        <v>8</v>
      </c>
      <c r="B18" s="38"/>
      <c r="C18" s="78" t="s">
        <v>58</v>
      </c>
      <c r="D18" s="40" t="s">
        <v>11</v>
      </c>
      <c r="E18" s="3">
        <v>85</v>
      </c>
      <c r="F18" s="80"/>
      <c r="G18" s="42">
        <f t="shared" si="0"/>
        <v>0</v>
      </c>
    </row>
    <row r="19" spans="1:7" ht="14.25">
      <c r="A19" s="37">
        <f>A18+1</f>
        <v>9</v>
      </c>
      <c r="B19" s="38"/>
      <c r="C19" s="78" t="s">
        <v>59</v>
      </c>
      <c r="D19" s="40" t="s">
        <v>11</v>
      </c>
      <c r="E19" s="3">
        <v>45</v>
      </c>
      <c r="F19" s="80"/>
      <c r="G19" s="42">
        <f t="shared" si="0"/>
        <v>0</v>
      </c>
    </row>
    <row r="20" spans="1:7" ht="14.25">
      <c r="A20" s="37">
        <f>A19+1</f>
        <v>10</v>
      </c>
      <c r="B20" s="38"/>
      <c r="C20" s="78" t="s">
        <v>60</v>
      </c>
      <c r="D20" s="40" t="s">
        <v>11</v>
      </c>
      <c r="E20" s="3">
        <v>70</v>
      </c>
      <c r="F20" s="80"/>
      <c r="G20" s="42">
        <f t="shared" si="0"/>
        <v>0</v>
      </c>
    </row>
    <row r="21" spans="1:7" ht="14.25">
      <c r="A21" s="50"/>
      <c r="B21" s="51"/>
      <c r="C21" s="297" t="s">
        <v>61</v>
      </c>
      <c r="D21" s="297"/>
      <c r="E21" s="297"/>
      <c r="F21" s="297"/>
      <c r="G21" s="77"/>
    </row>
    <row r="22" spans="1:7" ht="14.25">
      <c r="A22" s="37">
        <v>11</v>
      </c>
      <c r="B22" s="38"/>
      <c r="C22" s="78" t="s">
        <v>55</v>
      </c>
      <c r="D22" s="40" t="s">
        <v>11</v>
      </c>
      <c r="E22" s="3">
        <v>195</v>
      </c>
      <c r="F22" s="80"/>
      <c r="G22" s="42">
        <f>E22*F22</f>
        <v>0</v>
      </c>
    </row>
    <row r="23" spans="1:7" ht="14.25">
      <c r="A23" s="37">
        <f>A22+1</f>
        <v>12</v>
      </c>
      <c r="B23" s="38"/>
      <c r="C23" s="78" t="s">
        <v>56</v>
      </c>
      <c r="D23" s="40" t="s">
        <v>11</v>
      </c>
      <c r="E23" s="3">
        <v>80</v>
      </c>
      <c r="F23" s="80"/>
      <c r="G23" s="42">
        <f>E23*F23</f>
        <v>0</v>
      </c>
    </row>
    <row r="24" spans="1:7" ht="14.25">
      <c r="A24" s="37">
        <f>A23+1</f>
        <v>13</v>
      </c>
      <c r="B24" s="38"/>
      <c r="C24" s="78" t="s">
        <v>62</v>
      </c>
      <c r="D24" s="40" t="s">
        <v>11</v>
      </c>
      <c r="E24" s="3">
        <v>195</v>
      </c>
      <c r="F24" s="80"/>
      <c r="G24" s="42">
        <f>E24*F24</f>
        <v>0</v>
      </c>
    </row>
    <row r="25" spans="1:7" ht="14.25">
      <c r="A25" s="37">
        <f>A24+1</f>
        <v>14</v>
      </c>
      <c r="B25" s="38"/>
      <c r="C25" s="78" t="s">
        <v>63</v>
      </c>
      <c r="D25" s="40" t="s">
        <v>11</v>
      </c>
      <c r="E25" s="3">
        <v>80</v>
      </c>
      <c r="F25" s="80"/>
      <c r="G25" s="42">
        <f>E25*F25</f>
        <v>0</v>
      </c>
    </row>
    <row r="26" spans="1:7" ht="9" customHeight="1">
      <c r="A26" s="45"/>
      <c r="B26" s="46"/>
      <c r="C26" s="47"/>
      <c r="D26" s="40"/>
      <c r="E26" s="79"/>
      <c r="F26" s="80"/>
      <c r="G26" s="49"/>
    </row>
    <row r="27" spans="1:10" ht="14.25">
      <c r="A27" s="37">
        <v>15</v>
      </c>
      <c r="B27" s="38"/>
      <c r="C27" s="47" t="s">
        <v>35</v>
      </c>
      <c r="D27" s="40" t="s">
        <v>36</v>
      </c>
      <c r="E27" s="79">
        <v>1</v>
      </c>
      <c r="F27" s="80"/>
      <c r="G27" s="42">
        <f>E27*F27</f>
        <v>0</v>
      </c>
      <c r="J27" s="81"/>
    </row>
    <row r="28" spans="1:7" ht="15" customHeight="1">
      <c r="A28" s="21"/>
      <c r="B28" s="22"/>
      <c r="C28" s="23"/>
      <c r="D28" s="24"/>
      <c r="E28" s="71"/>
      <c r="F28" s="72"/>
      <c r="G28" s="27"/>
    </row>
    <row r="29" spans="1:10" s="75" customFormat="1" ht="14.25">
      <c r="A29" s="28">
        <v>2</v>
      </c>
      <c r="B29" s="29"/>
      <c r="C29" s="30" t="s">
        <v>64</v>
      </c>
      <c r="D29" s="31"/>
      <c r="E29" s="73"/>
      <c r="F29" s="74"/>
      <c r="G29" s="34">
        <f>SUM(G30:G40)</f>
        <v>0</v>
      </c>
      <c r="J29" s="76"/>
    </row>
    <row r="30" spans="1:7" ht="22.5">
      <c r="A30" s="50">
        <v>1</v>
      </c>
      <c r="B30" s="51"/>
      <c r="C30" s="83" t="s">
        <v>65</v>
      </c>
      <c r="D30" s="40" t="s">
        <v>23</v>
      </c>
      <c r="E30" s="3">
        <v>4</v>
      </c>
      <c r="F30" s="80"/>
      <c r="G30" s="53">
        <f>E30*F30</f>
        <v>0</v>
      </c>
    </row>
    <row r="31" spans="1:7" ht="14.25">
      <c r="A31" s="37">
        <f aca="true" t="shared" si="1" ref="A31:A38">A30+1</f>
        <v>2</v>
      </c>
      <c r="B31" s="51"/>
      <c r="C31" s="78" t="s">
        <v>66</v>
      </c>
      <c r="D31" s="40" t="s">
        <v>23</v>
      </c>
      <c r="E31" s="3">
        <v>4</v>
      </c>
      <c r="F31" s="80"/>
      <c r="G31" s="53">
        <f aca="true" t="shared" si="2" ref="G31:G38">E31*F31</f>
        <v>0</v>
      </c>
    </row>
    <row r="32" spans="1:7" ht="14.25">
      <c r="A32" s="37">
        <f t="shared" si="1"/>
        <v>3</v>
      </c>
      <c r="B32" s="51"/>
      <c r="C32" s="78" t="s">
        <v>67</v>
      </c>
      <c r="D32" s="40" t="s">
        <v>11</v>
      </c>
      <c r="E32" s="3">
        <v>40</v>
      </c>
      <c r="F32" s="80"/>
      <c r="G32" s="53">
        <f t="shared" si="2"/>
        <v>0</v>
      </c>
    </row>
    <row r="33" spans="1:10" ht="14.25">
      <c r="A33" s="37">
        <f t="shared" si="1"/>
        <v>4</v>
      </c>
      <c r="B33" s="51"/>
      <c r="C33" s="78" t="s">
        <v>68</v>
      </c>
      <c r="D33" s="40" t="s">
        <v>11</v>
      </c>
      <c r="E33" s="3">
        <v>30</v>
      </c>
      <c r="F33" s="80"/>
      <c r="G33" s="53">
        <f t="shared" si="2"/>
        <v>0</v>
      </c>
      <c r="J33" s="81"/>
    </row>
    <row r="34" spans="1:10" ht="14.25">
      <c r="A34" s="37">
        <f t="shared" si="1"/>
        <v>5</v>
      </c>
      <c r="B34" s="46"/>
      <c r="C34" s="78" t="s">
        <v>69</v>
      </c>
      <c r="D34" s="40" t="s">
        <v>11</v>
      </c>
      <c r="E34" s="3">
        <v>60</v>
      </c>
      <c r="F34" s="80"/>
      <c r="G34" s="49">
        <f t="shared" si="2"/>
        <v>0</v>
      </c>
      <c r="J34" s="81"/>
    </row>
    <row r="35" spans="1:10" ht="14.25">
      <c r="A35" s="37">
        <f t="shared" si="1"/>
        <v>6</v>
      </c>
      <c r="B35" s="46"/>
      <c r="C35" s="78" t="s">
        <v>70</v>
      </c>
      <c r="D35" s="40" t="s">
        <v>11</v>
      </c>
      <c r="E35" s="3">
        <v>15</v>
      </c>
      <c r="F35" s="80"/>
      <c r="G35" s="49">
        <f t="shared" si="2"/>
        <v>0</v>
      </c>
      <c r="J35" s="81"/>
    </row>
    <row r="36" spans="1:10" ht="14.25">
      <c r="A36" s="37">
        <f t="shared" si="1"/>
        <v>7</v>
      </c>
      <c r="B36" s="46"/>
      <c r="C36" s="78" t="s">
        <v>71</v>
      </c>
      <c r="D36" s="40" t="s">
        <v>11</v>
      </c>
      <c r="E36" s="3">
        <v>25</v>
      </c>
      <c r="F36" s="80"/>
      <c r="G36" s="49">
        <f t="shared" si="2"/>
        <v>0</v>
      </c>
      <c r="J36" s="81"/>
    </row>
    <row r="37" spans="1:10" ht="14.25">
      <c r="A37" s="37">
        <f t="shared" si="1"/>
        <v>8</v>
      </c>
      <c r="B37" s="46"/>
      <c r="C37" s="78" t="s">
        <v>72</v>
      </c>
      <c r="D37" s="40" t="s">
        <v>11</v>
      </c>
      <c r="E37" s="3">
        <v>30</v>
      </c>
      <c r="F37" s="80"/>
      <c r="G37" s="49">
        <f t="shared" si="2"/>
        <v>0</v>
      </c>
      <c r="J37" s="81"/>
    </row>
    <row r="38" spans="1:10" ht="14.25">
      <c r="A38" s="37">
        <f t="shared" si="1"/>
        <v>9</v>
      </c>
      <c r="B38" s="46"/>
      <c r="C38" s="78" t="s">
        <v>73</v>
      </c>
      <c r="D38" s="40" t="s">
        <v>11</v>
      </c>
      <c r="E38" s="3">
        <v>60</v>
      </c>
      <c r="F38" s="80"/>
      <c r="G38" s="49">
        <f t="shared" si="2"/>
        <v>0</v>
      </c>
      <c r="J38" s="81"/>
    </row>
    <row r="39" spans="1:7" ht="9" customHeight="1">
      <c r="A39" s="45"/>
      <c r="B39" s="46"/>
      <c r="C39" s="47"/>
      <c r="D39" s="40"/>
      <c r="E39" s="79"/>
      <c r="F39" s="80"/>
      <c r="G39" s="49"/>
    </row>
    <row r="40" spans="1:7" ht="14.25">
      <c r="A40" s="37">
        <v>10</v>
      </c>
      <c r="B40" s="84"/>
      <c r="C40" s="85" t="s">
        <v>35</v>
      </c>
      <c r="D40" s="86" t="s">
        <v>36</v>
      </c>
      <c r="E40" s="87">
        <v>1</v>
      </c>
      <c r="F40" s="88"/>
      <c r="G40" s="89">
        <f>E40*F40</f>
        <v>0</v>
      </c>
    </row>
    <row r="41" spans="1:7" ht="14.25">
      <c r="A41" s="90"/>
      <c r="G41" s="91"/>
    </row>
    <row r="42" spans="1:7" ht="14.25">
      <c r="A42" s="28">
        <v>3</v>
      </c>
      <c r="B42" s="29"/>
      <c r="C42" s="30" t="s">
        <v>74</v>
      </c>
      <c r="D42" s="31"/>
      <c r="E42" s="73"/>
      <c r="F42" s="74"/>
      <c r="G42" s="34">
        <f>SUM(G43:G65)</f>
        <v>0</v>
      </c>
    </row>
    <row r="43" spans="1:7" ht="14.25">
      <c r="A43" s="37">
        <f aca="true" t="shared" si="3" ref="A43:A63">A42+1</f>
        <v>4</v>
      </c>
      <c r="B43" s="51"/>
      <c r="C43" s="78" t="s">
        <v>75</v>
      </c>
      <c r="D43" s="40" t="s">
        <v>23</v>
      </c>
      <c r="E43" s="3">
        <v>11</v>
      </c>
      <c r="F43" s="80"/>
      <c r="G43" s="77">
        <f>E43*F43</f>
        <v>0</v>
      </c>
    </row>
    <row r="44" spans="1:7" ht="14.25">
      <c r="A44" s="37">
        <f t="shared" si="3"/>
        <v>5</v>
      </c>
      <c r="B44" s="51"/>
      <c r="C44" s="78" t="s">
        <v>76</v>
      </c>
      <c r="D44" s="40" t="s">
        <v>23</v>
      </c>
      <c r="E44" s="3">
        <v>15</v>
      </c>
      <c r="F44" s="80"/>
      <c r="G44" s="77">
        <f>E44*F44</f>
        <v>0</v>
      </c>
    </row>
    <row r="45" spans="1:7" ht="14.25">
      <c r="A45" s="37">
        <f t="shared" si="3"/>
        <v>6</v>
      </c>
      <c r="B45" s="51"/>
      <c r="C45" s="78" t="s">
        <v>66</v>
      </c>
      <c r="D45" s="40" t="s">
        <v>23</v>
      </c>
      <c r="E45" s="3">
        <v>10</v>
      </c>
      <c r="F45" s="80"/>
      <c r="G45" s="77">
        <f>E45*F45</f>
        <v>0</v>
      </c>
    </row>
    <row r="46" spans="1:7" ht="14.25">
      <c r="A46" s="37">
        <f t="shared" si="3"/>
        <v>7</v>
      </c>
      <c r="B46" s="51"/>
      <c r="C46" s="78" t="s">
        <v>77</v>
      </c>
      <c r="D46" s="40" t="s">
        <v>23</v>
      </c>
      <c r="E46" s="3">
        <v>10</v>
      </c>
      <c r="F46" s="80"/>
      <c r="G46" s="77">
        <f aca="true" t="shared" si="4" ref="G46:G57">E46*F46</f>
        <v>0</v>
      </c>
    </row>
    <row r="47" spans="1:7" ht="14.25">
      <c r="A47" s="37">
        <f t="shared" si="3"/>
        <v>8</v>
      </c>
      <c r="B47" s="51"/>
      <c r="C47" s="78" t="s">
        <v>78</v>
      </c>
      <c r="D47" s="40" t="s">
        <v>23</v>
      </c>
      <c r="E47" s="3">
        <v>2</v>
      </c>
      <c r="F47" s="80"/>
      <c r="G47" s="77">
        <f t="shared" si="4"/>
        <v>0</v>
      </c>
    </row>
    <row r="48" spans="1:7" ht="14.25">
      <c r="A48" s="37">
        <f t="shared" si="3"/>
        <v>9</v>
      </c>
      <c r="B48" s="51"/>
      <c r="C48" s="78" t="s">
        <v>79</v>
      </c>
      <c r="D48" s="40" t="s">
        <v>23</v>
      </c>
      <c r="E48" s="3">
        <v>1</v>
      </c>
      <c r="F48" s="80"/>
      <c r="G48" s="77">
        <f t="shared" si="4"/>
        <v>0</v>
      </c>
    </row>
    <row r="49" spans="1:7" ht="14.25">
      <c r="A49" s="37">
        <f t="shared" si="3"/>
        <v>10</v>
      </c>
      <c r="B49" s="51"/>
      <c r="C49" s="78" t="s">
        <v>80</v>
      </c>
      <c r="D49" s="40" t="s">
        <v>23</v>
      </c>
      <c r="E49" s="3">
        <v>1</v>
      </c>
      <c r="F49" s="80"/>
      <c r="G49" s="77">
        <f t="shared" si="4"/>
        <v>0</v>
      </c>
    </row>
    <row r="50" spans="1:7" ht="14.25">
      <c r="A50" s="37">
        <f t="shared" si="3"/>
        <v>11</v>
      </c>
      <c r="B50" s="51"/>
      <c r="C50" s="78" t="s">
        <v>81</v>
      </c>
      <c r="D50" s="40" t="s">
        <v>23</v>
      </c>
      <c r="E50" s="3">
        <v>1</v>
      </c>
      <c r="F50" s="80"/>
      <c r="G50" s="77">
        <f t="shared" si="4"/>
        <v>0</v>
      </c>
    </row>
    <row r="51" spans="1:7" ht="14.25">
      <c r="A51" s="37">
        <f t="shared" si="3"/>
        <v>12</v>
      </c>
      <c r="B51" s="51"/>
      <c r="C51" s="78" t="s">
        <v>82</v>
      </c>
      <c r="D51" s="40" t="s">
        <v>23</v>
      </c>
      <c r="E51" s="3">
        <v>1</v>
      </c>
      <c r="F51" s="80"/>
      <c r="G51" s="77">
        <f t="shared" si="4"/>
        <v>0</v>
      </c>
    </row>
    <row r="52" spans="1:7" ht="14.25">
      <c r="A52" s="37">
        <f t="shared" si="3"/>
        <v>13</v>
      </c>
      <c r="B52" s="51"/>
      <c r="C52" s="78" t="s">
        <v>83</v>
      </c>
      <c r="D52" s="40" t="s">
        <v>23</v>
      </c>
      <c r="E52" s="3">
        <v>1</v>
      </c>
      <c r="F52" s="80"/>
      <c r="G52" s="77">
        <f t="shared" si="4"/>
        <v>0</v>
      </c>
    </row>
    <row r="53" spans="1:7" ht="14.25">
      <c r="A53" s="37">
        <f t="shared" si="3"/>
        <v>14</v>
      </c>
      <c r="B53" s="51"/>
      <c r="C53" s="78" t="s">
        <v>84</v>
      </c>
      <c r="D53" s="40" t="s">
        <v>23</v>
      </c>
      <c r="E53" s="3">
        <v>1</v>
      </c>
      <c r="F53" s="80"/>
      <c r="G53" s="77">
        <f t="shared" si="4"/>
        <v>0</v>
      </c>
    </row>
    <row r="54" spans="1:7" ht="14.25">
      <c r="A54" s="37">
        <f t="shared" si="3"/>
        <v>15</v>
      </c>
      <c r="B54" s="51"/>
      <c r="C54" s="78" t="s">
        <v>85</v>
      </c>
      <c r="D54" s="40" t="s">
        <v>23</v>
      </c>
      <c r="E54" s="3">
        <v>1</v>
      </c>
      <c r="F54" s="80"/>
      <c r="G54" s="77">
        <f t="shared" si="4"/>
        <v>0</v>
      </c>
    </row>
    <row r="55" spans="1:7" ht="14.25">
      <c r="A55" s="37">
        <f t="shared" si="3"/>
        <v>16</v>
      </c>
      <c r="B55" s="51"/>
      <c r="C55" s="78" t="s">
        <v>86</v>
      </c>
      <c r="D55" s="40" t="s">
        <v>23</v>
      </c>
      <c r="E55" s="3">
        <v>1</v>
      </c>
      <c r="F55" s="80"/>
      <c r="G55" s="77">
        <f t="shared" si="4"/>
        <v>0</v>
      </c>
    </row>
    <row r="56" spans="1:7" ht="14.25">
      <c r="A56" s="37">
        <f t="shared" si="3"/>
        <v>17</v>
      </c>
      <c r="B56" s="51"/>
      <c r="C56" s="78" t="s">
        <v>87</v>
      </c>
      <c r="D56" s="40" t="s">
        <v>23</v>
      </c>
      <c r="E56" s="3">
        <v>6</v>
      </c>
      <c r="F56" s="80"/>
      <c r="G56" s="77">
        <f t="shared" si="4"/>
        <v>0</v>
      </c>
    </row>
    <row r="57" spans="1:7" ht="14.25">
      <c r="A57" s="37">
        <f t="shared" si="3"/>
        <v>18</v>
      </c>
      <c r="B57" s="51"/>
      <c r="C57" s="78" t="s">
        <v>88</v>
      </c>
      <c r="D57" s="40" t="s">
        <v>23</v>
      </c>
      <c r="E57" s="3">
        <v>2</v>
      </c>
      <c r="F57" s="80"/>
      <c r="G57" s="77">
        <f t="shared" si="4"/>
        <v>0</v>
      </c>
    </row>
    <row r="58" spans="1:7" ht="14.25">
      <c r="A58" s="37">
        <f t="shared" si="3"/>
        <v>19</v>
      </c>
      <c r="B58" s="51"/>
      <c r="C58" s="78" t="s">
        <v>89</v>
      </c>
      <c r="D58" s="40" t="s">
        <v>23</v>
      </c>
      <c r="E58" s="3">
        <v>2</v>
      </c>
      <c r="F58" s="80"/>
      <c r="G58" s="77">
        <f aca="true" t="shared" si="5" ref="G58:G63">E58*F58</f>
        <v>0</v>
      </c>
    </row>
    <row r="59" spans="1:7" ht="14.25">
      <c r="A59" s="37">
        <f t="shared" si="3"/>
        <v>20</v>
      </c>
      <c r="B59" s="51"/>
      <c r="C59" s="78" t="s">
        <v>90</v>
      </c>
      <c r="D59" s="40" t="s">
        <v>23</v>
      </c>
      <c r="E59" s="3">
        <v>6</v>
      </c>
      <c r="F59" s="80"/>
      <c r="G59" s="77">
        <f t="shared" si="5"/>
        <v>0</v>
      </c>
    </row>
    <row r="60" spans="1:7" ht="14.25">
      <c r="A60" s="37">
        <f t="shared" si="3"/>
        <v>21</v>
      </c>
      <c r="B60" s="51"/>
      <c r="C60" s="78" t="s">
        <v>91</v>
      </c>
      <c r="D60" s="40" t="s">
        <v>23</v>
      </c>
      <c r="E60" s="3">
        <v>1</v>
      </c>
      <c r="F60" s="80"/>
      <c r="G60" s="77">
        <f t="shared" si="5"/>
        <v>0</v>
      </c>
    </row>
    <row r="61" spans="1:7" ht="14.25">
      <c r="A61" s="37">
        <f t="shared" si="3"/>
        <v>22</v>
      </c>
      <c r="B61" s="51"/>
      <c r="C61" s="78" t="s">
        <v>92</v>
      </c>
      <c r="D61" s="40" t="s">
        <v>23</v>
      </c>
      <c r="E61" s="3">
        <v>2</v>
      </c>
      <c r="F61" s="80"/>
      <c r="G61" s="77">
        <f t="shared" si="5"/>
        <v>0</v>
      </c>
    </row>
    <row r="62" spans="1:7" ht="14.25">
      <c r="A62" s="37">
        <f t="shared" si="3"/>
        <v>23</v>
      </c>
      <c r="B62" s="51"/>
      <c r="C62" s="78" t="s">
        <v>93</v>
      </c>
      <c r="D62" s="40" t="s">
        <v>23</v>
      </c>
      <c r="E62" s="3">
        <v>2</v>
      </c>
      <c r="F62" s="80"/>
      <c r="G62" s="77">
        <f t="shared" si="5"/>
        <v>0</v>
      </c>
    </row>
    <row r="63" spans="1:10" ht="14.25">
      <c r="A63" s="37">
        <f t="shared" si="3"/>
        <v>24</v>
      </c>
      <c r="B63" s="51"/>
      <c r="C63" s="78" t="s">
        <v>94</v>
      </c>
      <c r="D63" s="40" t="s">
        <v>23</v>
      </c>
      <c r="E63" s="3">
        <v>1</v>
      </c>
      <c r="F63" s="80"/>
      <c r="G63" s="77">
        <f t="shared" si="5"/>
        <v>0</v>
      </c>
      <c r="J63" s="81"/>
    </row>
    <row r="64" spans="1:7" ht="9" customHeight="1">
      <c r="A64" s="45"/>
      <c r="B64" s="46"/>
      <c r="C64" s="92"/>
      <c r="D64" s="93"/>
      <c r="E64" s="79"/>
      <c r="F64" s="80"/>
      <c r="G64" s="49"/>
    </row>
    <row r="65" spans="1:7" ht="14.25">
      <c r="A65" s="45">
        <v>25</v>
      </c>
      <c r="B65" s="46"/>
      <c r="C65" s="47" t="s">
        <v>35</v>
      </c>
      <c r="D65" s="40" t="s">
        <v>36</v>
      </c>
      <c r="E65" s="79">
        <v>1</v>
      </c>
      <c r="F65" s="80"/>
      <c r="G65" s="49">
        <f>E65*F65</f>
        <v>0</v>
      </c>
    </row>
    <row r="66" spans="1:7" ht="14.25">
      <c r="A66" s="90"/>
      <c r="G66" s="91"/>
    </row>
    <row r="67" spans="1:7" ht="14.25">
      <c r="A67" s="28">
        <v>3</v>
      </c>
      <c r="B67" s="29"/>
      <c r="C67" s="30" t="s">
        <v>95</v>
      </c>
      <c r="D67" s="31"/>
      <c r="E67" s="73"/>
      <c r="F67" s="74"/>
      <c r="G67" s="34">
        <f>SUM(G68:G74)</f>
        <v>0</v>
      </c>
    </row>
    <row r="68" spans="1:7" ht="14.25">
      <c r="A68" s="50">
        <v>1</v>
      </c>
      <c r="B68" s="51"/>
      <c r="C68" s="78" t="s">
        <v>96</v>
      </c>
      <c r="D68" s="40" t="s">
        <v>23</v>
      </c>
      <c r="E68" s="3">
        <v>2</v>
      </c>
      <c r="F68" s="80"/>
      <c r="G68" s="53">
        <f>E68*F68</f>
        <v>0</v>
      </c>
    </row>
    <row r="69" spans="1:7" ht="14.25">
      <c r="A69" s="37">
        <f>A68+1</f>
        <v>2</v>
      </c>
      <c r="B69" s="51"/>
      <c r="C69" s="78" t="s">
        <v>97</v>
      </c>
      <c r="D69" s="40" t="s">
        <v>23</v>
      </c>
      <c r="E69" s="3">
        <v>1</v>
      </c>
      <c r="F69" s="80"/>
      <c r="G69" s="53">
        <f>E69*F69</f>
        <v>0</v>
      </c>
    </row>
    <row r="70" spans="1:7" ht="14.25">
      <c r="A70" s="37">
        <f>A69+1</f>
        <v>3</v>
      </c>
      <c r="B70" s="51"/>
      <c r="C70" s="78" t="s">
        <v>98</v>
      </c>
      <c r="D70" s="40" t="s">
        <v>23</v>
      </c>
      <c r="E70" s="3">
        <v>1</v>
      </c>
      <c r="F70" s="80"/>
      <c r="G70" s="53">
        <f>E70*F70</f>
        <v>0</v>
      </c>
    </row>
    <row r="71" spans="1:7" ht="22.5">
      <c r="A71" s="37">
        <f>A70+1</f>
        <v>4</v>
      </c>
      <c r="B71" s="51"/>
      <c r="C71" s="83" t="s">
        <v>99</v>
      </c>
      <c r="D71" s="40" t="s">
        <v>23</v>
      </c>
      <c r="E71" s="3">
        <v>1</v>
      </c>
      <c r="F71" s="80"/>
      <c r="G71" s="53">
        <f>E71*F71</f>
        <v>0</v>
      </c>
    </row>
    <row r="72" spans="1:10" ht="14.25">
      <c r="A72" s="37"/>
      <c r="B72" s="51"/>
      <c r="C72" s="78"/>
      <c r="D72" s="40"/>
      <c r="E72" s="3"/>
      <c r="F72" s="94"/>
      <c r="G72" s="53"/>
      <c r="J72" s="81"/>
    </row>
    <row r="73" spans="1:7" ht="9" customHeight="1">
      <c r="A73" s="45"/>
      <c r="B73" s="46"/>
      <c r="C73" s="92"/>
      <c r="D73" s="93"/>
      <c r="E73" s="79"/>
      <c r="F73" s="80"/>
      <c r="G73" s="49"/>
    </row>
    <row r="74" spans="1:7" ht="14.25">
      <c r="A74" s="45">
        <v>6</v>
      </c>
      <c r="B74" s="46"/>
      <c r="C74" s="47" t="s">
        <v>35</v>
      </c>
      <c r="D74" s="40" t="s">
        <v>36</v>
      </c>
      <c r="E74" s="79">
        <v>1</v>
      </c>
      <c r="F74" s="80"/>
      <c r="G74" s="49">
        <f>E74*F74</f>
        <v>0</v>
      </c>
    </row>
    <row r="75" spans="1:7" ht="14.25">
      <c r="A75" s="90"/>
      <c r="G75" s="91"/>
    </row>
    <row r="76" spans="1:7" ht="14.25">
      <c r="A76" s="28">
        <v>3</v>
      </c>
      <c r="B76" s="29"/>
      <c r="C76" s="30" t="s">
        <v>100</v>
      </c>
      <c r="D76" s="31"/>
      <c r="E76" s="73"/>
      <c r="F76" s="74"/>
      <c r="G76" s="34">
        <f>SUM(G77:G80)</f>
        <v>0</v>
      </c>
    </row>
    <row r="77" spans="1:7" ht="14.25">
      <c r="A77" s="50">
        <v>1</v>
      </c>
      <c r="B77" s="51"/>
      <c r="C77" s="95" t="s">
        <v>43</v>
      </c>
      <c r="D77" s="40" t="s">
        <v>36</v>
      </c>
      <c r="E77" s="3">
        <v>1</v>
      </c>
      <c r="F77" s="80"/>
      <c r="G77" s="53">
        <f>E77*F77</f>
        <v>0</v>
      </c>
    </row>
    <row r="78" spans="1:7" ht="14.25">
      <c r="A78" s="50">
        <v>2</v>
      </c>
      <c r="B78" s="51"/>
      <c r="C78" s="92" t="s">
        <v>101</v>
      </c>
      <c r="D78" s="40" t="s">
        <v>36</v>
      </c>
      <c r="E78" s="3">
        <v>1</v>
      </c>
      <c r="F78" s="80"/>
      <c r="G78" s="53">
        <f>E78*F78</f>
        <v>0</v>
      </c>
    </row>
    <row r="79" spans="1:7" ht="14.25">
      <c r="A79" s="50">
        <v>3</v>
      </c>
      <c r="B79" s="51"/>
      <c r="C79" s="92" t="s">
        <v>102</v>
      </c>
      <c r="D79" s="40" t="s">
        <v>36</v>
      </c>
      <c r="E79" s="3">
        <v>1</v>
      </c>
      <c r="F79" s="80"/>
      <c r="G79" s="53">
        <f>E79*F79</f>
        <v>0</v>
      </c>
    </row>
    <row r="80" spans="1:7" ht="14.25">
      <c r="A80" s="50">
        <v>4</v>
      </c>
      <c r="B80" s="51"/>
      <c r="C80" s="92" t="s">
        <v>45</v>
      </c>
      <c r="D80" s="40" t="s">
        <v>36</v>
      </c>
      <c r="E80" s="3">
        <v>1</v>
      </c>
      <c r="F80" s="80"/>
      <c r="G80" s="53">
        <f>E80*F80</f>
        <v>0</v>
      </c>
    </row>
    <row r="81" spans="1:7" ht="14.25">
      <c r="A81" s="96"/>
      <c r="B81" s="59"/>
      <c r="C81" s="97"/>
      <c r="D81" s="97"/>
      <c r="E81" s="97"/>
      <c r="F81" s="97"/>
      <c r="G81" s="98"/>
    </row>
  </sheetData>
  <sheetProtection selectLockedCells="1" selectUnlockedCells="1"/>
  <mergeCells count="7">
    <mergeCell ref="C21:F21"/>
    <mergeCell ref="A1:G1"/>
    <mergeCell ref="A2:G2"/>
    <mergeCell ref="A4:G4"/>
    <mergeCell ref="C8:F8"/>
    <mergeCell ref="C11:F11"/>
    <mergeCell ref="C14:F14"/>
  </mergeCells>
  <printOptions gridLines="1" horizontalCentered="1"/>
  <pageMargins left="0.5118055555555555" right="0.5118055555555555" top="0.7875" bottom="0.7875" header="0.5118055555555555" footer="0.31527777777777777"/>
  <pageSetup horizontalDpi="300" verticalDpi="300" orientation="landscape" paperSize="9" r:id="rId1"/>
  <headerFooter alignWithMargins="0">
    <oddFooter>&amp;C&amp;"Calibri,Běžné"&amp;11&amp;P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zoomScalePageLayoutView="0" workbookViewId="0" topLeftCell="A1">
      <pane ySplit="4" topLeftCell="A14" activePane="bottomLeft" state="frozen"/>
      <selection pane="topLeft" activeCell="A1" sqref="A1"/>
      <selection pane="bottomLeft" activeCell="G24" sqref="G24"/>
    </sheetView>
  </sheetViews>
  <sheetFormatPr defaultColWidth="9.28125" defaultRowHeight="12.75"/>
  <cols>
    <col min="1" max="1" width="6.28125" style="64" customWidth="1"/>
    <col min="2" max="2" width="11.8515625" style="1" customWidth="1"/>
    <col min="3" max="3" width="71.8515625" style="64" customWidth="1"/>
    <col min="4" max="4" width="7.28125" style="64" customWidth="1"/>
    <col min="5" max="5" width="9.421875" style="99" customWidth="1"/>
    <col min="6" max="6" width="11.8515625" style="64" customWidth="1"/>
    <col min="7" max="7" width="17.28125" style="64" customWidth="1"/>
    <col min="8" max="9" width="9.28125" style="64" customWidth="1"/>
    <col min="10" max="10" width="21.8515625" style="65" customWidth="1"/>
    <col min="11" max="16384" width="9.28125" style="64" customWidth="1"/>
  </cols>
  <sheetData>
    <row r="1" spans="1:10" s="66" customFormat="1" ht="26.25" customHeight="1">
      <c r="A1" s="295" t="s">
        <v>0</v>
      </c>
      <c r="B1" s="295"/>
      <c r="C1" s="295"/>
      <c r="D1" s="295"/>
      <c r="E1" s="295"/>
      <c r="F1" s="295"/>
      <c r="G1" s="295"/>
      <c r="J1" s="67"/>
    </row>
    <row r="2" spans="1:10" s="66" customFormat="1" ht="22.5" customHeight="1">
      <c r="A2" s="295" t="s">
        <v>103</v>
      </c>
      <c r="B2" s="295"/>
      <c r="C2" s="295"/>
      <c r="D2" s="295"/>
      <c r="E2" s="295"/>
      <c r="F2" s="295"/>
      <c r="G2" s="295"/>
      <c r="J2" s="67"/>
    </row>
    <row r="3" spans="1:7" ht="33" customHeight="1">
      <c r="A3" s="8" t="s">
        <v>2</v>
      </c>
      <c r="B3" s="8"/>
      <c r="C3" s="11" t="s">
        <v>3</v>
      </c>
      <c r="D3" s="11" t="s">
        <v>4</v>
      </c>
      <c r="E3" s="11" t="s">
        <v>5</v>
      </c>
      <c r="F3" s="11" t="s">
        <v>6</v>
      </c>
      <c r="G3" s="68" t="s">
        <v>7</v>
      </c>
    </row>
    <row r="4" spans="1:7" ht="7.5" customHeight="1">
      <c r="A4" s="298"/>
      <c r="B4" s="298"/>
      <c r="C4" s="298"/>
      <c r="D4" s="298"/>
      <c r="E4" s="298"/>
      <c r="F4" s="298"/>
      <c r="G4" s="298"/>
    </row>
    <row r="5" spans="1:7" ht="18.75" customHeight="1">
      <c r="A5" s="14"/>
      <c r="B5" s="100"/>
      <c r="C5" s="16" t="s">
        <v>104</v>
      </c>
      <c r="D5" s="17"/>
      <c r="E5" s="18"/>
      <c r="F5" s="70"/>
      <c r="G5" s="20">
        <f>G7</f>
        <v>0</v>
      </c>
    </row>
    <row r="6" spans="1:7" ht="15" customHeight="1">
      <c r="A6" s="21"/>
      <c r="B6" s="101"/>
      <c r="C6" s="23"/>
      <c r="D6" s="24"/>
      <c r="E6" s="25"/>
      <c r="F6" s="72"/>
      <c r="G6" s="27"/>
    </row>
    <row r="7" spans="1:10" s="75" customFormat="1" ht="19.5" customHeight="1">
      <c r="A7" s="28">
        <v>1</v>
      </c>
      <c r="B7" s="102"/>
      <c r="C7" s="300" t="s">
        <v>105</v>
      </c>
      <c r="D7" s="300"/>
      <c r="E7" s="300"/>
      <c r="F7" s="74"/>
      <c r="G7" s="34">
        <f>SUM(G8:G23)</f>
        <v>0</v>
      </c>
      <c r="J7" s="76"/>
    </row>
    <row r="8" spans="1:7" ht="19.5" customHeight="1">
      <c r="A8" s="37">
        <v>1</v>
      </c>
      <c r="B8" s="103" t="s">
        <v>106</v>
      </c>
      <c r="C8" s="83" t="s">
        <v>107</v>
      </c>
      <c r="D8" s="40" t="s">
        <v>23</v>
      </c>
      <c r="E8" s="3">
        <v>12</v>
      </c>
      <c r="F8" s="80"/>
      <c r="G8" s="42">
        <f aca="true" t="shared" si="0" ref="G8:G21">E8*F8</f>
        <v>0</v>
      </c>
    </row>
    <row r="9" spans="1:10" ht="19.5" customHeight="1">
      <c r="A9" s="37">
        <f aca="true" t="shared" si="1" ref="A9:A21">A8+1</f>
        <v>2</v>
      </c>
      <c r="B9" s="103" t="s">
        <v>108</v>
      </c>
      <c r="C9" s="83" t="s">
        <v>109</v>
      </c>
      <c r="D9" s="40" t="s">
        <v>23</v>
      </c>
      <c r="E9" s="3">
        <v>13</v>
      </c>
      <c r="F9" s="80"/>
      <c r="G9" s="42">
        <f t="shared" si="0"/>
        <v>0</v>
      </c>
      <c r="J9" s="81"/>
    </row>
    <row r="10" spans="1:7" ht="19.5" customHeight="1">
      <c r="A10" s="37">
        <f t="shared" si="1"/>
        <v>3</v>
      </c>
      <c r="B10" s="103" t="s">
        <v>110</v>
      </c>
      <c r="C10" s="83" t="s">
        <v>111</v>
      </c>
      <c r="D10" s="40" t="s">
        <v>23</v>
      </c>
      <c r="E10" s="3">
        <v>9</v>
      </c>
      <c r="F10" s="80"/>
      <c r="G10" s="42">
        <f t="shared" si="0"/>
        <v>0</v>
      </c>
    </row>
    <row r="11" spans="1:10" ht="19.5" customHeight="1">
      <c r="A11" s="37">
        <f t="shared" si="1"/>
        <v>4</v>
      </c>
      <c r="B11" s="103" t="s">
        <v>112</v>
      </c>
      <c r="C11" s="83" t="s">
        <v>113</v>
      </c>
      <c r="D11" s="40" t="s">
        <v>23</v>
      </c>
      <c r="E11" s="3">
        <v>3</v>
      </c>
      <c r="F11" s="80"/>
      <c r="G11" s="42">
        <f t="shared" si="0"/>
        <v>0</v>
      </c>
      <c r="J11" s="81"/>
    </row>
    <row r="12" spans="1:7" ht="19.5" customHeight="1">
      <c r="A12" s="37">
        <f t="shared" si="1"/>
        <v>5</v>
      </c>
      <c r="B12" s="103" t="s">
        <v>114</v>
      </c>
      <c r="C12" s="83" t="s">
        <v>115</v>
      </c>
      <c r="D12" s="40" t="s">
        <v>23</v>
      </c>
      <c r="E12" s="3">
        <v>2</v>
      </c>
      <c r="F12" s="80"/>
      <c r="G12" s="42">
        <f t="shared" si="0"/>
        <v>0</v>
      </c>
    </row>
    <row r="13" spans="1:7" ht="19.5" customHeight="1">
      <c r="A13" s="37">
        <f t="shared" si="1"/>
        <v>6</v>
      </c>
      <c r="B13" s="103" t="s">
        <v>116</v>
      </c>
      <c r="C13" s="83" t="s">
        <v>117</v>
      </c>
      <c r="D13" s="40" t="s">
        <v>23</v>
      </c>
      <c r="E13" s="3">
        <v>2</v>
      </c>
      <c r="F13" s="80"/>
      <c r="G13" s="42">
        <f t="shared" si="0"/>
        <v>0</v>
      </c>
    </row>
    <row r="14" spans="1:7" ht="19.5" customHeight="1">
      <c r="A14" s="37">
        <f t="shared" si="1"/>
        <v>7</v>
      </c>
      <c r="B14" s="103" t="s">
        <v>118</v>
      </c>
      <c r="C14" s="83" t="s">
        <v>119</v>
      </c>
      <c r="D14" s="40" t="s">
        <v>23</v>
      </c>
      <c r="E14" s="3">
        <v>2</v>
      </c>
      <c r="F14" s="80"/>
      <c r="G14" s="42">
        <f t="shared" si="0"/>
        <v>0</v>
      </c>
    </row>
    <row r="15" spans="1:7" ht="19.5" customHeight="1">
      <c r="A15" s="37">
        <f t="shared" si="1"/>
        <v>8</v>
      </c>
      <c r="B15" s="103" t="s">
        <v>120</v>
      </c>
      <c r="C15" s="83" t="s">
        <v>121</v>
      </c>
      <c r="D15" s="40" t="s">
        <v>23</v>
      </c>
      <c r="E15" s="3">
        <v>16</v>
      </c>
      <c r="F15" s="80"/>
      <c r="G15" s="42">
        <f t="shared" si="0"/>
        <v>0</v>
      </c>
    </row>
    <row r="16" spans="1:7" ht="19.5" customHeight="1">
      <c r="A16" s="37">
        <f t="shared" si="1"/>
        <v>9</v>
      </c>
      <c r="B16" s="103" t="s">
        <v>122</v>
      </c>
      <c r="C16" s="83" t="s">
        <v>123</v>
      </c>
      <c r="D16" s="40" t="s">
        <v>23</v>
      </c>
      <c r="E16" s="3">
        <v>1</v>
      </c>
      <c r="F16" s="80"/>
      <c r="G16" s="42">
        <f t="shared" si="0"/>
        <v>0</v>
      </c>
    </row>
    <row r="17" spans="1:7" ht="19.5" customHeight="1">
      <c r="A17" s="37">
        <f t="shared" si="1"/>
        <v>10</v>
      </c>
      <c r="B17" s="103" t="s">
        <v>124</v>
      </c>
      <c r="C17" s="83" t="s">
        <v>125</v>
      </c>
      <c r="D17" s="40" t="s">
        <v>23</v>
      </c>
      <c r="E17" s="3">
        <v>1</v>
      </c>
      <c r="F17" s="80"/>
      <c r="G17" s="42">
        <f t="shared" si="0"/>
        <v>0</v>
      </c>
    </row>
    <row r="18" spans="1:7" ht="19.5" customHeight="1">
      <c r="A18" s="37">
        <f t="shared" si="1"/>
        <v>11</v>
      </c>
      <c r="B18" s="103" t="s">
        <v>126</v>
      </c>
      <c r="C18" s="83" t="s">
        <v>127</v>
      </c>
      <c r="D18" s="40" t="s">
        <v>23</v>
      </c>
      <c r="E18" s="3">
        <v>1</v>
      </c>
      <c r="F18" s="80"/>
      <c r="G18" s="42">
        <f t="shared" si="0"/>
        <v>0</v>
      </c>
    </row>
    <row r="19" spans="1:7" ht="19.5" customHeight="1">
      <c r="A19" s="37">
        <f t="shared" si="1"/>
        <v>12</v>
      </c>
      <c r="B19" s="103" t="s">
        <v>128</v>
      </c>
      <c r="C19" s="83" t="s">
        <v>129</v>
      </c>
      <c r="D19" s="40" t="s">
        <v>23</v>
      </c>
      <c r="E19" s="3">
        <v>1</v>
      </c>
      <c r="F19" s="80"/>
      <c r="G19" s="42">
        <f t="shared" si="0"/>
        <v>0</v>
      </c>
    </row>
    <row r="20" spans="1:7" ht="19.5" customHeight="1">
      <c r="A20" s="37">
        <f t="shared" si="1"/>
        <v>13</v>
      </c>
      <c r="B20" s="103" t="s">
        <v>130</v>
      </c>
      <c r="C20" s="83" t="s">
        <v>131</v>
      </c>
      <c r="D20" s="40" t="s">
        <v>23</v>
      </c>
      <c r="E20" s="3">
        <v>1</v>
      </c>
      <c r="F20" s="80"/>
      <c r="G20" s="42">
        <f t="shared" si="0"/>
        <v>0</v>
      </c>
    </row>
    <row r="21" spans="1:10" ht="19.5" customHeight="1">
      <c r="A21" s="37">
        <f t="shared" si="1"/>
        <v>14</v>
      </c>
      <c r="B21" s="103" t="s">
        <v>132</v>
      </c>
      <c r="C21" s="83" t="s">
        <v>133</v>
      </c>
      <c r="D21" s="40" t="s">
        <v>23</v>
      </c>
      <c r="E21" s="3">
        <v>1</v>
      </c>
      <c r="F21" s="80"/>
      <c r="G21" s="42">
        <f t="shared" si="0"/>
        <v>0</v>
      </c>
      <c r="J21" s="81"/>
    </row>
    <row r="22" spans="1:7" ht="9" customHeight="1">
      <c r="A22" s="45"/>
      <c r="B22" s="104"/>
      <c r="C22" s="47"/>
      <c r="D22" s="40"/>
      <c r="E22" s="48"/>
      <c r="F22" s="80"/>
      <c r="G22" s="49"/>
    </row>
    <row r="23" spans="1:7" ht="18" customHeight="1">
      <c r="A23" s="37">
        <v>15</v>
      </c>
      <c r="B23" s="103"/>
      <c r="C23" s="47" t="s">
        <v>134</v>
      </c>
      <c r="D23" s="40" t="s">
        <v>36</v>
      </c>
      <c r="E23" s="48">
        <v>1</v>
      </c>
      <c r="F23" s="80"/>
      <c r="G23" s="42">
        <f>E23*F23</f>
        <v>0</v>
      </c>
    </row>
    <row r="24" spans="1:7" ht="14.25">
      <c r="A24" s="96"/>
      <c r="B24" s="60"/>
      <c r="C24" s="97"/>
      <c r="D24" s="97"/>
      <c r="E24" s="105"/>
      <c r="F24" s="97"/>
      <c r="G24" s="98"/>
    </row>
  </sheetData>
  <sheetProtection selectLockedCells="1" selectUnlockedCells="1"/>
  <mergeCells count="4">
    <mergeCell ref="A1:G1"/>
    <mergeCell ref="A2:G2"/>
    <mergeCell ref="A4:G4"/>
    <mergeCell ref="C7:E7"/>
  </mergeCells>
  <printOptions gridLines="1" horizontalCentered="1"/>
  <pageMargins left="0.5118055555555555" right="0.5118055555555555" top="0.7875" bottom="0.7875" header="0.5118055555555555" footer="0.31527777777777777"/>
  <pageSetup horizontalDpi="300" verticalDpi="300" orientation="landscape" paperSize="9" r:id="rId1"/>
  <headerFooter alignWithMargins="0">
    <oddFooter>&amp;C&amp;"Calibri,Běžné"&amp;11&amp;P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4" sqref="A4:G4"/>
    </sheetView>
  </sheetViews>
  <sheetFormatPr defaultColWidth="9.28125" defaultRowHeight="12.75"/>
  <cols>
    <col min="1" max="1" width="6.28125" style="64" customWidth="1"/>
    <col min="2" max="2" width="11.8515625" style="2" customWidth="1"/>
    <col min="3" max="3" width="71.8515625" style="64" customWidth="1"/>
    <col min="4" max="4" width="7.28125" style="64" customWidth="1"/>
    <col min="5" max="5" width="9.421875" style="64" customWidth="1"/>
    <col min="6" max="6" width="11.8515625" style="64" customWidth="1"/>
    <col min="7" max="7" width="17.28125" style="64" customWidth="1"/>
    <col min="8" max="9" width="9.28125" style="64" customWidth="1"/>
    <col min="10" max="10" width="21.8515625" style="65" customWidth="1"/>
    <col min="11" max="16384" width="9.28125" style="64" customWidth="1"/>
  </cols>
  <sheetData>
    <row r="1" spans="1:10" s="66" customFormat="1" ht="26.25" customHeight="1">
      <c r="A1" s="295" t="s">
        <v>0</v>
      </c>
      <c r="B1" s="295"/>
      <c r="C1" s="295"/>
      <c r="D1" s="295"/>
      <c r="E1" s="295"/>
      <c r="F1" s="295"/>
      <c r="G1" s="295"/>
      <c r="J1" s="67"/>
    </row>
    <row r="2" spans="1:10" s="66" customFormat="1" ht="22.5" customHeight="1">
      <c r="A2" s="295" t="s">
        <v>135</v>
      </c>
      <c r="B2" s="295"/>
      <c r="C2" s="295"/>
      <c r="D2" s="295"/>
      <c r="E2" s="295"/>
      <c r="F2" s="295"/>
      <c r="G2" s="295"/>
      <c r="J2" s="67"/>
    </row>
    <row r="3" spans="1:7" ht="33" customHeight="1">
      <c r="A3" s="8" t="s">
        <v>2</v>
      </c>
      <c r="B3" s="9"/>
      <c r="C3" s="11" t="s">
        <v>3</v>
      </c>
      <c r="D3" s="11" t="s">
        <v>4</v>
      </c>
      <c r="E3" s="11" t="s">
        <v>5</v>
      </c>
      <c r="F3" s="11" t="s">
        <v>6</v>
      </c>
      <c r="G3" s="68" t="s">
        <v>7</v>
      </c>
    </row>
    <row r="4" spans="1:7" ht="7.5" customHeight="1">
      <c r="A4" s="298"/>
      <c r="B4" s="298"/>
      <c r="C4" s="298"/>
      <c r="D4" s="298"/>
      <c r="E4" s="298"/>
      <c r="F4" s="298"/>
      <c r="G4" s="298"/>
    </row>
    <row r="5" spans="1:7" ht="18.75" customHeight="1">
      <c r="A5" s="14"/>
      <c r="B5" s="15"/>
      <c r="C5" s="16" t="s">
        <v>136</v>
      </c>
      <c r="D5" s="17"/>
      <c r="E5" s="69"/>
      <c r="F5" s="70"/>
      <c r="G5" s="20">
        <f>G7+G14+G22</f>
        <v>0</v>
      </c>
    </row>
    <row r="6" spans="1:7" ht="15" customHeight="1">
      <c r="A6" s="21"/>
      <c r="B6" s="22"/>
      <c r="C6" s="23"/>
      <c r="D6" s="24"/>
      <c r="E6" s="71"/>
      <c r="F6" s="72"/>
      <c r="G6" s="27"/>
    </row>
    <row r="7" spans="1:10" s="75" customFormat="1" ht="14.25">
      <c r="A7" s="28">
        <v>1</v>
      </c>
      <c r="B7" s="29"/>
      <c r="C7" s="30" t="s">
        <v>137</v>
      </c>
      <c r="D7" s="31"/>
      <c r="E7" s="73"/>
      <c r="F7" s="74"/>
      <c r="G7" s="34">
        <f>SUM(G8:G12)</f>
        <v>0</v>
      </c>
      <c r="J7" s="76"/>
    </row>
    <row r="8" spans="1:7" ht="14.25">
      <c r="A8" s="50">
        <v>1</v>
      </c>
      <c r="B8" s="51"/>
      <c r="C8" s="82" t="s">
        <v>138</v>
      </c>
      <c r="D8" s="106" t="s">
        <v>23</v>
      </c>
      <c r="E8" s="107">
        <v>2</v>
      </c>
      <c r="F8" s="108"/>
      <c r="G8" s="53">
        <f>E8*F8</f>
        <v>0</v>
      </c>
    </row>
    <row r="9" spans="1:7" ht="14.25">
      <c r="A9" s="37">
        <f>A8+1</f>
        <v>2</v>
      </c>
      <c r="B9" s="38"/>
      <c r="C9" s="109" t="s">
        <v>139</v>
      </c>
      <c r="D9" s="110" t="s">
        <v>23</v>
      </c>
      <c r="E9" s="87">
        <v>2</v>
      </c>
      <c r="F9" s="108"/>
      <c r="G9" s="89">
        <f>E9*F9</f>
        <v>0</v>
      </c>
    </row>
    <row r="10" spans="1:10" ht="14.25">
      <c r="A10" s="37">
        <f>A9+1</f>
        <v>3</v>
      </c>
      <c r="B10" s="38"/>
      <c r="C10" s="82" t="s">
        <v>140</v>
      </c>
      <c r="D10" s="110" t="s">
        <v>36</v>
      </c>
      <c r="E10" s="87">
        <v>1</v>
      </c>
      <c r="F10" s="108"/>
      <c r="G10" s="89">
        <f>E10*F10</f>
        <v>0</v>
      </c>
      <c r="J10" s="81"/>
    </row>
    <row r="11" spans="1:7" ht="9" customHeight="1">
      <c r="A11" s="45"/>
      <c r="B11" s="46"/>
      <c r="C11" s="47"/>
      <c r="D11" s="40"/>
      <c r="E11" s="79"/>
      <c r="F11" s="80"/>
      <c r="G11" s="49"/>
    </row>
    <row r="12" spans="1:7" ht="14.25">
      <c r="A12" s="37">
        <v>4</v>
      </c>
      <c r="B12" s="84"/>
      <c r="C12" s="85" t="s">
        <v>35</v>
      </c>
      <c r="D12" s="86" t="s">
        <v>36</v>
      </c>
      <c r="E12" s="87">
        <v>1</v>
      </c>
      <c r="F12" s="88"/>
      <c r="G12" s="89">
        <f>E12*F12</f>
        <v>0</v>
      </c>
    </row>
    <row r="13" spans="1:7" ht="15" customHeight="1">
      <c r="A13" s="21"/>
      <c r="B13" s="22"/>
      <c r="C13" s="23"/>
      <c r="D13" s="24"/>
      <c r="E13" s="71"/>
      <c r="F13" s="72"/>
      <c r="G13" s="27"/>
    </row>
    <row r="14" spans="1:10" s="75" customFormat="1" ht="14.25">
      <c r="A14" s="28">
        <v>2</v>
      </c>
      <c r="B14" s="29"/>
      <c r="C14" s="30" t="s">
        <v>141</v>
      </c>
      <c r="D14" s="31"/>
      <c r="E14" s="73"/>
      <c r="F14" s="74"/>
      <c r="G14" s="34">
        <f>SUM(G15:G20)</f>
        <v>0</v>
      </c>
      <c r="J14" s="76"/>
    </row>
    <row r="15" spans="1:7" ht="14.25">
      <c r="A15" s="50">
        <v>1</v>
      </c>
      <c r="B15" s="51"/>
      <c r="C15" s="111" t="s">
        <v>142</v>
      </c>
      <c r="D15" s="110" t="s">
        <v>36</v>
      </c>
      <c r="E15" s="107">
        <v>7</v>
      </c>
      <c r="F15" s="108"/>
      <c r="G15" s="53">
        <f>E15*F15</f>
        <v>0</v>
      </c>
    </row>
    <row r="16" spans="1:7" ht="14.25">
      <c r="A16" s="50">
        <v>2</v>
      </c>
      <c r="B16" s="51"/>
      <c r="C16" s="111" t="s">
        <v>143</v>
      </c>
      <c r="D16" s="106" t="s">
        <v>11</v>
      </c>
      <c r="E16" s="107">
        <v>2</v>
      </c>
      <c r="F16" s="108"/>
      <c r="G16" s="53">
        <f>E16*F16</f>
        <v>0</v>
      </c>
    </row>
    <row r="17" spans="1:7" ht="14.25">
      <c r="A17" s="50">
        <v>3</v>
      </c>
      <c r="B17" s="51"/>
      <c r="C17" s="111" t="s">
        <v>144</v>
      </c>
      <c r="D17" s="106" t="s">
        <v>11</v>
      </c>
      <c r="E17" s="107">
        <v>3</v>
      </c>
      <c r="F17" s="108"/>
      <c r="G17" s="53">
        <f>E17*F17</f>
        <v>0</v>
      </c>
    </row>
    <row r="18" spans="1:10" ht="14.25">
      <c r="A18" s="50">
        <v>4</v>
      </c>
      <c r="B18" s="51"/>
      <c r="C18" s="111" t="s">
        <v>145</v>
      </c>
      <c r="D18" s="106" t="s">
        <v>11</v>
      </c>
      <c r="E18" s="107">
        <v>50</v>
      </c>
      <c r="F18" s="108"/>
      <c r="G18" s="53">
        <f>E18*F18</f>
        <v>0</v>
      </c>
      <c r="J18" s="81"/>
    </row>
    <row r="19" spans="1:7" ht="9" customHeight="1">
      <c r="A19" s="45"/>
      <c r="B19" s="46"/>
      <c r="C19" s="47"/>
      <c r="D19" s="40"/>
      <c r="E19" s="79"/>
      <c r="F19" s="80"/>
      <c r="G19" s="49"/>
    </row>
    <row r="20" spans="1:7" ht="14.25">
      <c r="A20" s="37">
        <v>5</v>
      </c>
      <c r="B20" s="84"/>
      <c r="C20" s="85" t="s">
        <v>35</v>
      </c>
      <c r="D20" s="86" t="s">
        <v>36</v>
      </c>
      <c r="E20" s="87">
        <v>1</v>
      </c>
      <c r="F20" s="88"/>
      <c r="G20" s="89">
        <f>E20*F20</f>
        <v>0</v>
      </c>
    </row>
    <row r="21" spans="1:7" ht="14.25">
      <c r="A21" s="90"/>
      <c r="G21" s="91"/>
    </row>
    <row r="22" spans="1:7" ht="14.25">
      <c r="A22" s="28">
        <v>3</v>
      </c>
      <c r="B22" s="29"/>
      <c r="C22" s="30" t="s">
        <v>146</v>
      </c>
      <c r="D22" s="31"/>
      <c r="E22" s="73"/>
      <c r="F22" s="74"/>
      <c r="G22" s="34">
        <f>SUM(G23:G30)</f>
        <v>0</v>
      </c>
    </row>
    <row r="23" spans="1:7" ht="14.25">
      <c r="A23" s="50">
        <v>1</v>
      </c>
      <c r="B23" s="51"/>
      <c r="C23" s="111" t="s">
        <v>147</v>
      </c>
      <c r="D23" s="106" t="s">
        <v>11</v>
      </c>
      <c r="E23" s="107">
        <v>55</v>
      </c>
      <c r="F23" s="108"/>
      <c r="G23" s="53">
        <f aca="true" t="shared" si="0" ref="G23:G30">E23*F23</f>
        <v>0</v>
      </c>
    </row>
    <row r="24" spans="1:7" ht="14.25">
      <c r="A24" s="50">
        <v>2</v>
      </c>
      <c r="B24" s="51"/>
      <c r="C24" s="111" t="s">
        <v>148</v>
      </c>
      <c r="D24" s="106" t="s">
        <v>23</v>
      </c>
      <c r="E24" s="107">
        <v>3</v>
      </c>
      <c r="F24" s="108"/>
      <c r="G24" s="53">
        <f t="shared" si="0"/>
        <v>0</v>
      </c>
    </row>
    <row r="25" spans="1:7" ht="14.25">
      <c r="A25" s="50">
        <v>3</v>
      </c>
      <c r="B25" s="51"/>
      <c r="C25" s="111" t="s">
        <v>149</v>
      </c>
      <c r="D25" s="106" t="s">
        <v>23</v>
      </c>
      <c r="E25" s="107">
        <v>1</v>
      </c>
      <c r="F25" s="108"/>
      <c r="G25" s="53">
        <f t="shared" si="0"/>
        <v>0</v>
      </c>
    </row>
    <row r="26" spans="1:7" ht="14.25">
      <c r="A26" s="50">
        <v>4</v>
      </c>
      <c r="B26" s="51"/>
      <c r="C26" s="111" t="s">
        <v>150</v>
      </c>
      <c r="D26" s="106" t="s">
        <v>23</v>
      </c>
      <c r="E26" s="107">
        <v>1</v>
      </c>
      <c r="F26" s="108"/>
      <c r="G26" s="53">
        <f t="shared" si="0"/>
        <v>0</v>
      </c>
    </row>
    <row r="27" spans="1:7" ht="15.75" customHeight="1">
      <c r="A27" s="50">
        <v>5</v>
      </c>
      <c r="B27" s="51"/>
      <c r="C27" s="92" t="s">
        <v>151</v>
      </c>
      <c r="D27" s="110" t="s">
        <v>36</v>
      </c>
      <c r="E27" s="107">
        <v>7</v>
      </c>
      <c r="F27" s="108"/>
      <c r="G27" s="53">
        <f t="shared" si="0"/>
        <v>0</v>
      </c>
    </row>
    <row r="28" spans="1:10" ht="14.25">
      <c r="A28" s="37">
        <v>6</v>
      </c>
      <c r="B28" s="38"/>
      <c r="C28" s="95" t="s">
        <v>152</v>
      </c>
      <c r="D28" s="110" t="s">
        <v>36</v>
      </c>
      <c r="E28" s="87">
        <v>1</v>
      </c>
      <c r="F28" s="108"/>
      <c r="G28" s="89">
        <f t="shared" si="0"/>
        <v>0</v>
      </c>
      <c r="J28" s="81"/>
    </row>
    <row r="29" spans="1:10" ht="15.75" customHeight="1">
      <c r="A29" s="45">
        <v>7</v>
      </c>
      <c r="B29" s="46"/>
      <c r="C29" s="92" t="s">
        <v>153</v>
      </c>
      <c r="D29" s="110" t="s">
        <v>36</v>
      </c>
      <c r="E29" s="87">
        <v>1</v>
      </c>
      <c r="F29" s="108"/>
      <c r="G29" s="89">
        <f t="shared" si="0"/>
        <v>0</v>
      </c>
      <c r="J29" s="81"/>
    </row>
    <row r="30" spans="1:10" ht="14.25">
      <c r="A30" s="50">
        <v>8</v>
      </c>
      <c r="B30" s="51"/>
      <c r="C30" s="92" t="s">
        <v>45</v>
      </c>
      <c r="D30" s="40" t="s">
        <v>36</v>
      </c>
      <c r="E30" s="3">
        <v>1</v>
      </c>
      <c r="F30" s="108"/>
      <c r="G30" s="53">
        <f t="shared" si="0"/>
        <v>0</v>
      </c>
      <c r="J30" s="64"/>
    </row>
    <row r="31" spans="1:7" ht="14.25">
      <c r="A31" s="96"/>
      <c r="B31" s="59"/>
      <c r="C31" s="97"/>
      <c r="D31" s="97"/>
      <c r="E31" s="97"/>
      <c r="F31" s="97"/>
      <c r="G31" s="98"/>
    </row>
  </sheetData>
  <sheetProtection selectLockedCells="1" selectUnlockedCells="1"/>
  <mergeCells count="3">
    <mergeCell ref="A1:G1"/>
    <mergeCell ref="A2:G2"/>
    <mergeCell ref="A4:G4"/>
  </mergeCells>
  <printOptions gridLines="1" horizontalCentered="1"/>
  <pageMargins left="0.5118055555555555" right="0.5118055555555555" top="0.7875" bottom="0.7875" header="0.5118055555555555" footer="0.31527777777777777"/>
  <pageSetup horizontalDpi="300" verticalDpi="300" orientation="landscape" paperSize="9" r:id="rId1"/>
  <headerFooter alignWithMargins="0">
    <oddFooter>&amp;C&amp;"Calibri,Běžné"&amp;11&amp;P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F31" sqref="F31"/>
    </sheetView>
  </sheetViews>
  <sheetFormatPr defaultColWidth="9.28125" defaultRowHeight="12.75"/>
  <cols>
    <col min="1" max="1" width="6.28125" style="112" customWidth="1"/>
    <col min="2" max="2" width="11.8515625" style="113" customWidth="1"/>
    <col min="3" max="3" width="71.8515625" style="112" customWidth="1"/>
    <col min="4" max="4" width="7.28125" style="112" customWidth="1"/>
    <col min="5" max="5" width="9.421875" style="112" customWidth="1"/>
    <col min="6" max="6" width="11.8515625" style="112" customWidth="1"/>
    <col min="7" max="7" width="17.28125" style="112" customWidth="1"/>
    <col min="8" max="9" width="9.28125" style="112" customWidth="1"/>
    <col min="10" max="10" width="21.8515625" style="114" customWidth="1"/>
    <col min="11" max="16384" width="9.28125" style="112" customWidth="1"/>
  </cols>
  <sheetData>
    <row r="1" spans="1:10" s="115" customFormat="1" ht="26.25" customHeight="1">
      <c r="A1" s="295" t="s">
        <v>0</v>
      </c>
      <c r="B1" s="295"/>
      <c r="C1" s="295"/>
      <c r="D1" s="295"/>
      <c r="E1" s="295"/>
      <c r="F1" s="295"/>
      <c r="G1" s="295"/>
      <c r="J1" s="116"/>
    </row>
    <row r="2" spans="1:10" s="115" customFormat="1" ht="22.5" customHeight="1">
      <c r="A2" s="295" t="s">
        <v>154</v>
      </c>
      <c r="B2" s="295"/>
      <c r="C2" s="295"/>
      <c r="D2" s="295"/>
      <c r="E2" s="295"/>
      <c r="F2" s="295"/>
      <c r="G2" s="295"/>
      <c r="J2" s="116"/>
    </row>
    <row r="3" spans="1:7" ht="33" customHeight="1">
      <c r="A3" s="8" t="s">
        <v>2</v>
      </c>
      <c r="B3" s="9"/>
      <c r="C3" s="11" t="s">
        <v>3</v>
      </c>
      <c r="D3" s="11" t="s">
        <v>4</v>
      </c>
      <c r="E3" s="11" t="s">
        <v>5</v>
      </c>
      <c r="F3" s="11" t="s">
        <v>155</v>
      </c>
      <c r="G3" s="68" t="s">
        <v>7</v>
      </c>
    </row>
    <row r="4" spans="1:7" ht="7.5" customHeight="1">
      <c r="A4" s="298"/>
      <c r="B4" s="298"/>
      <c r="C4" s="298"/>
      <c r="D4" s="298"/>
      <c r="E4" s="298"/>
      <c r="F4" s="298"/>
      <c r="G4" s="298"/>
    </row>
    <row r="5" spans="1:7" ht="18.75" customHeight="1">
      <c r="A5" s="14"/>
      <c r="B5" s="15"/>
      <c r="C5" s="16" t="s">
        <v>156</v>
      </c>
      <c r="D5" s="17"/>
      <c r="E5" s="69"/>
      <c r="F5" s="70"/>
      <c r="G5" s="20">
        <f>G7+G21+G30</f>
        <v>0</v>
      </c>
    </row>
    <row r="6" spans="1:7" ht="15" customHeight="1">
      <c r="A6" s="21"/>
      <c r="B6" s="22"/>
      <c r="C6" s="23"/>
      <c r="D6" s="24"/>
      <c r="E6" s="71"/>
      <c r="F6" s="72"/>
      <c r="G6" s="27"/>
    </row>
    <row r="7" spans="1:10" s="117" customFormat="1" ht="13.5">
      <c r="A7" s="28">
        <v>1</v>
      </c>
      <c r="B7" s="29"/>
      <c r="C7" s="30" t="s">
        <v>157</v>
      </c>
      <c r="D7" s="31"/>
      <c r="E7" s="73"/>
      <c r="F7" s="74"/>
      <c r="G7" s="34">
        <f>SUM(G8:G19)</f>
        <v>0</v>
      </c>
      <c r="J7" s="118"/>
    </row>
    <row r="8" spans="1:7" ht="18.75" customHeight="1">
      <c r="A8" s="50">
        <v>1</v>
      </c>
      <c r="B8" s="51"/>
      <c r="C8" s="119" t="s">
        <v>158</v>
      </c>
      <c r="D8" s="120" t="s">
        <v>11</v>
      </c>
      <c r="E8" s="121">
        <v>60</v>
      </c>
      <c r="F8" s="94"/>
      <c r="G8" s="53">
        <f>E8*F8</f>
        <v>0</v>
      </c>
    </row>
    <row r="9" spans="1:7" ht="18.75" customHeight="1">
      <c r="A9" s="37">
        <f>A8+1</f>
        <v>2</v>
      </c>
      <c r="B9" s="38"/>
      <c r="C9" s="119" t="s">
        <v>159</v>
      </c>
      <c r="D9" s="120" t="s">
        <v>11</v>
      </c>
      <c r="E9" s="121">
        <v>125</v>
      </c>
      <c r="F9" s="94"/>
      <c r="G9" s="89">
        <f>E9*F9</f>
        <v>0</v>
      </c>
    </row>
    <row r="10" spans="1:10" ht="18.75" customHeight="1">
      <c r="A10" s="37">
        <f aca="true" t="shared" si="0" ref="A10:A19">A9+1</f>
        <v>3</v>
      </c>
      <c r="B10" s="38"/>
      <c r="C10" s="119" t="s">
        <v>160</v>
      </c>
      <c r="D10" s="120" t="s">
        <v>11</v>
      </c>
      <c r="E10" s="121">
        <v>55</v>
      </c>
      <c r="F10" s="94"/>
      <c r="G10" s="89">
        <f>E10*F10</f>
        <v>0</v>
      </c>
      <c r="J10" s="122"/>
    </row>
    <row r="11" spans="1:10" ht="18.75" customHeight="1">
      <c r="A11" s="37">
        <f t="shared" si="0"/>
        <v>4</v>
      </c>
      <c r="B11" s="38"/>
      <c r="C11" s="119" t="s">
        <v>161</v>
      </c>
      <c r="D11" s="120" t="s">
        <v>11</v>
      </c>
      <c r="E11" s="121">
        <v>225</v>
      </c>
      <c r="F11" s="94"/>
      <c r="G11" s="89">
        <f aca="true" t="shared" si="1" ref="G11:G19">E11*F11</f>
        <v>0</v>
      </c>
      <c r="J11" s="122"/>
    </row>
    <row r="12" spans="1:10" ht="18.75" customHeight="1">
      <c r="A12" s="37">
        <f t="shared" si="0"/>
        <v>5</v>
      </c>
      <c r="B12" s="38"/>
      <c r="C12" s="119" t="s">
        <v>162</v>
      </c>
      <c r="D12" s="120" t="s">
        <v>11</v>
      </c>
      <c r="E12" s="121">
        <v>80</v>
      </c>
      <c r="F12" s="94"/>
      <c r="G12" s="89">
        <f t="shared" si="1"/>
        <v>0</v>
      </c>
      <c r="J12" s="122"/>
    </row>
    <row r="13" spans="1:10" ht="18.75" customHeight="1">
      <c r="A13" s="37">
        <f t="shared" si="0"/>
        <v>6</v>
      </c>
      <c r="B13" s="38"/>
      <c r="C13" s="119" t="s">
        <v>163</v>
      </c>
      <c r="D13" s="120" t="s">
        <v>11</v>
      </c>
      <c r="E13" s="121">
        <v>30</v>
      </c>
      <c r="F13" s="94"/>
      <c r="G13" s="89">
        <f t="shared" si="1"/>
        <v>0</v>
      </c>
      <c r="J13" s="122"/>
    </row>
    <row r="14" spans="1:10" ht="18.75" customHeight="1">
      <c r="A14" s="37">
        <f t="shared" si="0"/>
        <v>7</v>
      </c>
      <c r="B14" s="38"/>
      <c r="C14" s="119" t="s">
        <v>164</v>
      </c>
      <c r="D14" s="120" t="s">
        <v>165</v>
      </c>
      <c r="E14" s="121">
        <v>1</v>
      </c>
      <c r="F14" s="94"/>
      <c r="G14" s="89">
        <f t="shared" si="1"/>
        <v>0</v>
      </c>
      <c r="J14" s="122"/>
    </row>
    <row r="15" spans="1:10" ht="18.75" customHeight="1">
      <c r="A15" s="37">
        <f t="shared" si="0"/>
        <v>8</v>
      </c>
      <c r="B15" s="38"/>
      <c r="C15" s="119" t="s">
        <v>166</v>
      </c>
      <c r="D15" s="120" t="s">
        <v>167</v>
      </c>
      <c r="E15" s="123">
        <v>860</v>
      </c>
      <c r="F15" s="94"/>
      <c r="G15" s="89">
        <f t="shared" si="1"/>
        <v>0</v>
      </c>
      <c r="J15" s="122"/>
    </row>
    <row r="16" spans="1:10" ht="18.75" customHeight="1">
      <c r="A16" s="37">
        <f t="shared" si="0"/>
        <v>9</v>
      </c>
      <c r="B16" s="38"/>
      <c r="C16" s="119" t="s">
        <v>168</v>
      </c>
      <c r="D16" s="120" t="s">
        <v>167</v>
      </c>
      <c r="E16" s="123">
        <v>490</v>
      </c>
      <c r="F16" s="94"/>
      <c r="G16" s="89">
        <f t="shared" si="1"/>
        <v>0</v>
      </c>
      <c r="J16" s="122"/>
    </row>
    <row r="17" spans="1:10" ht="18.75" customHeight="1">
      <c r="A17" s="37">
        <f t="shared" si="0"/>
        <v>10</v>
      </c>
      <c r="B17" s="38"/>
      <c r="C17" s="119" t="s">
        <v>169</v>
      </c>
      <c r="D17" s="120" t="s">
        <v>167</v>
      </c>
      <c r="E17" s="123">
        <v>135</v>
      </c>
      <c r="F17" s="94"/>
      <c r="G17" s="89">
        <f t="shared" si="1"/>
        <v>0</v>
      </c>
      <c r="J17" s="122"/>
    </row>
    <row r="18" spans="1:10" ht="18.75" customHeight="1">
      <c r="A18" s="37">
        <f t="shared" si="0"/>
        <v>11</v>
      </c>
      <c r="B18" s="38"/>
      <c r="C18" s="119" t="s">
        <v>170</v>
      </c>
      <c r="D18" s="120" t="s">
        <v>167</v>
      </c>
      <c r="E18" s="123">
        <v>370</v>
      </c>
      <c r="F18" s="94"/>
      <c r="G18" s="89">
        <f t="shared" si="1"/>
        <v>0</v>
      </c>
      <c r="J18" s="122"/>
    </row>
    <row r="19" spans="1:10" ht="18.75" customHeight="1">
      <c r="A19" s="37">
        <f t="shared" si="0"/>
        <v>12</v>
      </c>
      <c r="B19" s="38"/>
      <c r="C19" s="119" t="s">
        <v>171</v>
      </c>
      <c r="D19" s="120" t="s">
        <v>172</v>
      </c>
      <c r="E19" s="123">
        <v>680</v>
      </c>
      <c r="F19" s="94"/>
      <c r="G19" s="89">
        <f t="shared" si="1"/>
        <v>0</v>
      </c>
      <c r="J19" s="122"/>
    </row>
    <row r="20" spans="1:7" ht="15" customHeight="1">
      <c r="A20" s="21"/>
      <c r="B20" s="22"/>
      <c r="C20" s="23"/>
      <c r="D20" s="24"/>
      <c r="E20" s="71"/>
      <c r="F20" s="72"/>
      <c r="G20" s="27"/>
    </row>
    <row r="21" spans="1:10" s="117" customFormat="1" ht="13.5">
      <c r="A21" s="28">
        <v>2</v>
      </c>
      <c r="B21" s="29"/>
      <c r="C21" s="30" t="s">
        <v>173</v>
      </c>
      <c r="D21" s="31"/>
      <c r="E21" s="73"/>
      <c r="F21" s="74"/>
      <c r="G21" s="34">
        <f>SUM(G22:G28)</f>
        <v>0</v>
      </c>
      <c r="J21" s="118"/>
    </row>
    <row r="22" spans="1:7" ht="29.25" customHeight="1">
      <c r="A22" s="50">
        <v>1</v>
      </c>
      <c r="B22" s="51"/>
      <c r="C22" s="124" t="s">
        <v>174</v>
      </c>
      <c r="D22" s="110" t="s">
        <v>36</v>
      </c>
      <c r="E22" s="120">
        <v>1</v>
      </c>
      <c r="F22" s="94"/>
      <c r="G22" s="53">
        <f aca="true" t="shared" si="2" ref="G22:G28">E22*F22</f>
        <v>0</v>
      </c>
    </row>
    <row r="23" spans="1:7" ht="29.25" customHeight="1">
      <c r="A23" s="50">
        <v>2</v>
      </c>
      <c r="B23" s="51"/>
      <c r="C23" s="124" t="s">
        <v>175</v>
      </c>
      <c r="D23" s="110" t="s">
        <v>36</v>
      </c>
      <c r="E23" s="120">
        <v>1</v>
      </c>
      <c r="F23" s="94"/>
      <c r="G23" s="53">
        <f t="shared" si="2"/>
        <v>0</v>
      </c>
    </row>
    <row r="24" spans="1:7" ht="29.25" customHeight="1">
      <c r="A24" s="50">
        <v>3</v>
      </c>
      <c r="B24" s="51"/>
      <c r="C24" s="124" t="s">
        <v>176</v>
      </c>
      <c r="D24" s="110" t="s">
        <v>36</v>
      </c>
      <c r="E24" s="120">
        <v>1</v>
      </c>
      <c r="F24" s="94"/>
      <c r="G24" s="53">
        <f t="shared" si="2"/>
        <v>0</v>
      </c>
    </row>
    <row r="25" spans="1:10" ht="29.25" customHeight="1">
      <c r="A25" s="50">
        <v>4</v>
      </c>
      <c r="B25" s="51"/>
      <c r="C25" s="124" t="s">
        <v>177</v>
      </c>
      <c r="D25" s="110" t="s">
        <v>36</v>
      </c>
      <c r="E25" s="120">
        <v>1</v>
      </c>
      <c r="F25" s="94"/>
      <c r="G25" s="53">
        <f t="shared" si="2"/>
        <v>0</v>
      </c>
      <c r="J25" s="122"/>
    </row>
    <row r="26" spans="1:10" ht="29.25" customHeight="1">
      <c r="A26" s="50">
        <v>4</v>
      </c>
      <c r="B26" s="51"/>
      <c r="C26" s="124" t="s">
        <v>178</v>
      </c>
      <c r="D26" s="110" t="s">
        <v>36</v>
      </c>
      <c r="E26" s="120">
        <v>1</v>
      </c>
      <c r="F26" s="94"/>
      <c r="G26" s="53">
        <f t="shared" si="2"/>
        <v>0</v>
      </c>
      <c r="J26" s="122"/>
    </row>
    <row r="27" spans="1:10" ht="29.25" customHeight="1">
      <c r="A27" s="50">
        <v>4</v>
      </c>
      <c r="B27" s="51"/>
      <c r="C27" s="124" t="s">
        <v>179</v>
      </c>
      <c r="D27" s="110" t="s">
        <v>36</v>
      </c>
      <c r="E27" s="120">
        <v>1</v>
      </c>
      <c r="F27" s="94"/>
      <c r="G27" s="53">
        <f t="shared" si="2"/>
        <v>0</v>
      </c>
      <c r="J27" s="122"/>
    </row>
    <row r="28" spans="1:10" ht="73.5" customHeight="1">
      <c r="A28" s="50">
        <v>4</v>
      </c>
      <c r="B28" s="51"/>
      <c r="C28" s="125" t="s">
        <v>180</v>
      </c>
      <c r="D28" s="110" t="s">
        <v>36</v>
      </c>
      <c r="E28" s="126">
        <v>1</v>
      </c>
      <c r="F28" s="94"/>
      <c r="G28" s="53">
        <f t="shared" si="2"/>
        <v>0</v>
      </c>
      <c r="J28" s="122"/>
    </row>
    <row r="29" spans="1:7" ht="13.5">
      <c r="A29" s="127"/>
      <c r="G29" s="128"/>
    </row>
    <row r="30" spans="1:7" ht="13.5">
      <c r="A30" s="28">
        <v>3</v>
      </c>
      <c r="B30" s="29"/>
      <c r="C30" s="30" t="s">
        <v>146</v>
      </c>
      <c r="D30" s="31"/>
      <c r="E30" s="73"/>
      <c r="F30" s="74"/>
      <c r="G30" s="34">
        <f>SUM(G31:G35)</f>
        <v>0</v>
      </c>
    </row>
    <row r="31" spans="1:7" ht="30" customHeight="1">
      <c r="A31" s="50">
        <v>1</v>
      </c>
      <c r="B31" s="51"/>
      <c r="C31" s="129" t="s">
        <v>181</v>
      </c>
      <c r="D31" s="110" t="s">
        <v>36</v>
      </c>
      <c r="E31" s="120">
        <v>1</v>
      </c>
      <c r="F31" s="94"/>
      <c r="G31" s="53">
        <f>E31*F31</f>
        <v>0</v>
      </c>
    </row>
    <row r="32" spans="1:7" ht="30" customHeight="1">
      <c r="A32" s="50">
        <v>2</v>
      </c>
      <c r="B32" s="51"/>
      <c r="C32" s="129" t="s">
        <v>182</v>
      </c>
      <c r="D32" s="110" t="s">
        <v>36</v>
      </c>
      <c r="E32" s="120">
        <v>1</v>
      </c>
      <c r="F32" s="94"/>
      <c r="G32" s="53">
        <f>E32*F32</f>
        <v>0</v>
      </c>
    </row>
    <row r="33" spans="1:7" ht="16.5" customHeight="1">
      <c r="A33" s="50">
        <v>3</v>
      </c>
      <c r="B33" s="51"/>
      <c r="C33" s="130" t="s">
        <v>183</v>
      </c>
      <c r="D33" s="110" t="s">
        <v>36</v>
      </c>
      <c r="E33" s="120">
        <v>1</v>
      </c>
      <c r="F33" s="94"/>
      <c r="G33" s="53">
        <f>E33*F33</f>
        <v>0</v>
      </c>
    </row>
    <row r="34" spans="1:7" ht="16.5" customHeight="1">
      <c r="A34" s="50">
        <v>4</v>
      </c>
      <c r="B34" s="51"/>
      <c r="C34" s="131" t="s">
        <v>45</v>
      </c>
      <c r="D34" s="110" t="s">
        <v>36</v>
      </c>
      <c r="E34" s="120">
        <v>1</v>
      </c>
      <c r="F34" s="94"/>
      <c r="G34" s="53">
        <f>E34*F34</f>
        <v>0</v>
      </c>
    </row>
    <row r="35" spans="1:10" ht="16.5" customHeight="1">
      <c r="A35" s="37">
        <v>5</v>
      </c>
      <c r="B35" s="38"/>
      <c r="C35" s="131" t="s">
        <v>184</v>
      </c>
      <c r="D35" s="110" t="s">
        <v>36</v>
      </c>
      <c r="E35" s="120">
        <v>1</v>
      </c>
      <c r="F35" s="94"/>
      <c r="G35" s="89">
        <f>E35*F35</f>
        <v>0</v>
      </c>
      <c r="J35" s="122"/>
    </row>
    <row r="36" spans="1:7" ht="13.5">
      <c r="A36" s="132"/>
      <c r="B36" s="133"/>
      <c r="C36" s="134"/>
      <c r="D36" s="134"/>
      <c r="E36" s="134"/>
      <c r="F36" s="134"/>
      <c r="G36" s="135"/>
    </row>
  </sheetData>
  <sheetProtection selectLockedCells="1" selectUnlockedCells="1"/>
  <mergeCells count="3">
    <mergeCell ref="A1:G1"/>
    <mergeCell ref="A2:G2"/>
    <mergeCell ref="A4:G4"/>
  </mergeCells>
  <printOptions gridLines="1" horizontalCentered="1"/>
  <pageMargins left="0.5118055555555555" right="0.5118055555555555" top="0.7875" bottom="0.7875" header="0.5118055555555555" footer="0.31527777777777777"/>
  <pageSetup horizontalDpi="300" verticalDpi="300" orientation="landscape" paperSize="9" r:id="rId1"/>
  <headerFooter alignWithMargins="0">
    <oddFooter>&amp;C&amp;"Calibri,Běžné"&amp;11&amp;P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BK415"/>
  <sheetViews>
    <sheetView view="pageBreakPreview" zoomScaleSheetLayoutView="100" zoomScalePageLayoutView="0" workbookViewId="0" topLeftCell="A392">
      <selection activeCell="F404" sqref="F404"/>
    </sheetView>
  </sheetViews>
  <sheetFormatPr defaultColWidth="9.28125" defaultRowHeight="12.75"/>
  <cols>
    <col min="1" max="1" width="7.28125" style="136" customWidth="1"/>
    <col min="2" max="2" width="1.421875" style="136" customWidth="1"/>
    <col min="3" max="3" width="3.57421875" style="136" customWidth="1"/>
    <col min="4" max="4" width="3.7109375" style="136" customWidth="1"/>
    <col min="5" max="5" width="14.7109375" style="136" customWidth="1"/>
    <col min="6" max="6" width="43.8515625" style="136" customWidth="1"/>
    <col min="7" max="7" width="7.28125" style="136" customWidth="1"/>
    <col min="8" max="8" width="9.8515625" style="136" customWidth="1"/>
    <col min="9" max="10" width="17.28125" style="136" customWidth="1"/>
    <col min="11" max="11" width="8.00390625" style="136" customWidth="1"/>
    <col min="12" max="20" width="0" style="136" hidden="1" customWidth="1"/>
    <col min="21" max="21" width="10.7109375" style="136" customWidth="1"/>
    <col min="22" max="22" width="14.140625" style="136" customWidth="1"/>
    <col min="23" max="23" width="10.7109375" style="136" customWidth="1"/>
    <col min="24" max="25" width="12.8515625" style="136" customWidth="1"/>
    <col min="26" max="26" width="14.140625" style="136" customWidth="1"/>
    <col min="27" max="27" width="9.421875" style="136" customWidth="1"/>
    <col min="28" max="28" width="12.8515625" style="136" customWidth="1"/>
    <col min="29" max="29" width="14.140625" style="136" customWidth="1"/>
    <col min="30" max="16384" width="9.28125" style="136" customWidth="1"/>
  </cols>
  <sheetData>
    <row r="2" spans="11:44" ht="36.75" customHeight="1">
      <c r="K2" s="303" t="s">
        <v>185</v>
      </c>
      <c r="L2" s="303"/>
      <c r="M2" s="303"/>
      <c r="N2" s="303"/>
      <c r="O2" s="303"/>
      <c r="P2" s="303"/>
      <c r="Q2" s="303"/>
      <c r="R2" s="303"/>
      <c r="S2" s="303"/>
      <c r="T2" s="303"/>
      <c r="U2" s="303"/>
      <c r="AR2" s="137" t="s">
        <v>186</v>
      </c>
    </row>
    <row r="3" spans="2:44" ht="6.75" customHeight="1">
      <c r="B3" s="138"/>
      <c r="C3" s="139"/>
      <c r="D3" s="139"/>
      <c r="E3" s="139"/>
      <c r="F3" s="139"/>
      <c r="G3" s="139"/>
      <c r="H3" s="139"/>
      <c r="I3" s="139"/>
      <c r="J3" s="139"/>
      <c r="K3" s="140"/>
      <c r="AR3" s="137" t="s">
        <v>187</v>
      </c>
    </row>
    <row r="4" spans="2:44" ht="24.75" customHeight="1">
      <c r="B4" s="140"/>
      <c r="D4" s="141" t="s">
        <v>188</v>
      </c>
      <c r="K4" s="140"/>
      <c r="L4" s="142" t="s">
        <v>189</v>
      </c>
      <c r="AR4" s="137" t="s">
        <v>190</v>
      </c>
    </row>
    <row r="5" spans="2:11" ht="6.75" customHeight="1">
      <c r="B5" s="140"/>
      <c r="K5" s="140"/>
    </row>
    <row r="6" spans="2:11" ht="12" customHeight="1">
      <c r="B6" s="140"/>
      <c r="D6" s="143" t="s">
        <v>191</v>
      </c>
      <c r="K6" s="140"/>
    </row>
    <row r="7" spans="2:11" ht="16.5" customHeight="1">
      <c r="B7" s="140"/>
      <c r="E7" s="302" t="e">
        <f>#N/A</f>
        <v>#N/A</v>
      </c>
      <c r="F7" s="302"/>
      <c r="G7" s="302"/>
      <c r="H7" s="302"/>
      <c r="K7" s="140"/>
    </row>
    <row r="8" spans="2:11" s="144" customFormat="1" ht="12" customHeight="1">
      <c r="B8" s="145"/>
      <c r="D8" s="143" t="s">
        <v>192</v>
      </c>
      <c r="K8" s="145"/>
    </row>
    <row r="9" spans="2:11" s="144" customFormat="1" ht="16.5" customHeight="1">
      <c r="B9" s="145"/>
      <c r="E9" s="301" t="s">
        <v>193</v>
      </c>
      <c r="F9" s="301"/>
      <c r="G9" s="301"/>
      <c r="H9" s="301"/>
      <c r="K9" s="145"/>
    </row>
    <row r="10" spans="2:11" s="144" customFormat="1" ht="9.75">
      <c r="B10" s="145"/>
      <c r="K10" s="145"/>
    </row>
    <row r="11" spans="2:11" s="144" customFormat="1" ht="12" customHeight="1">
      <c r="B11" s="145"/>
      <c r="D11" s="143" t="s">
        <v>194</v>
      </c>
      <c r="F11" s="146"/>
      <c r="I11" s="143" t="s">
        <v>195</v>
      </c>
      <c r="J11" s="146"/>
      <c r="K11" s="145"/>
    </row>
    <row r="12" spans="2:11" s="144" customFormat="1" ht="12" customHeight="1">
      <c r="B12" s="145"/>
      <c r="D12" s="143" t="s">
        <v>196</v>
      </c>
      <c r="F12" s="146" t="s">
        <v>197</v>
      </c>
      <c r="I12" s="143" t="s">
        <v>198</v>
      </c>
      <c r="J12" s="147" t="e">
        <f>#N/A</f>
        <v>#N/A</v>
      </c>
      <c r="K12" s="145"/>
    </row>
    <row r="13" spans="2:11" s="144" customFormat="1" ht="10.5" customHeight="1">
      <c r="B13" s="145"/>
      <c r="K13" s="145"/>
    </row>
    <row r="14" spans="2:11" s="144" customFormat="1" ht="12" customHeight="1">
      <c r="B14" s="145"/>
      <c r="D14" s="143" t="s">
        <v>199</v>
      </c>
      <c r="I14" s="143" t="s">
        <v>200</v>
      </c>
      <c r="J14" s="146" t="e">
        <f>#N/A</f>
        <v>#N/A</v>
      </c>
      <c r="K14" s="145"/>
    </row>
    <row r="15" spans="2:11" s="144" customFormat="1" ht="18" customHeight="1">
      <c r="B15" s="145"/>
      <c r="E15" s="146" t="e">
        <f>#N/A</f>
        <v>#N/A</v>
      </c>
      <c r="I15" s="143" t="s">
        <v>201</v>
      </c>
      <c r="J15" s="146" t="e">
        <f>#N/A</f>
        <v>#N/A</v>
      </c>
      <c r="K15" s="145"/>
    </row>
    <row r="16" spans="2:11" s="144" customFormat="1" ht="6.75" customHeight="1">
      <c r="B16" s="145"/>
      <c r="K16" s="145"/>
    </row>
    <row r="17" spans="2:11" s="144" customFormat="1" ht="12" customHeight="1">
      <c r="B17" s="145"/>
      <c r="D17" s="143" t="s">
        <v>202</v>
      </c>
      <c r="I17" s="143" t="s">
        <v>200</v>
      </c>
      <c r="J17" s="146" t="e">
        <f>#N/A</f>
        <v>#N/A</v>
      </c>
      <c r="K17" s="145"/>
    </row>
    <row r="18" spans="2:11" s="144" customFormat="1" ht="18" customHeight="1">
      <c r="B18" s="145"/>
      <c r="E18" s="304" t="e">
        <f>#N/A</f>
        <v>#N/A</v>
      </c>
      <c r="F18" s="304"/>
      <c r="G18" s="304"/>
      <c r="H18" s="304"/>
      <c r="I18" s="143" t="s">
        <v>201</v>
      </c>
      <c r="J18" s="146" t="e">
        <f>#N/A</f>
        <v>#N/A</v>
      </c>
      <c r="K18" s="145"/>
    </row>
    <row r="19" spans="2:11" s="144" customFormat="1" ht="6.75" customHeight="1">
      <c r="B19" s="145"/>
      <c r="K19" s="145"/>
    </row>
    <row r="20" spans="2:11" s="144" customFormat="1" ht="12" customHeight="1">
      <c r="B20" s="145"/>
      <c r="D20" s="143" t="s">
        <v>203</v>
      </c>
      <c r="I20" s="143" t="s">
        <v>200</v>
      </c>
      <c r="J20" s="146" t="e">
        <f>#N/A</f>
        <v>#N/A</v>
      </c>
      <c r="K20" s="145"/>
    </row>
    <row r="21" spans="2:11" s="144" customFormat="1" ht="18" customHeight="1">
      <c r="B21" s="145"/>
      <c r="E21" s="146" t="e">
        <f>#N/A</f>
        <v>#N/A</v>
      </c>
      <c r="I21" s="143" t="s">
        <v>201</v>
      </c>
      <c r="J21" s="146" t="e">
        <f>#N/A</f>
        <v>#N/A</v>
      </c>
      <c r="K21" s="145"/>
    </row>
    <row r="22" spans="2:11" s="144" customFormat="1" ht="6.75" customHeight="1">
      <c r="B22" s="145"/>
      <c r="K22" s="145"/>
    </row>
    <row r="23" spans="2:11" s="144" customFormat="1" ht="12" customHeight="1">
      <c r="B23" s="145"/>
      <c r="D23" s="143" t="s">
        <v>204</v>
      </c>
      <c r="I23" s="143" t="s">
        <v>200</v>
      </c>
      <c r="J23" s="146" t="e">
        <f>#N/A</f>
        <v>#N/A</v>
      </c>
      <c r="K23" s="145"/>
    </row>
    <row r="24" spans="2:11" s="144" customFormat="1" ht="18" customHeight="1">
      <c r="B24" s="145"/>
      <c r="E24" s="146" t="e">
        <f>#N/A</f>
        <v>#N/A</v>
      </c>
      <c r="I24" s="143" t="s">
        <v>201</v>
      </c>
      <c r="J24" s="146" t="e">
        <f>#N/A</f>
        <v>#N/A</v>
      </c>
      <c r="K24" s="145"/>
    </row>
    <row r="25" spans="2:11" s="144" customFormat="1" ht="6.75" customHeight="1">
      <c r="B25" s="145"/>
      <c r="K25" s="145"/>
    </row>
    <row r="26" spans="2:11" s="144" customFormat="1" ht="12" customHeight="1">
      <c r="B26" s="145"/>
      <c r="D26" s="143" t="s">
        <v>205</v>
      </c>
      <c r="K26" s="145"/>
    </row>
    <row r="27" spans="2:11" s="148" customFormat="1" ht="202.5" customHeight="1">
      <c r="B27" s="149"/>
      <c r="E27" s="305" t="s">
        <v>206</v>
      </c>
      <c r="F27" s="305"/>
      <c r="G27" s="305"/>
      <c r="H27" s="305"/>
      <c r="I27" s="305"/>
      <c r="K27" s="149"/>
    </row>
    <row r="28" spans="2:11" s="144" customFormat="1" ht="6.75" customHeight="1">
      <c r="B28" s="145"/>
      <c r="K28" s="145"/>
    </row>
    <row r="29" spans="2:11" s="144" customFormat="1" ht="6.75" customHeight="1">
      <c r="B29" s="145"/>
      <c r="D29" s="150"/>
      <c r="E29" s="150"/>
      <c r="F29" s="150"/>
      <c r="G29" s="150"/>
      <c r="H29" s="150"/>
      <c r="I29" s="150"/>
      <c r="J29" s="150"/>
      <c r="K29" s="145"/>
    </row>
    <row r="30" spans="2:11" s="144" customFormat="1" ht="24.75" customHeight="1" hidden="1">
      <c r="B30" s="145"/>
      <c r="D30" s="151" t="s">
        <v>207</v>
      </c>
      <c r="J30" s="152">
        <f>ROUND(J125,2)</f>
        <v>0</v>
      </c>
      <c r="K30" s="145"/>
    </row>
    <row r="31" spans="2:11" s="144" customFormat="1" ht="6.75" customHeight="1">
      <c r="B31" s="145"/>
      <c r="D31" s="150"/>
      <c r="E31" s="150"/>
      <c r="F31" s="150"/>
      <c r="G31" s="150"/>
      <c r="H31" s="150"/>
      <c r="I31" s="150"/>
      <c r="J31" s="150"/>
      <c r="K31" s="145"/>
    </row>
    <row r="32" spans="2:11" s="144" customFormat="1" ht="14.25" customHeight="1" hidden="1">
      <c r="B32" s="145"/>
      <c r="F32" s="153" t="s">
        <v>208</v>
      </c>
      <c r="I32" s="153" t="s">
        <v>209</v>
      </c>
      <c r="J32" s="153" t="s">
        <v>210</v>
      </c>
      <c r="K32" s="145"/>
    </row>
    <row r="33" spans="2:11" s="144" customFormat="1" ht="14.25" customHeight="1" hidden="1">
      <c r="B33" s="145"/>
      <c r="D33" s="154" t="s">
        <v>211</v>
      </c>
      <c r="E33" s="143" t="s">
        <v>212</v>
      </c>
      <c r="F33" s="155">
        <f>ROUND((SUM(BC125:BC414)),2)</f>
        <v>0</v>
      </c>
      <c r="I33" s="156">
        <v>0.21</v>
      </c>
      <c r="J33" s="155">
        <f>ROUND(((SUM(BC125:BC414))*I33),2)</f>
        <v>0</v>
      </c>
      <c r="K33" s="145"/>
    </row>
    <row r="34" spans="2:11" s="144" customFormat="1" ht="14.25" customHeight="1" hidden="1">
      <c r="B34" s="145"/>
      <c r="E34" s="143" t="s">
        <v>213</v>
      </c>
      <c r="F34" s="155">
        <f>ROUND((SUM(BD125:BD414)),2)</f>
        <v>0</v>
      </c>
      <c r="I34" s="156">
        <v>0.15</v>
      </c>
      <c r="J34" s="155">
        <f>ROUND(((SUM(BD125:BD414))*I34),2)</f>
        <v>0</v>
      </c>
      <c r="K34" s="145"/>
    </row>
    <row r="35" spans="2:11" s="144" customFormat="1" ht="14.25" customHeight="1" hidden="1">
      <c r="B35" s="145"/>
      <c r="E35" s="143" t="s">
        <v>214</v>
      </c>
      <c r="F35" s="155">
        <f>ROUND((SUM(BE125:BE414)),2)</f>
        <v>0</v>
      </c>
      <c r="I35" s="156">
        <v>0.21</v>
      </c>
      <c r="J35" s="155">
        <f>0</f>
        <v>0</v>
      </c>
      <c r="K35" s="145"/>
    </row>
    <row r="36" spans="2:11" s="144" customFormat="1" ht="14.25" customHeight="1" hidden="1">
      <c r="B36" s="145"/>
      <c r="E36" s="143" t="s">
        <v>215</v>
      </c>
      <c r="F36" s="155">
        <f>ROUND((SUM(BF125:BF414)),2)</f>
        <v>0</v>
      </c>
      <c r="I36" s="156">
        <v>0.15</v>
      </c>
      <c r="J36" s="155">
        <f>0</f>
        <v>0</v>
      </c>
      <c r="K36" s="145"/>
    </row>
    <row r="37" spans="2:11" s="144" customFormat="1" ht="14.25" customHeight="1" hidden="1">
      <c r="B37" s="145"/>
      <c r="E37" s="143" t="s">
        <v>216</v>
      </c>
      <c r="F37" s="155">
        <f>ROUND((SUM(BG125:BG414)),2)</f>
        <v>0</v>
      </c>
      <c r="I37" s="156">
        <v>0</v>
      </c>
      <c r="J37" s="155">
        <f>0</f>
        <v>0</v>
      </c>
      <c r="K37" s="145"/>
    </row>
    <row r="38" spans="2:11" s="144" customFormat="1" ht="6.75" customHeight="1" hidden="1">
      <c r="B38" s="145"/>
      <c r="K38" s="145"/>
    </row>
    <row r="39" spans="2:11" s="144" customFormat="1" ht="24.75" customHeight="1" hidden="1">
      <c r="B39" s="145"/>
      <c r="C39" s="157"/>
      <c r="D39" s="158" t="s">
        <v>217</v>
      </c>
      <c r="E39" s="159"/>
      <c r="F39" s="159"/>
      <c r="G39" s="160" t="s">
        <v>218</v>
      </c>
      <c r="H39" s="161" t="s">
        <v>219</v>
      </c>
      <c r="I39" s="159"/>
      <c r="J39" s="162">
        <f>SUM(J30:J37)</f>
        <v>0</v>
      </c>
      <c r="K39" s="145"/>
    </row>
    <row r="40" spans="2:11" s="144" customFormat="1" ht="14.25" customHeight="1" hidden="1">
      <c r="B40" s="145"/>
      <c r="K40" s="145"/>
    </row>
    <row r="41" spans="2:11" ht="14.25" customHeight="1" hidden="1">
      <c r="B41" s="140"/>
      <c r="K41" s="140"/>
    </row>
    <row r="42" spans="2:11" ht="14.25" customHeight="1" hidden="1">
      <c r="B42" s="140"/>
      <c r="K42" s="140"/>
    </row>
    <row r="43" spans="2:11" ht="14.25" customHeight="1" hidden="1">
      <c r="B43" s="140"/>
      <c r="K43" s="140"/>
    </row>
    <row r="44" spans="2:11" ht="14.25" customHeight="1" hidden="1">
      <c r="B44" s="140"/>
      <c r="K44" s="140"/>
    </row>
    <row r="45" spans="2:11" ht="14.25" customHeight="1" hidden="1">
      <c r="B45" s="140"/>
      <c r="K45" s="140"/>
    </row>
    <row r="46" spans="2:11" ht="14.25" customHeight="1" hidden="1">
      <c r="B46" s="140"/>
      <c r="K46" s="140"/>
    </row>
    <row r="47" spans="2:11" ht="14.25" customHeight="1" hidden="1">
      <c r="B47" s="140"/>
      <c r="K47" s="140"/>
    </row>
    <row r="48" spans="2:11" ht="14.25" customHeight="1" hidden="1">
      <c r="B48" s="140"/>
      <c r="K48" s="140"/>
    </row>
    <row r="49" spans="2:11" ht="14.25" customHeight="1" hidden="1">
      <c r="B49" s="140"/>
      <c r="K49" s="140"/>
    </row>
    <row r="50" spans="2:11" s="144" customFormat="1" ht="14.25" customHeight="1" hidden="1">
      <c r="B50" s="145"/>
      <c r="D50" s="163" t="s">
        <v>220</v>
      </c>
      <c r="E50" s="164"/>
      <c r="F50" s="164"/>
      <c r="G50" s="163" t="s">
        <v>221</v>
      </c>
      <c r="H50" s="164"/>
      <c r="I50" s="164"/>
      <c r="J50" s="164"/>
      <c r="K50" s="145"/>
    </row>
    <row r="51" spans="2:11" ht="9.75" hidden="1">
      <c r="B51" s="140"/>
      <c r="K51" s="140"/>
    </row>
    <row r="52" spans="2:11" ht="9.75" hidden="1">
      <c r="B52" s="140"/>
      <c r="K52" s="140"/>
    </row>
    <row r="53" spans="2:11" ht="9.75" hidden="1">
      <c r="B53" s="140"/>
      <c r="K53" s="140"/>
    </row>
    <row r="54" spans="2:11" ht="9.75" hidden="1">
      <c r="B54" s="140"/>
      <c r="K54" s="140"/>
    </row>
    <row r="55" spans="2:11" ht="9.75" hidden="1">
      <c r="B55" s="140"/>
      <c r="K55" s="140"/>
    </row>
    <row r="56" spans="2:11" ht="9.75" hidden="1">
      <c r="B56" s="140"/>
      <c r="K56" s="140"/>
    </row>
    <row r="57" spans="2:11" ht="9.75" hidden="1">
      <c r="B57" s="140"/>
      <c r="K57" s="140"/>
    </row>
    <row r="58" spans="2:11" ht="9.75" hidden="1">
      <c r="B58" s="140"/>
      <c r="K58" s="140"/>
    </row>
    <row r="59" spans="2:11" ht="9.75" hidden="1">
      <c r="B59" s="140"/>
      <c r="K59" s="140"/>
    </row>
    <row r="60" spans="2:11" ht="9.75" hidden="1">
      <c r="B60" s="140"/>
      <c r="K60" s="140"/>
    </row>
    <row r="61" spans="2:11" s="144" customFormat="1" ht="12.75" hidden="1">
      <c r="B61" s="145"/>
      <c r="D61" s="165" t="s">
        <v>222</v>
      </c>
      <c r="E61" s="166"/>
      <c r="F61" s="167" t="s">
        <v>223</v>
      </c>
      <c r="G61" s="165" t="s">
        <v>222</v>
      </c>
      <c r="H61" s="166"/>
      <c r="I61" s="166"/>
      <c r="J61" s="168" t="s">
        <v>223</v>
      </c>
      <c r="K61" s="145"/>
    </row>
    <row r="62" spans="2:11" ht="9.75" hidden="1">
      <c r="B62" s="140"/>
      <c r="K62" s="140"/>
    </row>
    <row r="63" spans="2:11" ht="9.75" hidden="1">
      <c r="B63" s="140"/>
      <c r="K63" s="140"/>
    </row>
    <row r="64" spans="2:11" ht="9.75" hidden="1">
      <c r="B64" s="140"/>
      <c r="K64" s="140"/>
    </row>
    <row r="65" spans="2:11" s="144" customFormat="1" ht="12.75" hidden="1">
      <c r="B65" s="145"/>
      <c r="D65" s="163" t="s">
        <v>224</v>
      </c>
      <c r="E65" s="164"/>
      <c r="F65" s="164"/>
      <c r="G65" s="163" t="s">
        <v>225</v>
      </c>
      <c r="H65" s="164"/>
      <c r="I65" s="164"/>
      <c r="J65" s="164"/>
      <c r="K65" s="145"/>
    </row>
    <row r="66" spans="2:11" ht="9.75" hidden="1">
      <c r="B66" s="140"/>
      <c r="K66" s="140"/>
    </row>
    <row r="67" spans="2:11" ht="9.75" hidden="1">
      <c r="B67" s="140"/>
      <c r="K67" s="140"/>
    </row>
    <row r="68" spans="2:11" ht="9.75" hidden="1">
      <c r="B68" s="140"/>
      <c r="K68" s="140"/>
    </row>
    <row r="69" spans="2:11" ht="9.75" hidden="1">
      <c r="B69" s="140"/>
      <c r="K69" s="140"/>
    </row>
    <row r="70" spans="2:11" ht="9.75" hidden="1">
      <c r="B70" s="140"/>
      <c r="K70" s="140"/>
    </row>
    <row r="71" spans="2:11" ht="9.75" hidden="1">
      <c r="B71" s="140"/>
      <c r="K71" s="140"/>
    </row>
    <row r="72" spans="2:11" ht="9.75" hidden="1">
      <c r="B72" s="140"/>
      <c r="K72" s="140"/>
    </row>
    <row r="73" spans="2:11" ht="9.75" hidden="1">
      <c r="B73" s="140"/>
      <c r="K73" s="140"/>
    </row>
    <row r="74" spans="2:11" ht="9.75" hidden="1">
      <c r="B74" s="140"/>
      <c r="K74" s="140"/>
    </row>
    <row r="75" spans="2:11" ht="9.75" hidden="1">
      <c r="B75" s="140"/>
      <c r="K75" s="140"/>
    </row>
    <row r="76" spans="2:11" s="144" customFormat="1" ht="12.75" hidden="1">
      <c r="B76" s="145"/>
      <c r="D76" s="165" t="s">
        <v>222</v>
      </c>
      <c r="E76" s="166"/>
      <c r="F76" s="167" t="s">
        <v>223</v>
      </c>
      <c r="G76" s="165" t="s">
        <v>222</v>
      </c>
      <c r="H76" s="166"/>
      <c r="I76" s="166"/>
      <c r="J76" s="168" t="s">
        <v>223</v>
      </c>
      <c r="K76" s="145"/>
    </row>
    <row r="77" spans="2:11" s="144" customFormat="1" ht="9.75">
      <c r="B77" s="169"/>
      <c r="C77" s="170"/>
      <c r="D77" s="170"/>
      <c r="E77" s="170"/>
      <c r="F77" s="170"/>
      <c r="G77" s="170"/>
      <c r="H77" s="170"/>
      <c r="I77" s="170"/>
      <c r="J77" s="170"/>
      <c r="K77" s="145"/>
    </row>
    <row r="81" spans="2:11" s="144" customFormat="1" ht="6.75" customHeight="1">
      <c r="B81" s="171"/>
      <c r="C81" s="172"/>
      <c r="D81" s="172"/>
      <c r="E81" s="172"/>
      <c r="F81" s="172"/>
      <c r="G81" s="172"/>
      <c r="H81" s="172"/>
      <c r="I81" s="172"/>
      <c r="J81" s="172"/>
      <c r="K81" s="145"/>
    </row>
    <row r="82" spans="2:11" s="144" customFormat="1" ht="24.75" customHeight="1">
      <c r="B82" s="145"/>
      <c r="C82" s="141" t="s">
        <v>226</v>
      </c>
      <c r="K82" s="145"/>
    </row>
    <row r="83" spans="2:11" s="144" customFormat="1" ht="6.75" customHeight="1">
      <c r="B83" s="145"/>
      <c r="K83" s="145"/>
    </row>
    <row r="84" spans="2:11" s="144" customFormat="1" ht="12" customHeight="1">
      <c r="B84" s="145"/>
      <c r="C84" s="143" t="s">
        <v>191</v>
      </c>
      <c r="K84" s="145"/>
    </row>
    <row r="85" spans="2:11" s="144" customFormat="1" ht="16.5" customHeight="1">
      <c r="B85" s="145"/>
      <c r="E85" s="302" t="e">
        <f>E7</f>
        <v>#N/A</v>
      </c>
      <c r="F85" s="302"/>
      <c r="G85" s="302"/>
      <c r="H85" s="302"/>
      <c r="K85" s="145"/>
    </row>
    <row r="86" spans="2:11" s="144" customFormat="1" ht="12" customHeight="1">
      <c r="B86" s="145"/>
      <c r="C86" s="143" t="s">
        <v>192</v>
      </c>
      <c r="K86" s="145"/>
    </row>
    <row r="87" spans="2:11" s="144" customFormat="1" ht="16.5" customHeight="1">
      <c r="B87" s="145"/>
      <c r="E87" s="301" t="str">
        <f>E9</f>
        <v>D.1.4.2 - Vzduchotechnika</v>
      </c>
      <c r="F87" s="301"/>
      <c r="G87" s="301"/>
      <c r="H87" s="301"/>
      <c r="K87" s="145"/>
    </row>
    <row r="88" spans="2:11" s="144" customFormat="1" ht="6.75" customHeight="1">
      <c r="B88" s="145"/>
      <c r="K88" s="145"/>
    </row>
    <row r="89" spans="2:11" s="144" customFormat="1" ht="12" customHeight="1">
      <c r="B89" s="145"/>
      <c r="C89" s="143" t="s">
        <v>196</v>
      </c>
      <c r="F89" s="146" t="str">
        <f>F12</f>
        <v> </v>
      </c>
      <c r="I89" s="143" t="s">
        <v>198</v>
      </c>
      <c r="J89" s="147" t="e">
        <f>IF(J12="","",J12)</f>
        <v>#N/A</v>
      </c>
      <c r="K89" s="145"/>
    </row>
    <row r="90" spans="2:11" s="144" customFormat="1" ht="6.75" customHeight="1">
      <c r="B90" s="145"/>
      <c r="K90" s="145"/>
    </row>
    <row r="91" spans="2:11" s="144" customFormat="1" ht="15" customHeight="1">
      <c r="B91" s="145"/>
      <c r="C91" s="143" t="s">
        <v>199</v>
      </c>
      <c r="F91" s="146" t="e">
        <f>E15</f>
        <v>#N/A</v>
      </c>
      <c r="I91" s="143" t="s">
        <v>203</v>
      </c>
      <c r="J91" s="173" t="e">
        <f>E21</f>
        <v>#N/A</v>
      </c>
      <c r="K91" s="145"/>
    </row>
    <row r="92" spans="2:11" s="144" customFormat="1" ht="15" customHeight="1">
      <c r="B92" s="145"/>
      <c r="C92" s="143" t="s">
        <v>202</v>
      </c>
      <c r="F92" s="146" t="e">
        <f>IF(E18="","",E18)</f>
        <v>#N/A</v>
      </c>
      <c r="I92" s="143" t="s">
        <v>204</v>
      </c>
      <c r="J92" s="173" t="e">
        <f>E24</f>
        <v>#N/A</v>
      </c>
      <c r="K92" s="145"/>
    </row>
    <row r="93" spans="2:11" s="144" customFormat="1" ht="9.75" customHeight="1">
      <c r="B93" s="145"/>
      <c r="K93" s="145"/>
    </row>
    <row r="94" spans="2:11" s="144" customFormat="1" ht="29.25" customHeight="1">
      <c r="B94" s="145"/>
      <c r="C94" s="174" t="s">
        <v>227</v>
      </c>
      <c r="D94" s="157"/>
      <c r="E94" s="157"/>
      <c r="F94" s="157"/>
      <c r="G94" s="157"/>
      <c r="H94" s="157"/>
      <c r="I94" s="157"/>
      <c r="J94" s="175" t="s">
        <v>228</v>
      </c>
      <c r="K94" s="145"/>
    </row>
    <row r="95" spans="2:11" s="144" customFormat="1" ht="9.75" customHeight="1">
      <c r="B95" s="145"/>
      <c r="K95" s="145"/>
    </row>
    <row r="96" spans="2:45" s="144" customFormat="1" ht="22.5" customHeight="1">
      <c r="B96" s="145"/>
      <c r="C96" s="176" t="s">
        <v>229</v>
      </c>
      <c r="J96" s="152">
        <f>J125</f>
        <v>0</v>
      </c>
      <c r="K96" s="145"/>
      <c r="AS96" s="137" t="s">
        <v>230</v>
      </c>
    </row>
    <row r="97" spans="2:11" s="177" customFormat="1" ht="24.75" customHeight="1">
      <c r="B97" s="178"/>
      <c r="D97" s="179" t="s">
        <v>231</v>
      </c>
      <c r="E97" s="180"/>
      <c r="F97" s="180"/>
      <c r="G97" s="180"/>
      <c r="H97" s="180"/>
      <c r="I97" s="180"/>
      <c r="J97" s="181">
        <f>J126</f>
        <v>0</v>
      </c>
      <c r="K97" s="178"/>
    </row>
    <row r="98" spans="2:11" s="182" customFormat="1" ht="19.5" customHeight="1">
      <c r="B98" s="183"/>
      <c r="D98" s="184" t="s">
        <v>232</v>
      </c>
      <c r="E98" s="185"/>
      <c r="F98" s="185"/>
      <c r="G98" s="185"/>
      <c r="H98" s="185"/>
      <c r="I98" s="185"/>
      <c r="J98" s="186">
        <f>J127</f>
        <v>0</v>
      </c>
      <c r="K98" s="183"/>
    </row>
    <row r="99" spans="2:11" s="182" customFormat="1" ht="19.5" customHeight="1">
      <c r="B99" s="183"/>
      <c r="D99" s="184" t="s">
        <v>233</v>
      </c>
      <c r="E99" s="185"/>
      <c r="F99" s="185"/>
      <c r="G99" s="185"/>
      <c r="H99" s="185"/>
      <c r="I99" s="185"/>
      <c r="J99" s="186">
        <f>J191</f>
        <v>0</v>
      </c>
      <c r="K99" s="183"/>
    </row>
    <row r="100" spans="2:11" s="182" customFormat="1" ht="19.5" customHeight="1">
      <c r="B100" s="183"/>
      <c r="D100" s="184" t="s">
        <v>234</v>
      </c>
      <c r="E100" s="185"/>
      <c r="F100" s="185"/>
      <c r="G100" s="185"/>
      <c r="H100" s="185"/>
      <c r="I100" s="185"/>
      <c r="J100" s="186">
        <f>J212</f>
        <v>0</v>
      </c>
      <c r="K100" s="183"/>
    </row>
    <row r="101" spans="2:11" s="182" customFormat="1" ht="19.5" customHeight="1">
      <c r="B101" s="183"/>
      <c r="D101" s="184" t="s">
        <v>235</v>
      </c>
      <c r="E101" s="185"/>
      <c r="F101" s="185"/>
      <c r="G101" s="185"/>
      <c r="H101" s="185"/>
      <c r="I101" s="185"/>
      <c r="J101" s="186">
        <f>J288</f>
        <v>0</v>
      </c>
      <c r="K101" s="183"/>
    </row>
    <row r="102" spans="2:11" s="182" customFormat="1" ht="19.5" customHeight="1">
      <c r="B102" s="183"/>
      <c r="D102" s="184" t="s">
        <v>236</v>
      </c>
      <c r="E102" s="185"/>
      <c r="F102" s="185"/>
      <c r="G102" s="185"/>
      <c r="H102" s="185"/>
      <c r="I102" s="185"/>
      <c r="J102" s="186">
        <f>J375</f>
        <v>0</v>
      </c>
      <c r="K102" s="183"/>
    </row>
    <row r="103" spans="2:11" s="177" customFormat="1" ht="24.75" customHeight="1">
      <c r="B103" s="178"/>
      <c r="D103" s="179" t="s">
        <v>237</v>
      </c>
      <c r="E103" s="180"/>
      <c r="F103" s="180"/>
      <c r="G103" s="180"/>
      <c r="H103" s="180"/>
      <c r="I103" s="180"/>
      <c r="J103" s="181">
        <f>J404</f>
        <v>0</v>
      </c>
      <c r="K103" s="178"/>
    </row>
    <row r="104" spans="2:11" s="177" customFormat="1" ht="24.75" customHeight="1">
      <c r="B104" s="178"/>
      <c r="D104" s="179" t="s">
        <v>238</v>
      </c>
      <c r="E104" s="180"/>
      <c r="F104" s="180"/>
      <c r="G104" s="180"/>
      <c r="H104" s="180"/>
      <c r="I104" s="180"/>
      <c r="J104" s="181">
        <f>J409</f>
        <v>0</v>
      </c>
      <c r="K104" s="178"/>
    </row>
    <row r="105" spans="2:11" s="182" customFormat="1" ht="19.5" customHeight="1">
      <c r="B105" s="183"/>
      <c r="D105" s="184" t="s">
        <v>239</v>
      </c>
      <c r="E105" s="185"/>
      <c r="F105" s="185"/>
      <c r="G105" s="185"/>
      <c r="H105" s="185"/>
      <c r="I105" s="185"/>
      <c r="J105" s="186">
        <f>J410</f>
        <v>0</v>
      </c>
      <c r="K105" s="183"/>
    </row>
    <row r="106" spans="2:11" s="144" customFormat="1" ht="21.75" customHeight="1">
      <c r="B106" s="145"/>
      <c r="K106" s="145"/>
    </row>
    <row r="107" spans="2:11" s="144" customFormat="1" ht="6.75" customHeight="1">
      <c r="B107" s="169"/>
      <c r="C107" s="170"/>
      <c r="D107" s="170"/>
      <c r="E107" s="170"/>
      <c r="F107" s="170"/>
      <c r="G107" s="170"/>
      <c r="H107" s="170"/>
      <c r="I107" s="170"/>
      <c r="J107" s="170"/>
      <c r="K107" s="145"/>
    </row>
    <row r="111" spans="2:11" s="144" customFormat="1" ht="6.75" customHeight="1">
      <c r="B111" s="171"/>
      <c r="C111" s="172"/>
      <c r="D111" s="172"/>
      <c r="E111" s="172"/>
      <c r="F111" s="172"/>
      <c r="G111" s="172"/>
      <c r="H111" s="172"/>
      <c r="I111" s="172"/>
      <c r="J111" s="172"/>
      <c r="K111" s="145"/>
    </row>
    <row r="112" spans="2:11" s="144" customFormat="1" ht="24.75" customHeight="1">
      <c r="B112" s="145"/>
      <c r="C112" s="141" t="s">
        <v>240</v>
      </c>
      <c r="K112" s="145"/>
    </row>
    <row r="113" spans="2:11" s="144" customFormat="1" ht="6.75" customHeight="1">
      <c r="B113" s="145"/>
      <c r="K113" s="145"/>
    </row>
    <row r="114" spans="2:11" s="144" customFormat="1" ht="12" customHeight="1">
      <c r="B114" s="145"/>
      <c r="C114" s="143" t="s">
        <v>191</v>
      </c>
      <c r="K114" s="145"/>
    </row>
    <row r="115" spans="2:11" s="144" customFormat="1" ht="16.5" customHeight="1">
      <c r="B115" s="145"/>
      <c r="E115" s="302" t="e">
        <f>E7</f>
        <v>#N/A</v>
      </c>
      <c r="F115" s="302"/>
      <c r="G115" s="302"/>
      <c r="H115" s="302"/>
      <c r="K115" s="145"/>
    </row>
    <row r="116" spans="2:11" s="144" customFormat="1" ht="12" customHeight="1">
      <c r="B116" s="145"/>
      <c r="C116" s="143" t="s">
        <v>192</v>
      </c>
      <c r="K116" s="145"/>
    </row>
    <row r="117" spans="2:11" s="144" customFormat="1" ht="16.5" customHeight="1">
      <c r="B117" s="145"/>
      <c r="E117" s="301" t="str">
        <f>E9</f>
        <v>D.1.4.2 - Vzduchotechnika</v>
      </c>
      <c r="F117" s="301"/>
      <c r="G117" s="301"/>
      <c r="H117" s="301"/>
      <c r="K117" s="145"/>
    </row>
    <row r="118" spans="2:11" s="144" customFormat="1" ht="6.75" customHeight="1">
      <c r="B118" s="145"/>
      <c r="K118" s="145"/>
    </row>
    <row r="119" spans="2:11" s="144" customFormat="1" ht="12" customHeight="1">
      <c r="B119" s="145"/>
      <c r="C119" s="143" t="s">
        <v>196</v>
      </c>
      <c r="F119" s="146" t="str">
        <f>F12</f>
        <v> </v>
      </c>
      <c r="I119" s="143" t="s">
        <v>198</v>
      </c>
      <c r="J119" s="147" t="e">
        <f>IF(J12="","",J12)</f>
        <v>#N/A</v>
      </c>
      <c r="K119" s="145"/>
    </row>
    <row r="120" spans="2:11" s="144" customFormat="1" ht="6.75" customHeight="1">
      <c r="B120" s="145"/>
      <c r="K120" s="145"/>
    </row>
    <row r="121" spans="2:11" s="144" customFormat="1" ht="15" customHeight="1">
      <c r="B121" s="145"/>
      <c r="C121" s="143" t="s">
        <v>199</v>
      </c>
      <c r="F121" s="146" t="e">
        <f>E15</f>
        <v>#N/A</v>
      </c>
      <c r="I121" s="143" t="s">
        <v>203</v>
      </c>
      <c r="J121" s="173" t="e">
        <f>E21</f>
        <v>#N/A</v>
      </c>
      <c r="K121" s="145"/>
    </row>
    <row r="122" spans="2:11" s="144" customFormat="1" ht="15" customHeight="1">
      <c r="B122" s="145"/>
      <c r="C122" s="143" t="s">
        <v>202</v>
      </c>
      <c r="F122" s="146" t="e">
        <f>IF(E18="","",E18)</f>
        <v>#N/A</v>
      </c>
      <c r="I122" s="143" t="s">
        <v>204</v>
      </c>
      <c r="J122" s="173" t="e">
        <f>E24</f>
        <v>#N/A</v>
      </c>
      <c r="K122" s="145"/>
    </row>
    <row r="123" spans="2:11" s="144" customFormat="1" ht="9.75" customHeight="1">
      <c r="B123" s="145"/>
      <c r="K123" s="145"/>
    </row>
    <row r="124" spans="2:19" s="187" customFormat="1" ht="29.25" customHeight="1">
      <c r="B124" s="188"/>
      <c r="C124" s="189" t="s">
        <v>241</v>
      </c>
      <c r="D124" s="190" t="s">
        <v>242</v>
      </c>
      <c r="E124" s="190" t="s">
        <v>243</v>
      </c>
      <c r="F124" s="190" t="s">
        <v>3</v>
      </c>
      <c r="G124" s="190" t="s">
        <v>4</v>
      </c>
      <c r="H124" s="190" t="s">
        <v>244</v>
      </c>
      <c r="I124" s="190" t="s">
        <v>245</v>
      </c>
      <c r="J124" s="190" t="s">
        <v>228</v>
      </c>
      <c r="K124" s="188"/>
      <c r="L124" s="191"/>
      <c r="M124" s="192" t="s">
        <v>211</v>
      </c>
      <c r="N124" s="192" t="s">
        <v>246</v>
      </c>
      <c r="O124" s="192" t="s">
        <v>247</v>
      </c>
      <c r="P124" s="192" t="s">
        <v>248</v>
      </c>
      <c r="Q124" s="192" t="s">
        <v>249</v>
      </c>
      <c r="R124" s="192" t="s">
        <v>250</v>
      </c>
      <c r="S124" s="193" t="s">
        <v>251</v>
      </c>
    </row>
    <row r="125" spans="2:61" s="144" customFormat="1" ht="22.5" customHeight="1">
      <c r="B125" s="145"/>
      <c r="C125" s="194" t="s">
        <v>252</v>
      </c>
      <c r="J125" s="195">
        <f>BI125</f>
        <v>0</v>
      </c>
      <c r="K125" s="145"/>
      <c r="L125" s="196"/>
      <c r="M125" s="150"/>
      <c r="N125" s="150"/>
      <c r="O125" s="197">
        <f>O126+O404+O409</f>
        <v>840</v>
      </c>
      <c r="P125" s="150"/>
      <c r="Q125" s="197">
        <f>Q126+Q404+Q409</f>
        <v>0</v>
      </c>
      <c r="R125" s="150"/>
      <c r="S125" s="198">
        <f>S126+S404+S409</f>
        <v>0</v>
      </c>
      <c r="AR125" s="137" t="s">
        <v>253</v>
      </c>
      <c r="AS125" s="137" t="s">
        <v>230</v>
      </c>
      <c r="BI125" s="199">
        <f>BI126+BI404+BI409</f>
        <v>0</v>
      </c>
    </row>
    <row r="126" spans="2:61" s="200" customFormat="1" ht="25.5" customHeight="1">
      <c r="B126" s="201"/>
      <c r="D126" s="202" t="s">
        <v>253</v>
      </c>
      <c r="E126" s="203" t="s">
        <v>254</v>
      </c>
      <c r="F126" s="203" t="s">
        <v>255</v>
      </c>
      <c r="J126" s="204">
        <f>BI126</f>
        <v>0</v>
      </c>
      <c r="K126" s="201"/>
      <c r="L126" s="205"/>
      <c r="O126" s="206">
        <f>O127+O191+O212+O288+O375</f>
        <v>720</v>
      </c>
      <c r="Q126" s="206">
        <f>Q127+Q191+Q212+Q288+Q375</f>
        <v>0</v>
      </c>
      <c r="S126" s="207">
        <f>S127+S191+S212+S288+S375</f>
        <v>0</v>
      </c>
      <c r="AP126" s="202" t="s">
        <v>187</v>
      </c>
      <c r="AR126" s="208" t="s">
        <v>253</v>
      </c>
      <c r="AS126" s="208" t="s">
        <v>256</v>
      </c>
      <c r="AW126" s="202" t="s">
        <v>257</v>
      </c>
      <c r="BI126" s="209">
        <f>BI127+BI191+BI212+BI288+BI375</f>
        <v>0</v>
      </c>
    </row>
    <row r="127" spans="2:61" s="200" customFormat="1" ht="22.5" customHeight="1">
      <c r="B127" s="201"/>
      <c r="D127" s="202" t="s">
        <v>253</v>
      </c>
      <c r="E127" s="210" t="s">
        <v>258</v>
      </c>
      <c r="F127" s="210" t="s">
        <v>259</v>
      </c>
      <c r="J127" s="211">
        <f>BI127</f>
        <v>0</v>
      </c>
      <c r="K127" s="201"/>
      <c r="L127" s="205"/>
      <c r="O127" s="206">
        <f>SUM(O128:O190)</f>
        <v>240</v>
      </c>
      <c r="Q127" s="206">
        <f>SUM(Q128:Q190)</f>
        <v>0</v>
      </c>
      <c r="S127" s="207">
        <f>SUM(S128:S190)</f>
        <v>0</v>
      </c>
      <c r="AP127" s="202" t="s">
        <v>260</v>
      </c>
      <c r="AR127" s="208" t="s">
        <v>253</v>
      </c>
      <c r="AS127" s="208" t="s">
        <v>260</v>
      </c>
      <c r="AW127" s="202" t="s">
        <v>257</v>
      </c>
      <c r="BI127" s="209">
        <f>SUM(BI128:BI190)</f>
        <v>0</v>
      </c>
    </row>
    <row r="128" spans="2:63" s="144" customFormat="1" ht="33" customHeight="1">
      <c r="B128" s="212"/>
      <c r="C128" s="213" t="s">
        <v>260</v>
      </c>
      <c r="D128" s="213" t="s">
        <v>261</v>
      </c>
      <c r="E128" s="214" t="s">
        <v>262</v>
      </c>
      <c r="F128" s="215" t="s">
        <v>263</v>
      </c>
      <c r="G128" s="216" t="s">
        <v>36</v>
      </c>
      <c r="H128" s="217">
        <v>1</v>
      </c>
      <c r="I128" s="218"/>
      <c r="J128" s="218">
        <f>ROUND(I128*H128,2)</f>
        <v>0</v>
      </c>
      <c r="K128" s="219"/>
      <c r="L128" s="220"/>
      <c r="M128" s="221" t="s">
        <v>212</v>
      </c>
      <c r="N128" s="222">
        <v>0</v>
      </c>
      <c r="O128" s="222">
        <f>N128*H128</f>
        <v>0</v>
      </c>
      <c r="P128" s="222">
        <v>0</v>
      </c>
      <c r="Q128" s="222">
        <f>P128*H128</f>
        <v>0</v>
      </c>
      <c r="R128" s="222">
        <v>0</v>
      </c>
      <c r="S128" s="223">
        <f>R128*H128</f>
        <v>0</v>
      </c>
      <c r="AP128" s="224" t="s">
        <v>264</v>
      </c>
      <c r="AR128" s="224" t="s">
        <v>261</v>
      </c>
      <c r="AS128" s="224" t="s">
        <v>187</v>
      </c>
      <c r="AW128" s="137" t="s">
        <v>257</v>
      </c>
      <c r="BC128" s="225">
        <f>IF(M128="základní",J128,0)</f>
        <v>0</v>
      </c>
      <c r="BD128" s="225">
        <f>IF(M128="snížená",J128,0)</f>
        <v>0</v>
      </c>
      <c r="BE128" s="225">
        <f>IF(M128="zákl. přenesená",J128,0)</f>
        <v>0</v>
      </c>
      <c r="BF128" s="225">
        <f>IF(M128="sníž. přenesená",J128,0)</f>
        <v>0</v>
      </c>
      <c r="BG128" s="225">
        <f>IF(M128="nulová",J128,0)</f>
        <v>0</v>
      </c>
      <c r="BH128" s="137" t="s">
        <v>260</v>
      </c>
      <c r="BI128" s="225">
        <f>ROUND(I128*H128,2)</f>
        <v>0</v>
      </c>
      <c r="BJ128" s="137" t="s">
        <v>265</v>
      </c>
      <c r="BK128" s="224" t="s">
        <v>187</v>
      </c>
    </row>
    <row r="129" spans="2:45" s="144" customFormat="1" ht="182.25">
      <c r="B129" s="145"/>
      <c r="D129" s="226" t="s">
        <v>266</v>
      </c>
      <c r="F129" s="227" t="s">
        <v>267</v>
      </c>
      <c r="K129" s="145"/>
      <c r="L129" s="228"/>
      <c r="S129" s="229"/>
      <c r="AR129" s="137" t="s">
        <v>266</v>
      </c>
      <c r="AS129" s="137" t="s">
        <v>187</v>
      </c>
    </row>
    <row r="130" spans="2:63" s="144" customFormat="1" ht="16.5" customHeight="1">
      <c r="B130" s="212"/>
      <c r="C130" s="213" t="s">
        <v>187</v>
      </c>
      <c r="D130" s="213" t="s">
        <v>261</v>
      </c>
      <c r="E130" s="214" t="s">
        <v>268</v>
      </c>
      <c r="F130" s="215" t="s">
        <v>269</v>
      </c>
      <c r="G130" s="216" t="s">
        <v>36</v>
      </c>
      <c r="H130" s="217">
        <v>1</v>
      </c>
      <c r="I130" s="218"/>
      <c r="J130" s="218">
        <f>ROUND(I130*H130,2)</f>
        <v>0</v>
      </c>
      <c r="K130" s="219"/>
      <c r="L130" s="220"/>
      <c r="M130" s="221" t="s">
        <v>212</v>
      </c>
      <c r="N130" s="222">
        <v>0</v>
      </c>
      <c r="O130" s="222">
        <f>N130*H130</f>
        <v>0</v>
      </c>
      <c r="P130" s="222">
        <v>0</v>
      </c>
      <c r="Q130" s="222">
        <f>P130*H130</f>
        <v>0</v>
      </c>
      <c r="R130" s="222">
        <v>0</v>
      </c>
      <c r="S130" s="223">
        <f>R130*H130</f>
        <v>0</v>
      </c>
      <c r="AP130" s="224" t="s">
        <v>264</v>
      </c>
      <c r="AR130" s="224" t="s">
        <v>261</v>
      </c>
      <c r="AS130" s="224" t="s">
        <v>187</v>
      </c>
      <c r="AW130" s="137" t="s">
        <v>257</v>
      </c>
      <c r="BC130" s="225">
        <f>IF(M130="základní",J130,0)</f>
        <v>0</v>
      </c>
      <c r="BD130" s="225">
        <f>IF(M130="snížená",J130,0)</f>
        <v>0</v>
      </c>
      <c r="BE130" s="225">
        <f>IF(M130="zákl. přenesená",J130,0)</f>
        <v>0</v>
      </c>
      <c r="BF130" s="225">
        <f>IF(M130="sníž. přenesená",J130,0)</f>
        <v>0</v>
      </c>
      <c r="BG130" s="225">
        <f>IF(M130="nulová",J130,0)</f>
        <v>0</v>
      </c>
      <c r="BH130" s="137" t="s">
        <v>260</v>
      </c>
      <c r="BI130" s="225">
        <f>ROUND(I130*H130,2)</f>
        <v>0</v>
      </c>
      <c r="BJ130" s="137" t="s">
        <v>265</v>
      </c>
      <c r="BK130" s="224" t="s">
        <v>270</v>
      </c>
    </row>
    <row r="131" spans="2:45" s="144" customFormat="1" ht="162.75">
      <c r="B131" s="145"/>
      <c r="D131" s="226" t="s">
        <v>266</v>
      </c>
      <c r="F131" s="227" t="s">
        <v>271</v>
      </c>
      <c r="K131" s="145"/>
      <c r="L131" s="228"/>
      <c r="S131" s="229"/>
      <c r="AR131" s="137" t="s">
        <v>266</v>
      </c>
      <c r="AS131" s="137" t="s">
        <v>187</v>
      </c>
    </row>
    <row r="132" spans="2:45" s="144" customFormat="1" ht="182.25">
      <c r="B132" s="145"/>
      <c r="D132" s="226" t="s">
        <v>272</v>
      </c>
      <c r="F132" s="230" t="s">
        <v>273</v>
      </c>
      <c r="K132" s="145"/>
      <c r="L132" s="228"/>
      <c r="S132" s="229"/>
      <c r="AR132" s="137" t="s">
        <v>272</v>
      </c>
      <c r="AS132" s="137" t="s">
        <v>187</v>
      </c>
    </row>
    <row r="133" spans="2:63" s="144" customFormat="1" ht="21.75" customHeight="1">
      <c r="B133" s="212"/>
      <c r="C133" s="213" t="s">
        <v>274</v>
      </c>
      <c r="D133" s="213" t="s">
        <v>261</v>
      </c>
      <c r="E133" s="214" t="s">
        <v>275</v>
      </c>
      <c r="F133" s="215" t="s">
        <v>276</v>
      </c>
      <c r="G133" s="216" t="s">
        <v>23</v>
      </c>
      <c r="H133" s="217">
        <v>1</v>
      </c>
      <c r="I133" s="218"/>
      <c r="J133" s="218">
        <f>ROUND(I133*H133,2)</f>
        <v>0</v>
      </c>
      <c r="K133" s="219"/>
      <c r="L133" s="220"/>
      <c r="M133" s="221" t="s">
        <v>212</v>
      </c>
      <c r="N133" s="222">
        <v>0</v>
      </c>
      <c r="O133" s="222">
        <f>N133*H133</f>
        <v>0</v>
      </c>
      <c r="P133" s="222">
        <v>0</v>
      </c>
      <c r="Q133" s="222">
        <f>P133*H133</f>
        <v>0</v>
      </c>
      <c r="R133" s="222">
        <v>0</v>
      </c>
      <c r="S133" s="223">
        <f>R133*H133</f>
        <v>0</v>
      </c>
      <c r="AP133" s="224" t="s">
        <v>264</v>
      </c>
      <c r="AR133" s="224" t="s">
        <v>261</v>
      </c>
      <c r="AS133" s="224" t="s">
        <v>187</v>
      </c>
      <c r="AW133" s="137" t="s">
        <v>257</v>
      </c>
      <c r="BC133" s="225">
        <f>IF(M133="základní",J133,0)</f>
        <v>0</v>
      </c>
      <c r="BD133" s="225">
        <f>IF(M133="snížená",J133,0)</f>
        <v>0</v>
      </c>
      <c r="BE133" s="225">
        <f>IF(M133="zákl. přenesená",J133,0)</f>
        <v>0</v>
      </c>
      <c r="BF133" s="225">
        <f>IF(M133="sníž. přenesená",J133,0)</f>
        <v>0</v>
      </c>
      <c r="BG133" s="225">
        <f>IF(M133="nulová",J133,0)</f>
        <v>0</v>
      </c>
      <c r="BH133" s="137" t="s">
        <v>260</v>
      </c>
      <c r="BI133" s="225">
        <f>ROUND(I133*H133,2)</f>
        <v>0</v>
      </c>
      <c r="BJ133" s="137" t="s">
        <v>265</v>
      </c>
      <c r="BK133" s="224" t="s">
        <v>277</v>
      </c>
    </row>
    <row r="134" spans="2:45" s="144" customFormat="1" ht="38.25">
      <c r="B134" s="145"/>
      <c r="D134" s="226" t="s">
        <v>266</v>
      </c>
      <c r="F134" s="227" t="s">
        <v>278</v>
      </c>
      <c r="K134" s="145"/>
      <c r="L134" s="228"/>
      <c r="S134" s="229"/>
      <c r="AR134" s="137" t="s">
        <v>266</v>
      </c>
      <c r="AS134" s="137" t="s">
        <v>187</v>
      </c>
    </row>
    <row r="135" spans="2:63" s="144" customFormat="1" ht="33" customHeight="1">
      <c r="B135" s="212"/>
      <c r="C135" s="213" t="s">
        <v>270</v>
      </c>
      <c r="D135" s="213" t="s">
        <v>261</v>
      </c>
      <c r="E135" s="214" t="s">
        <v>279</v>
      </c>
      <c r="F135" s="215" t="s">
        <v>280</v>
      </c>
      <c r="G135" s="216" t="s">
        <v>23</v>
      </c>
      <c r="H135" s="217">
        <v>1</v>
      </c>
      <c r="I135" s="218"/>
      <c r="J135" s="218">
        <f>ROUND(I135*H135,2)</f>
        <v>0</v>
      </c>
      <c r="K135" s="219"/>
      <c r="L135" s="220"/>
      <c r="M135" s="221" t="s">
        <v>212</v>
      </c>
      <c r="N135" s="222">
        <v>0</v>
      </c>
      <c r="O135" s="222">
        <f>N135*H135</f>
        <v>0</v>
      </c>
      <c r="P135" s="222">
        <v>0</v>
      </c>
      <c r="Q135" s="222">
        <f>P135*H135</f>
        <v>0</v>
      </c>
      <c r="R135" s="222">
        <v>0</v>
      </c>
      <c r="S135" s="223">
        <f>R135*H135</f>
        <v>0</v>
      </c>
      <c r="AP135" s="224" t="s">
        <v>264</v>
      </c>
      <c r="AR135" s="224" t="s">
        <v>261</v>
      </c>
      <c r="AS135" s="224" t="s">
        <v>187</v>
      </c>
      <c r="AW135" s="137" t="s">
        <v>257</v>
      </c>
      <c r="BC135" s="225">
        <f>IF(M135="základní",J135,0)</f>
        <v>0</v>
      </c>
      <c r="BD135" s="225">
        <f>IF(M135="snížená",J135,0)</f>
        <v>0</v>
      </c>
      <c r="BE135" s="225">
        <f>IF(M135="zákl. přenesená",J135,0)</f>
        <v>0</v>
      </c>
      <c r="BF135" s="225">
        <f>IF(M135="sníž. přenesená",J135,0)</f>
        <v>0</v>
      </c>
      <c r="BG135" s="225">
        <f>IF(M135="nulová",J135,0)</f>
        <v>0</v>
      </c>
      <c r="BH135" s="137" t="s">
        <v>260</v>
      </c>
      <c r="BI135" s="225">
        <f>ROUND(I135*H135,2)</f>
        <v>0</v>
      </c>
      <c r="BJ135" s="137" t="s">
        <v>265</v>
      </c>
      <c r="BK135" s="224" t="s">
        <v>281</v>
      </c>
    </row>
    <row r="136" spans="2:45" s="144" customFormat="1" ht="38.25">
      <c r="B136" s="145"/>
      <c r="D136" s="226" t="s">
        <v>266</v>
      </c>
      <c r="F136" s="227" t="s">
        <v>282</v>
      </c>
      <c r="K136" s="145"/>
      <c r="L136" s="228"/>
      <c r="S136" s="229"/>
      <c r="AR136" s="137" t="s">
        <v>266</v>
      </c>
      <c r="AS136" s="137" t="s">
        <v>187</v>
      </c>
    </row>
    <row r="137" spans="2:63" s="144" customFormat="1" ht="33" customHeight="1">
      <c r="B137" s="212"/>
      <c r="C137" s="213" t="s">
        <v>283</v>
      </c>
      <c r="D137" s="213" t="s">
        <v>261</v>
      </c>
      <c r="E137" s="214" t="s">
        <v>284</v>
      </c>
      <c r="F137" s="215" t="s">
        <v>285</v>
      </c>
      <c r="G137" s="216" t="s">
        <v>23</v>
      </c>
      <c r="H137" s="217">
        <v>1</v>
      </c>
      <c r="I137" s="218"/>
      <c r="J137" s="218">
        <f>ROUND(I137*H137,2)</f>
        <v>0</v>
      </c>
      <c r="K137" s="219"/>
      <c r="L137" s="220"/>
      <c r="M137" s="221" t="s">
        <v>212</v>
      </c>
      <c r="N137" s="222">
        <v>0</v>
      </c>
      <c r="O137" s="222">
        <f>N137*H137</f>
        <v>0</v>
      </c>
      <c r="P137" s="222">
        <v>0</v>
      </c>
      <c r="Q137" s="222">
        <f>P137*H137</f>
        <v>0</v>
      </c>
      <c r="R137" s="222">
        <v>0</v>
      </c>
      <c r="S137" s="223">
        <f>R137*H137</f>
        <v>0</v>
      </c>
      <c r="AP137" s="224" t="s">
        <v>264</v>
      </c>
      <c r="AR137" s="224" t="s">
        <v>261</v>
      </c>
      <c r="AS137" s="224" t="s">
        <v>187</v>
      </c>
      <c r="AW137" s="137" t="s">
        <v>257</v>
      </c>
      <c r="BC137" s="225">
        <f>IF(M137="základní",J137,0)</f>
        <v>0</v>
      </c>
      <c r="BD137" s="225">
        <f>IF(M137="snížená",J137,0)</f>
        <v>0</v>
      </c>
      <c r="BE137" s="225">
        <f>IF(M137="zákl. přenesená",J137,0)</f>
        <v>0</v>
      </c>
      <c r="BF137" s="225">
        <f>IF(M137="sníž. přenesená",J137,0)</f>
        <v>0</v>
      </c>
      <c r="BG137" s="225">
        <f>IF(M137="nulová",J137,0)</f>
        <v>0</v>
      </c>
      <c r="BH137" s="137" t="s">
        <v>260</v>
      </c>
      <c r="BI137" s="225">
        <f>ROUND(I137*H137,2)</f>
        <v>0</v>
      </c>
      <c r="BJ137" s="137" t="s">
        <v>265</v>
      </c>
      <c r="BK137" s="224" t="s">
        <v>286</v>
      </c>
    </row>
    <row r="138" spans="2:45" s="144" customFormat="1" ht="38.25">
      <c r="B138" s="145"/>
      <c r="D138" s="226" t="s">
        <v>266</v>
      </c>
      <c r="F138" s="227" t="s">
        <v>287</v>
      </c>
      <c r="K138" s="145"/>
      <c r="L138" s="228"/>
      <c r="S138" s="229"/>
      <c r="AR138" s="137" t="s">
        <v>266</v>
      </c>
      <c r="AS138" s="137" t="s">
        <v>187</v>
      </c>
    </row>
    <row r="139" spans="2:63" s="144" customFormat="1" ht="33" customHeight="1">
      <c r="B139" s="212"/>
      <c r="C139" s="213" t="s">
        <v>277</v>
      </c>
      <c r="D139" s="213" t="s">
        <v>261</v>
      </c>
      <c r="E139" s="214" t="s">
        <v>288</v>
      </c>
      <c r="F139" s="215" t="s">
        <v>289</v>
      </c>
      <c r="G139" s="216" t="s">
        <v>23</v>
      </c>
      <c r="H139" s="217">
        <v>1</v>
      </c>
      <c r="I139" s="218"/>
      <c r="J139" s="218">
        <f>ROUND(I139*H139,2)</f>
        <v>0</v>
      </c>
      <c r="K139" s="219"/>
      <c r="L139" s="220"/>
      <c r="M139" s="221" t="s">
        <v>212</v>
      </c>
      <c r="N139" s="222">
        <v>0</v>
      </c>
      <c r="O139" s="222">
        <f>N139*H139</f>
        <v>0</v>
      </c>
      <c r="P139" s="222">
        <v>0</v>
      </c>
      <c r="Q139" s="222">
        <f>P139*H139</f>
        <v>0</v>
      </c>
      <c r="R139" s="222">
        <v>0</v>
      </c>
      <c r="S139" s="223">
        <f>R139*H139</f>
        <v>0</v>
      </c>
      <c r="AP139" s="224" t="s">
        <v>264</v>
      </c>
      <c r="AR139" s="224" t="s">
        <v>261</v>
      </c>
      <c r="AS139" s="224" t="s">
        <v>187</v>
      </c>
      <c r="AW139" s="137" t="s">
        <v>257</v>
      </c>
      <c r="BC139" s="225">
        <f>IF(M139="základní",J139,0)</f>
        <v>0</v>
      </c>
      <c r="BD139" s="225">
        <f>IF(M139="snížená",J139,0)</f>
        <v>0</v>
      </c>
      <c r="BE139" s="225">
        <f>IF(M139="zákl. přenesená",J139,0)</f>
        <v>0</v>
      </c>
      <c r="BF139" s="225">
        <f>IF(M139="sníž. přenesená",J139,0)</f>
        <v>0</v>
      </c>
      <c r="BG139" s="225">
        <f>IF(M139="nulová",J139,0)</f>
        <v>0</v>
      </c>
      <c r="BH139" s="137" t="s">
        <v>260</v>
      </c>
      <c r="BI139" s="225">
        <f>ROUND(I139*H139,2)</f>
        <v>0</v>
      </c>
      <c r="BJ139" s="137" t="s">
        <v>265</v>
      </c>
      <c r="BK139" s="224" t="s">
        <v>290</v>
      </c>
    </row>
    <row r="140" spans="2:45" s="144" customFormat="1" ht="38.25">
      <c r="B140" s="145"/>
      <c r="D140" s="226" t="s">
        <v>266</v>
      </c>
      <c r="F140" s="227" t="s">
        <v>291</v>
      </c>
      <c r="K140" s="145"/>
      <c r="L140" s="228"/>
      <c r="S140" s="229"/>
      <c r="AR140" s="137" t="s">
        <v>266</v>
      </c>
      <c r="AS140" s="137" t="s">
        <v>187</v>
      </c>
    </row>
    <row r="141" spans="2:63" s="144" customFormat="1" ht="33" customHeight="1">
      <c r="B141" s="212"/>
      <c r="C141" s="213" t="s">
        <v>292</v>
      </c>
      <c r="D141" s="213" t="s">
        <v>261</v>
      </c>
      <c r="E141" s="214" t="s">
        <v>293</v>
      </c>
      <c r="F141" s="215" t="s">
        <v>285</v>
      </c>
      <c r="G141" s="216" t="s">
        <v>23</v>
      </c>
      <c r="H141" s="217">
        <v>1</v>
      </c>
      <c r="I141" s="218"/>
      <c r="J141" s="218">
        <f>ROUND(I141*H141,2)</f>
        <v>0</v>
      </c>
      <c r="K141" s="219"/>
      <c r="L141" s="220"/>
      <c r="M141" s="221" t="s">
        <v>212</v>
      </c>
      <c r="N141" s="222">
        <v>0</v>
      </c>
      <c r="O141" s="222">
        <f>N141*H141</f>
        <v>0</v>
      </c>
      <c r="P141" s="222">
        <v>0</v>
      </c>
      <c r="Q141" s="222">
        <f>P141*H141</f>
        <v>0</v>
      </c>
      <c r="R141" s="222">
        <v>0</v>
      </c>
      <c r="S141" s="223">
        <f>R141*H141</f>
        <v>0</v>
      </c>
      <c r="AP141" s="224" t="s">
        <v>264</v>
      </c>
      <c r="AR141" s="224" t="s">
        <v>261</v>
      </c>
      <c r="AS141" s="224" t="s">
        <v>187</v>
      </c>
      <c r="AW141" s="137" t="s">
        <v>257</v>
      </c>
      <c r="BC141" s="225">
        <f>IF(M141="základní",J141,0)</f>
        <v>0</v>
      </c>
      <c r="BD141" s="225">
        <f>IF(M141="snížená",J141,0)</f>
        <v>0</v>
      </c>
      <c r="BE141" s="225">
        <f>IF(M141="zákl. přenesená",J141,0)</f>
        <v>0</v>
      </c>
      <c r="BF141" s="225">
        <f>IF(M141="sníž. přenesená",J141,0)</f>
        <v>0</v>
      </c>
      <c r="BG141" s="225">
        <f>IF(M141="nulová",J141,0)</f>
        <v>0</v>
      </c>
      <c r="BH141" s="137" t="s">
        <v>260</v>
      </c>
      <c r="BI141" s="225">
        <f>ROUND(I141*H141,2)</f>
        <v>0</v>
      </c>
      <c r="BJ141" s="137" t="s">
        <v>265</v>
      </c>
      <c r="BK141" s="224" t="s">
        <v>294</v>
      </c>
    </row>
    <row r="142" spans="2:45" s="144" customFormat="1" ht="38.25">
      <c r="B142" s="145"/>
      <c r="D142" s="226" t="s">
        <v>266</v>
      </c>
      <c r="F142" s="227" t="s">
        <v>295</v>
      </c>
      <c r="K142" s="145"/>
      <c r="L142" s="228"/>
      <c r="S142" s="229"/>
      <c r="AR142" s="137" t="s">
        <v>266</v>
      </c>
      <c r="AS142" s="137" t="s">
        <v>187</v>
      </c>
    </row>
    <row r="143" spans="2:63" s="144" customFormat="1" ht="21.75" customHeight="1">
      <c r="B143" s="212"/>
      <c r="C143" s="213" t="s">
        <v>281</v>
      </c>
      <c r="D143" s="213" t="s">
        <v>261</v>
      </c>
      <c r="E143" s="214" t="s">
        <v>296</v>
      </c>
      <c r="F143" s="215" t="s">
        <v>297</v>
      </c>
      <c r="G143" s="216" t="s">
        <v>23</v>
      </c>
      <c r="H143" s="217">
        <v>2</v>
      </c>
      <c r="I143" s="218"/>
      <c r="J143" s="218">
        <f>ROUND(I143*H143,2)</f>
        <v>0</v>
      </c>
      <c r="K143" s="219"/>
      <c r="L143" s="220"/>
      <c r="M143" s="221" t="s">
        <v>212</v>
      </c>
      <c r="N143" s="222">
        <v>0</v>
      </c>
      <c r="O143" s="222">
        <f>N143*H143</f>
        <v>0</v>
      </c>
      <c r="P143" s="222">
        <v>0</v>
      </c>
      <c r="Q143" s="222">
        <f>P143*H143</f>
        <v>0</v>
      </c>
      <c r="R143" s="222">
        <v>0</v>
      </c>
      <c r="S143" s="223">
        <f>R143*H143</f>
        <v>0</v>
      </c>
      <c r="AP143" s="224" t="s">
        <v>264</v>
      </c>
      <c r="AR143" s="224" t="s">
        <v>261</v>
      </c>
      <c r="AS143" s="224" t="s">
        <v>187</v>
      </c>
      <c r="AW143" s="137" t="s">
        <v>257</v>
      </c>
      <c r="BC143" s="225">
        <f>IF(M143="základní",J143,0)</f>
        <v>0</v>
      </c>
      <c r="BD143" s="225">
        <f>IF(M143="snížená",J143,0)</f>
        <v>0</v>
      </c>
      <c r="BE143" s="225">
        <f>IF(M143="zákl. přenesená",J143,0)</f>
        <v>0</v>
      </c>
      <c r="BF143" s="225">
        <f>IF(M143="sníž. přenesená",J143,0)</f>
        <v>0</v>
      </c>
      <c r="BG143" s="225">
        <f>IF(M143="nulová",J143,0)</f>
        <v>0</v>
      </c>
      <c r="BH143" s="137" t="s">
        <v>260</v>
      </c>
      <c r="BI143" s="225">
        <f>ROUND(I143*H143,2)</f>
        <v>0</v>
      </c>
      <c r="BJ143" s="137" t="s">
        <v>265</v>
      </c>
      <c r="BK143" s="224" t="s">
        <v>265</v>
      </c>
    </row>
    <row r="144" spans="2:45" s="144" customFormat="1" ht="9.75">
      <c r="B144" s="145"/>
      <c r="D144" s="226" t="s">
        <v>266</v>
      </c>
      <c r="F144" s="227" t="s">
        <v>297</v>
      </c>
      <c r="K144" s="145"/>
      <c r="L144" s="228"/>
      <c r="S144" s="229"/>
      <c r="AR144" s="137" t="s">
        <v>266</v>
      </c>
      <c r="AS144" s="137" t="s">
        <v>187</v>
      </c>
    </row>
    <row r="145" spans="2:63" s="144" customFormat="1" ht="21.75" customHeight="1">
      <c r="B145" s="212"/>
      <c r="C145" s="213" t="s">
        <v>298</v>
      </c>
      <c r="D145" s="213" t="s">
        <v>261</v>
      </c>
      <c r="E145" s="214" t="s">
        <v>299</v>
      </c>
      <c r="F145" s="215" t="s">
        <v>300</v>
      </c>
      <c r="G145" s="216" t="s">
        <v>23</v>
      </c>
      <c r="H145" s="217">
        <v>14</v>
      </c>
      <c r="I145" s="218"/>
      <c r="J145" s="218">
        <f>ROUND(I145*H145,2)</f>
        <v>0</v>
      </c>
      <c r="K145" s="219"/>
      <c r="L145" s="220"/>
      <c r="M145" s="221" t="s">
        <v>212</v>
      </c>
      <c r="N145" s="222">
        <v>0</v>
      </c>
      <c r="O145" s="222">
        <f>N145*H145</f>
        <v>0</v>
      </c>
      <c r="P145" s="222">
        <v>0</v>
      </c>
      <c r="Q145" s="222">
        <f>P145*H145</f>
        <v>0</v>
      </c>
      <c r="R145" s="222">
        <v>0</v>
      </c>
      <c r="S145" s="223">
        <f>R145*H145</f>
        <v>0</v>
      </c>
      <c r="AP145" s="224" t="s">
        <v>264</v>
      </c>
      <c r="AR145" s="224" t="s">
        <v>261</v>
      </c>
      <c r="AS145" s="224" t="s">
        <v>187</v>
      </c>
      <c r="AW145" s="137" t="s">
        <v>257</v>
      </c>
      <c r="BC145" s="225">
        <f>IF(M145="základní",J145,0)</f>
        <v>0</v>
      </c>
      <c r="BD145" s="225">
        <f>IF(M145="snížená",J145,0)</f>
        <v>0</v>
      </c>
      <c r="BE145" s="225">
        <f>IF(M145="zákl. přenesená",J145,0)</f>
        <v>0</v>
      </c>
      <c r="BF145" s="225">
        <f>IF(M145="sníž. přenesená",J145,0)</f>
        <v>0</v>
      </c>
      <c r="BG145" s="225">
        <f>IF(M145="nulová",J145,0)</f>
        <v>0</v>
      </c>
      <c r="BH145" s="137" t="s">
        <v>260</v>
      </c>
      <c r="BI145" s="225">
        <f>ROUND(I145*H145,2)</f>
        <v>0</v>
      </c>
      <c r="BJ145" s="137" t="s">
        <v>265</v>
      </c>
      <c r="BK145" s="224" t="s">
        <v>301</v>
      </c>
    </row>
    <row r="146" spans="2:45" s="144" customFormat="1" ht="28.5">
      <c r="B146" s="145"/>
      <c r="D146" s="226" t="s">
        <v>266</v>
      </c>
      <c r="F146" s="227" t="s">
        <v>302</v>
      </c>
      <c r="K146" s="145"/>
      <c r="L146" s="228"/>
      <c r="S146" s="229"/>
      <c r="AR146" s="137" t="s">
        <v>266</v>
      </c>
      <c r="AS146" s="137" t="s">
        <v>187</v>
      </c>
    </row>
    <row r="147" spans="2:63" s="144" customFormat="1" ht="21.75" customHeight="1">
      <c r="B147" s="212"/>
      <c r="C147" s="213" t="s">
        <v>286</v>
      </c>
      <c r="D147" s="213" t="s">
        <v>261</v>
      </c>
      <c r="E147" s="214" t="s">
        <v>303</v>
      </c>
      <c r="F147" s="215" t="s">
        <v>304</v>
      </c>
      <c r="G147" s="216" t="s">
        <v>23</v>
      </c>
      <c r="H147" s="217">
        <v>1</v>
      </c>
      <c r="I147" s="218"/>
      <c r="J147" s="218">
        <f>ROUND(I147*H147,2)</f>
        <v>0</v>
      </c>
      <c r="K147" s="219"/>
      <c r="L147" s="220"/>
      <c r="M147" s="221" t="s">
        <v>212</v>
      </c>
      <c r="N147" s="222">
        <v>0</v>
      </c>
      <c r="O147" s="222">
        <f>N147*H147</f>
        <v>0</v>
      </c>
      <c r="P147" s="222">
        <v>0</v>
      </c>
      <c r="Q147" s="222">
        <f>P147*H147</f>
        <v>0</v>
      </c>
      <c r="R147" s="222">
        <v>0</v>
      </c>
      <c r="S147" s="223">
        <f>R147*H147</f>
        <v>0</v>
      </c>
      <c r="AP147" s="224" t="s">
        <v>264</v>
      </c>
      <c r="AR147" s="224" t="s">
        <v>261</v>
      </c>
      <c r="AS147" s="224" t="s">
        <v>187</v>
      </c>
      <c r="AW147" s="137" t="s">
        <v>257</v>
      </c>
      <c r="BC147" s="225">
        <f>IF(M147="základní",J147,0)</f>
        <v>0</v>
      </c>
      <c r="BD147" s="225">
        <f>IF(M147="snížená",J147,0)</f>
        <v>0</v>
      </c>
      <c r="BE147" s="225">
        <f>IF(M147="zákl. přenesená",J147,0)</f>
        <v>0</v>
      </c>
      <c r="BF147" s="225">
        <f>IF(M147="sníž. přenesená",J147,0)</f>
        <v>0</v>
      </c>
      <c r="BG147" s="225">
        <f>IF(M147="nulová",J147,0)</f>
        <v>0</v>
      </c>
      <c r="BH147" s="137" t="s">
        <v>260</v>
      </c>
      <c r="BI147" s="225">
        <f>ROUND(I147*H147,2)</f>
        <v>0</v>
      </c>
      <c r="BJ147" s="137" t="s">
        <v>265</v>
      </c>
      <c r="BK147" s="224" t="s">
        <v>305</v>
      </c>
    </row>
    <row r="148" spans="2:45" s="144" customFormat="1" ht="28.5">
      <c r="B148" s="145"/>
      <c r="D148" s="226" t="s">
        <v>266</v>
      </c>
      <c r="F148" s="227" t="s">
        <v>306</v>
      </c>
      <c r="K148" s="145"/>
      <c r="L148" s="228"/>
      <c r="S148" s="229"/>
      <c r="AR148" s="137" t="s">
        <v>266</v>
      </c>
      <c r="AS148" s="137" t="s">
        <v>187</v>
      </c>
    </row>
    <row r="149" spans="2:63" s="144" customFormat="1" ht="21.75" customHeight="1">
      <c r="B149" s="212"/>
      <c r="C149" s="213" t="s">
        <v>307</v>
      </c>
      <c r="D149" s="213" t="s">
        <v>261</v>
      </c>
      <c r="E149" s="214" t="s">
        <v>308</v>
      </c>
      <c r="F149" s="215" t="s">
        <v>309</v>
      </c>
      <c r="G149" s="216" t="s">
        <v>23</v>
      </c>
      <c r="H149" s="217">
        <v>1</v>
      </c>
      <c r="I149" s="218"/>
      <c r="J149" s="218">
        <f>ROUND(I149*H149,2)</f>
        <v>0</v>
      </c>
      <c r="K149" s="219"/>
      <c r="L149" s="220"/>
      <c r="M149" s="221" t="s">
        <v>212</v>
      </c>
      <c r="N149" s="222">
        <v>0</v>
      </c>
      <c r="O149" s="222">
        <f>N149*H149</f>
        <v>0</v>
      </c>
      <c r="P149" s="222">
        <v>0</v>
      </c>
      <c r="Q149" s="222">
        <f>P149*H149</f>
        <v>0</v>
      </c>
      <c r="R149" s="222">
        <v>0</v>
      </c>
      <c r="S149" s="223">
        <f>R149*H149</f>
        <v>0</v>
      </c>
      <c r="AP149" s="224" t="s">
        <v>264</v>
      </c>
      <c r="AR149" s="224" t="s">
        <v>261</v>
      </c>
      <c r="AS149" s="224" t="s">
        <v>187</v>
      </c>
      <c r="AW149" s="137" t="s">
        <v>257</v>
      </c>
      <c r="BC149" s="225">
        <f>IF(M149="základní",J149,0)</f>
        <v>0</v>
      </c>
      <c r="BD149" s="225">
        <f>IF(M149="snížená",J149,0)</f>
        <v>0</v>
      </c>
      <c r="BE149" s="225">
        <f>IF(M149="zákl. přenesená",J149,0)</f>
        <v>0</v>
      </c>
      <c r="BF149" s="225">
        <f>IF(M149="sníž. přenesená",J149,0)</f>
        <v>0</v>
      </c>
      <c r="BG149" s="225">
        <f>IF(M149="nulová",J149,0)</f>
        <v>0</v>
      </c>
      <c r="BH149" s="137" t="s">
        <v>260</v>
      </c>
      <c r="BI149" s="225">
        <f>ROUND(I149*H149,2)</f>
        <v>0</v>
      </c>
      <c r="BJ149" s="137" t="s">
        <v>265</v>
      </c>
      <c r="BK149" s="224" t="s">
        <v>310</v>
      </c>
    </row>
    <row r="150" spans="2:45" s="144" customFormat="1" ht="18.75">
      <c r="B150" s="145"/>
      <c r="D150" s="226" t="s">
        <v>266</v>
      </c>
      <c r="F150" s="227" t="s">
        <v>309</v>
      </c>
      <c r="K150" s="145"/>
      <c r="L150" s="228"/>
      <c r="S150" s="229"/>
      <c r="AR150" s="137" t="s">
        <v>266</v>
      </c>
      <c r="AS150" s="137" t="s">
        <v>187</v>
      </c>
    </row>
    <row r="151" spans="2:63" s="144" customFormat="1" ht="21.75" customHeight="1">
      <c r="B151" s="212"/>
      <c r="C151" s="213" t="s">
        <v>290</v>
      </c>
      <c r="D151" s="213" t="s">
        <v>261</v>
      </c>
      <c r="E151" s="214" t="s">
        <v>311</v>
      </c>
      <c r="F151" s="215" t="s">
        <v>312</v>
      </c>
      <c r="G151" s="216" t="s">
        <v>23</v>
      </c>
      <c r="H151" s="217">
        <v>1</v>
      </c>
      <c r="I151" s="218"/>
      <c r="J151" s="218">
        <f>ROUND(I151*H151,2)</f>
        <v>0</v>
      </c>
      <c r="K151" s="219"/>
      <c r="L151" s="220"/>
      <c r="M151" s="221" t="s">
        <v>212</v>
      </c>
      <c r="N151" s="222">
        <v>0</v>
      </c>
      <c r="O151" s="222">
        <f>N151*H151</f>
        <v>0</v>
      </c>
      <c r="P151" s="222">
        <v>0</v>
      </c>
      <c r="Q151" s="222">
        <f>P151*H151</f>
        <v>0</v>
      </c>
      <c r="R151" s="222">
        <v>0</v>
      </c>
      <c r="S151" s="223">
        <f>R151*H151</f>
        <v>0</v>
      </c>
      <c r="AP151" s="224" t="s">
        <v>264</v>
      </c>
      <c r="AR151" s="224" t="s">
        <v>261</v>
      </c>
      <c r="AS151" s="224" t="s">
        <v>187</v>
      </c>
      <c r="AW151" s="137" t="s">
        <v>257</v>
      </c>
      <c r="BC151" s="225">
        <f>IF(M151="základní",J151,0)</f>
        <v>0</v>
      </c>
      <c r="BD151" s="225">
        <f>IF(M151="snížená",J151,0)</f>
        <v>0</v>
      </c>
      <c r="BE151" s="225">
        <f>IF(M151="zákl. přenesená",J151,0)</f>
        <v>0</v>
      </c>
      <c r="BF151" s="225">
        <f>IF(M151="sníž. přenesená",J151,0)</f>
        <v>0</v>
      </c>
      <c r="BG151" s="225">
        <f>IF(M151="nulová",J151,0)</f>
        <v>0</v>
      </c>
      <c r="BH151" s="137" t="s">
        <v>260</v>
      </c>
      <c r="BI151" s="225">
        <f>ROUND(I151*H151,2)</f>
        <v>0</v>
      </c>
      <c r="BJ151" s="137" t="s">
        <v>265</v>
      </c>
      <c r="BK151" s="224" t="s">
        <v>313</v>
      </c>
    </row>
    <row r="152" spans="2:45" s="144" customFormat="1" ht="9.75">
      <c r="B152" s="145"/>
      <c r="D152" s="226" t="s">
        <v>266</v>
      </c>
      <c r="F152" s="227" t="s">
        <v>312</v>
      </c>
      <c r="K152" s="145"/>
      <c r="L152" s="228"/>
      <c r="S152" s="229"/>
      <c r="AR152" s="137" t="s">
        <v>266</v>
      </c>
      <c r="AS152" s="137" t="s">
        <v>187</v>
      </c>
    </row>
    <row r="153" spans="2:63" s="144" customFormat="1" ht="21.75" customHeight="1">
      <c r="B153" s="212"/>
      <c r="C153" s="213" t="s">
        <v>314</v>
      </c>
      <c r="D153" s="213" t="s">
        <v>261</v>
      </c>
      <c r="E153" s="214" t="s">
        <v>315</v>
      </c>
      <c r="F153" s="215" t="s">
        <v>316</v>
      </c>
      <c r="G153" s="216" t="s">
        <v>172</v>
      </c>
      <c r="H153" s="217">
        <v>15</v>
      </c>
      <c r="I153" s="218"/>
      <c r="J153" s="218">
        <f>ROUND(I153*H153,2)</f>
        <v>0</v>
      </c>
      <c r="K153" s="219"/>
      <c r="L153" s="220"/>
      <c r="M153" s="221" t="s">
        <v>212</v>
      </c>
      <c r="N153" s="222">
        <v>0</v>
      </c>
      <c r="O153" s="222">
        <f>N153*H153</f>
        <v>0</v>
      </c>
      <c r="P153" s="222">
        <v>0</v>
      </c>
      <c r="Q153" s="222">
        <f>P153*H153</f>
        <v>0</v>
      </c>
      <c r="R153" s="222">
        <v>0</v>
      </c>
      <c r="S153" s="223">
        <f>R153*H153</f>
        <v>0</v>
      </c>
      <c r="AP153" s="224" t="s">
        <v>264</v>
      </c>
      <c r="AR153" s="224" t="s">
        <v>261</v>
      </c>
      <c r="AS153" s="224" t="s">
        <v>187</v>
      </c>
      <c r="AW153" s="137" t="s">
        <v>257</v>
      </c>
      <c r="BC153" s="225">
        <f>IF(M153="základní",J153,0)</f>
        <v>0</v>
      </c>
      <c r="BD153" s="225">
        <f>IF(M153="snížená",J153,0)</f>
        <v>0</v>
      </c>
      <c r="BE153" s="225">
        <f>IF(M153="zákl. přenesená",J153,0)</f>
        <v>0</v>
      </c>
      <c r="BF153" s="225">
        <f>IF(M153="sníž. přenesená",J153,0)</f>
        <v>0</v>
      </c>
      <c r="BG153" s="225">
        <f>IF(M153="nulová",J153,0)</f>
        <v>0</v>
      </c>
      <c r="BH153" s="137" t="s">
        <v>260</v>
      </c>
      <c r="BI153" s="225">
        <f>ROUND(I153*H153,2)</f>
        <v>0</v>
      </c>
      <c r="BJ153" s="137" t="s">
        <v>265</v>
      </c>
      <c r="BK153" s="224" t="s">
        <v>317</v>
      </c>
    </row>
    <row r="154" spans="2:45" s="144" customFormat="1" ht="9.75">
      <c r="B154" s="145"/>
      <c r="D154" s="226" t="s">
        <v>266</v>
      </c>
      <c r="F154" s="227" t="s">
        <v>316</v>
      </c>
      <c r="K154" s="145"/>
      <c r="L154" s="228"/>
      <c r="S154" s="229"/>
      <c r="AR154" s="137" t="s">
        <v>266</v>
      </c>
      <c r="AS154" s="137" t="s">
        <v>187</v>
      </c>
    </row>
    <row r="155" spans="2:63" s="144" customFormat="1" ht="21.75" customHeight="1">
      <c r="B155" s="212"/>
      <c r="C155" s="213" t="s">
        <v>294</v>
      </c>
      <c r="D155" s="213" t="s">
        <v>261</v>
      </c>
      <c r="E155" s="214" t="s">
        <v>318</v>
      </c>
      <c r="F155" s="215" t="s">
        <v>319</v>
      </c>
      <c r="G155" s="216" t="s">
        <v>172</v>
      </c>
      <c r="H155" s="217">
        <v>14</v>
      </c>
      <c r="I155" s="218"/>
      <c r="J155" s="218">
        <f>ROUND(I155*H155,2)</f>
        <v>0</v>
      </c>
      <c r="K155" s="219"/>
      <c r="L155" s="220"/>
      <c r="M155" s="221" t="s">
        <v>212</v>
      </c>
      <c r="N155" s="222">
        <v>0</v>
      </c>
      <c r="O155" s="222">
        <f>N155*H155</f>
        <v>0</v>
      </c>
      <c r="P155" s="222">
        <v>0</v>
      </c>
      <c r="Q155" s="222">
        <f>P155*H155</f>
        <v>0</v>
      </c>
      <c r="R155" s="222">
        <v>0</v>
      </c>
      <c r="S155" s="223">
        <f>R155*H155</f>
        <v>0</v>
      </c>
      <c r="AP155" s="224" t="s">
        <v>264</v>
      </c>
      <c r="AR155" s="224" t="s">
        <v>261</v>
      </c>
      <c r="AS155" s="224" t="s">
        <v>187</v>
      </c>
      <c r="AW155" s="137" t="s">
        <v>257</v>
      </c>
      <c r="BC155" s="225">
        <f>IF(M155="základní",J155,0)</f>
        <v>0</v>
      </c>
      <c r="BD155" s="225">
        <f>IF(M155="snížená",J155,0)</f>
        <v>0</v>
      </c>
      <c r="BE155" s="225">
        <f>IF(M155="zákl. přenesená",J155,0)</f>
        <v>0</v>
      </c>
      <c r="BF155" s="225">
        <f>IF(M155="sníž. přenesená",J155,0)</f>
        <v>0</v>
      </c>
      <c r="BG155" s="225">
        <f>IF(M155="nulová",J155,0)</f>
        <v>0</v>
      </c>
      <c r="BH155" s="137" t="s">
        <v>260</v>
      </c>
      <c r="BI155" s="225">
        <f>ROUND(I155*H155,2)</f>
        <v>0</v>
      </c>
      <c r="BJ155" s="137" t="s">
        <v>265</v>
      </c>
      <c r="BK155" s="224" t="s">
        <v>320</v>
      </c>
    </row>
    <row r="156" spans="2:45" s="144" customFormat="1" ht="9.75">
      <c r="B156" s="145"/>
      <c r="D156" s="226" t="s">
        <v>266</v>
      </c>
      <c r="F156" s="227" t="s">
        <v>319</v>
      </c>
      <c r="K156" s="145"/>
      <c r="L156" s="228"/>
      <c r="S156" s="229"/>
      <c r="AR156" s="137" t="s">
        <v>266</v>
      </c>
      <c r="AS156" s="137" t="s">
        <v>187</v>
      </c>
    </row>
    <row r="157" spans="2:63" s="144" customFormat="1" ht="21.75" customHeight="1">
      <c r="B157" s="212"/>
      <c r="C157" s="213" t="s">
        <v>321</v>
      </c>
      <c r="D157" s="213" t="s">
        <v>261</v>
      </c>
      <c r="E157" s="214" t="s">
        <v>322</v>
      </c>
      <c r="F157" s="215" t="s">
        <v>323</v>
      </c>
      <c r="G157" s="216" t="s">
        <v>172</v>
      </c>
      <c r="H157" s="217">
        <v>79</v>
      </c>
      <c r="I157" s="218"/>
      <c r="J157" s="218">
        <f>ROUND(I157*H157,2)</f>
        <v>0</v>
      </c>
      <c r="K157" s="219"/>
      <c r="L157" s="220"/>
      <c r="M157" s="221" t="s">
        <v>212</v>
      </c>
      <c r="N157" s="222">
        <v>0</v>
      </c>
      <c r="O157" s="222">
        <f>N157*H157</f>
        <v>0</v>
      </c>
      <c r="P157" s="222">
        <v>0</v>
      </c>
      <c r="Q157" s="222">
        <f>P157*H157</f>
        <v>0</v>
      </c>
      <c r="R157" s="222">
        <v>0</v>
      </c>
      <c r="S157" s="223">
        <f>R157*H157</f>
        <v>0</v>
      </c>
      <c r="AP157" s="224" t="s">
        <v>264</v>
      </c>
      <c r="AR157" s="224" t="s">
        <v>261</v>
      </c>
      <c r="AS157" s="224" t="s">
        <v>187</v>
      </c>
      <c r="AW157" s="137" t="s">
        <v>257</v>
      </c>
      <c r="BC157" s="225">
        <f>IF(M157="základní",J157,0)</f>
        <v>0</v>
      </c>
      <c r="BD157" s="225">
        <f>IF(M157="snížená",J157,0)</f>
        <v>0</v>
      </c>
      <c r="BE157" s="225">
        <f>IF(M157="zákl. přenesená",J157,0)</f>
        <v>0</v>
      </c>
      <c r="BF157" s="225">
        <f>IF(M157="sníž. přenesená",J157,0)</f>
        <v>0</v>
      </c>
      <c r="BG157" s="225">
        <f>IF(M157="nulová",J157,0)</f>
        <v>0</v>
      </c>
      <c r="BH157" s="137" t="s">
        <v>260</v>
      </c>
      <c r="BI157" s="225">
        <f>ROUND(I157*H157,2)</f>
        <v>0</v>
      </c>
      <c r="BJ157" s="137" t="s">
        <v>265</v>
      </c>
      <c r="BK157" s="224" t="s">
        <v>324</v>
      </c>
    </row>
    <row r="158" spans="2:45" s="144" customFormat="1" ht="9.75">
      <c r="B158" s="145"/>
      <c r="D158" s="226" t="s">
        <v>266</v>
      </c>
      <c r="F158" s="227" t="s">
        <v>323</v>
      </c>
      <c r="K158" s="145"/>
      <c r="L158" s="228"/>
      <c r="S158" s="229"/>
      <c r="AR158" s="137" t="s">
        <v>266</v>
      </c>
      <c r="AS158" s="137" t="s">
        <v>187</v>
      </c>
    </row>
    <row r="159" spans="2:63" s="144" customFormat="1" ht="21.75" customHeight="1">
      <c r="B159" s="212"/>
      <c r="C159" s="213" t="s">
        <v>265</v>
      </c>
      <c r="D159" s="213" t="s">
        <v>261</v>
      </c>
      <c r="E159" s="214" t="s">
        <v>325</v>
      </c>
      <c r="F159" s="215" t="s">
        <v>326</v>
      </c>
      <c r="G159" s="216" t="s">
        <v>172</v>
      </c>
      <c r="H159" s="217">
        <v>7</v>
      </c>
      <c r="I159" s="218"/>
      <c r="J159" s="218">
        <f>ROUND(I159*H159,2)</f>
        <v>0</v>
      </c>
      <c r="K159" s="219"/>
      <c r="L159" s="220"/>
      <c r="M159" s="221" t="s">
        <v>212</v>
      </c>
      <c r="N159" s="222">
        <v>0</v>
      </c>
      <c r="O159" s="222">
        <f>N159*H159</f>
        <v>0</v>
      </c>
      <c r="P159" s="222">
        <v>0</v>
      </c>
      <c r="Q159" s="222">
        <f>P159*H159</f>
        <v>0</v>
      </c>
      <c r="R159" s="222">
        <v>0</v>
      </c>
      <c r="S159" s="223">
        <f>R159*H159</f>
        <v>0</v>
      </c>
      <c r="AP159" s="224" t="s">
        <v>264</v>
      </c>
      <c r="AR159" s="224" t="s">
        <v>261</v>
      </c>
      <c r="AS159" s="224" t="s">
        <v>187</v>
      </c>
      <c r="AW159" s="137" t="s">
        <v>257</v>
      </c>
      <c r="BC159" s="225">
        <f>IF(M159="základní",J159,0)</f>
        <v>0</v>
      </c>
      <c r="BD159" s="225">
        <f>IF(M159="snížená",J159,0)</f>
        <v>0</v>
      </c>
      <c r="BE159" s="225">
        <f>IF(M159="zákl. přenesená",J159,0)</f>
        <v>0</v>
      </c>
      <c r="BF159" s="225">
        <f>IF(M159="sníž. přenesená",J159,0)</f>
        <v>0</v>
      </c>
      <c r="BG159" s="225">
        <f>IF(M159="nulová",J159,0)</f>
        <v>0</v>
      </c>
      <c r="BH159" s="137" t="s">
        <v>260</v>
      </c>
      <c r="BI159" s="225">
        <f>ROUND(I159*H159,2)</f>
        <v>0</v>
      </c>
      <c r="BJ159" s="137" t="s">
        <v>265</v>
      </c>
      <c r="BK159" s="224" t="s">
        <v>264</v>
      </c>
    </row>
    <row r="160" spans="2:45" s="144" customFormat="1" ht="9.75">
      <c r="B160" s="145"/>
      <c r="D160" s="226" t="s">
        <v>266</v>
      </c>
      <c r="F160" s="227" t="s">
        <v>326</v>
      </c>
      <c r="K160" s="145"/>
      <c r="L160" s="228"/>
      <c r="S160" s="229"/>
      <c r="AR160" s="137" t="s">
        <v>266</v>
      </c>
      <c r="AS160" s="137" t="s">
        <v>187</v>
      </c>
    </row>
    <row r="161" spans="2:63" s="144" customFormat="1" ht="21.75" customHeight="1">
      <c r="B161" s="212"/>
      <c r="C161" s="213" t="s">
        <v>327</v>
      </c>
      <c r="D161" s="213" t="s">
        <v>261</v>
      </c>
      <c r="E161" s="214" t="s">
        <v>328</v>
      </c>
      <c r="F161" s="215" t="s">
        <v>329</v>
      </c>
      <c r="G161" s="216" t="s">
        <v>11</v>
      </c>
      <c r="H161" s="217">
        <v>3</v>
      </c>
      <c r="I161" s="218"/>
      <c r="J161" s="218">
        <f>ROUND(I161*H161,2)</f>
        <v>0</v>
      </c>
      <c r="K161" s="219"/>
      <c r="L161" s="220"/>
      <c r="M161" s="221" t="s">
        <v>212</v>
      </c>
      <c r="N161" s="222">
        <v>0</v>
      </c>
      <c r="O161" s="222">
        <f>N161*H161</f>
        <v>0</v>
      </c>
      <c r="P161" s="222">
        <v>0</v>
      </c>
      <c r="Q161" s="222">
        <f>P161*H161</f>
        <v>0</v>
      </c>
      <c r="R161" s="222">
        <v>0</v>
      </c>
      <c r="S161" s="223">
        <f>R161*H161</f>
        <v>0</v>
      </c>
      <c r="AP161" s="224" t="s">
        <v>264</v>
      </c>
      <c r="AR161" s="224" t="s">
        <v>261</v>
      </c>
      <c r="AS161" s="224" t="s">
        <v>187</v>
      </c>
      <c r="AW161" s="137" t="s">
        <v>257</v>
      </c>
      <c r="BC161" s="225">
        <f>IF(M161="základní",J161,0)</f>
        <v>0</v>
      </c>
      <c r="BD161" s="225">
        <f>IF(M161="snížená",J161,0)</f>
        <v>0</v>
      </c>
      <c r="BE161" s="225">
        <f>IF(M161="zákl. přenesená",J161,0)</f>
        <v>0</v>
      </c>
      <c r="BF161" s="225">
        <f>IF(M161="sníž. přenesená",J161,0)</f>
        <v>0</v>
      </c>
      <c r="BG161" s="225">
        <f>IF(M161="nulová",J161,0)</f>
        <v>0</v>
      </c>
      <c r="BH161" s="137" t="s">
        <v>260</v>
      </c>
      <c r="BI161" s="225">
        <f>ROUND(I161*H161,2)</f>
        <v>0</v>
      </c>
      <c r="BJ161" s="137" t="s">
        <v>265</v>
      </c>
      <c r="BK161" s="224" t="s">
        <v>330</v>
      </c>
    </row>
    <row r="162" spans="2:45" s="144" customFormat="1" ht="9.75">
      <c r="B162" s="145"/>
      <c r="D162" s="226" t="s">
        <v>266</v>
      </c>
      <c r="F162" s="227" t="s">
        <v>329</v>
      </c>
      <c r="K162" s="145"/>
      <c r="L162" s="228"/>
      <c r="S162" s="229"/>
      <c r="AR162" s="137" t="s">
        <v>266</v>
      </c>
      <c r="AS162" s="137" t="s">
        <v>187</v>
      </c>
    </row>
    <row r="163" spans="2:63" s="144" customFormat="1" ht="21.75" customHeight="1">
      <c r="B163" s="212"/>
      <c r="C163" s="213" t="s">
        <v>301</v>
      </c>
      <c r="D163" s="213" t="s">
        <v>261</v>
      </c>
      <c r="E163" s="214" t="s">
        <v>331</v>
      </c>
      <c r="F163" s="215" t="s">
        <v>332</v>
      </c>
      <c r="G163" s="216" t="s">
        <v>11</v>
      </c>
      <c r="H163" s="217">
        <v>32</v>
      </c>
      <c r="I163" s="218"/>
      <c r="J163" s="218">
        <f>ROUND(I163*H163,2)</f>
        <v>0</v>
      </c>
      <c r="K163" s="219"/>
      <c r="L163" s="220"/>
      <c r="M163" s="221" t="s">
        <v>212</v>
      </c>
      <c r="N163" s="222">
        <v>0</v>
      </c>
      <c r="O163" s="222">
        <f>N163*H163</f>
        <v>0</v>
      </c>
      <c r="P163" s="222">
        <v>0</v>
      </c>
      <c r="Q163" s="222">
        <f>P163*H163</f>
        <v>0</v>
      </c>
      <c r="R163" s="222">
        <v>0</v>
      </c>
      <c r="S163" s="223">
        <f>R163*H163</f>
        <v>0</v>
      </c>
      <c r="AP163" s="224" t="s">
        <v>264</v>
      </c>
      <c r="AR163" s="224" t="s">
        <v>261</v>
      </c>
      <c r="AS163" s="224" t="s">
        <v>187</v>
      </c>
      <c r="AW163" s="137" t="s">
        <v>257</v>
      </c>
      <c r="BC163" s="225">
        <f>IF(M163="základní",J163,0)</f>
        <v>0</v>
      </c>
      <c r="BD163" s="225">
        <f>IF(M163="snížená",J163,0)</f>
        <v>0</v>
      </c>
      <c r="BE163" s="225">
        <f>IF(M163="zákl. přenesená",J163,0)</f>
        <v>0</v>
      </c>
      <c r="BF163" s="225">
        <f>IF(M163="sníž. přenesená",J163,0)</f>
        <v>0</v>
      </c>
      <c r="BG163" s="225">
        <f>IF(M163="nulová",J163,0)</f>
        <v>0</v>
      </c>
      <c r="BH163" s="137" t="s">
        <v>260</v>
      </c>
      <c r="BI163" s="225">
        <f>ROUND(I163*H163,2)</f>
        <v>0</v>
      </c>
      <c r="BJ163" s="137" t="s">
        <v>265</v>
      </c>
      <c r="BK163" s="224" t="s">
        <v>333</v>
      </c>
    </row>
    <row r="164" spans="2:45" s="144" customFormat="1" ht="9.75">
      <c r="B164" s="145"/>
      <c r="D164" s="226" t="s">
        <v>266</v>
      </c>
      <c r="F164" s="227" t="s">
        <v>332</v>
      </c>
      <c r="K164" s="145"/>
      <c r="L164" s="228"/>
      <c r="S164" s="229"/>
      <c r="AR164" s="137" t="s">
        <v>266</v>
      </c>
      <c r="AS164" s="137" t="s">
        <v>187</v>
      </c>
    </row>
    <row r="165" spans="2:63" s="144" customFormat="1" ht="21.75" customHeight="1">
      <c r="B165" s="212"/>
      <c r="C165" s="213" t="s">
        <v>334</v>
      </c>
      <c r="D165" s="213" t="s">
        <v>261</v>
      </c>
      <c r="E165" s="214" t="s">
        <v>335</v>
      </c>
      <c r="F165" s="215" t="s">
        <v>336</v>
      </c>
      <c r="G165" s="216" t="s">
        <v>11</v>
      </c>
      <c r="H165" s="217">
        <v>24</v>
      </c>
      <c r="I165" s="218"/>
      <c r="J165" s="218">
        <f>ROUND(I165*H165,2)</f>
        <v>0</v>
      </c>
      <c r="K165" s="219"/>
      <c r="L165" s="220"/>
      <c r="M165" s="221" t="s">
        <v>212</v>
      </c>
      <c r="N165" s="222">
        <v>0</v>
      </c>
      <c r="O165" s="222">
        <f>N165*H165</f>
        <v>0</v>
      </c>
      <c r="P165" s="222">
        <v>0</v>
      </c>
      <c r="Q165" s="222">
        <f>P165*H165</f>
        <v>0</v>
      </c>
      <c r="R165" s="222">
        <v>0</v>
      </c>
      <c r="S165" s="223">
        <f>R165*H165</f>
        <v>0</v>
      </c>
      <c r="AP165" s="224" t="s">
        <v>264</v>
      </c>
      <c r="AR165" s="224" t="s">
        <v>261</v>
      </c>
      <c r="AS165" s="224" t="s">
        <v>187</v>
      </c>
      <c r="AW165" s="137" t="s">
        <v>257</v>
      </c>
      <c r="BC165" s="225">
        <f>IF(M165="základní",J165,0)</f>
        <v>0</v>
      </c>
      <c r="BD165" s="225">
        <f>IF(M165="snížená",J165,0)</f>
        <v>0</v>
      </c>
      <c r="BE165" s="225">
        <f>IF(M165="zákl. přenesená",J165,0)</f>
        <v>0</v>
      </c>
      <c r="BF165" s="225">
        <f>IF(M165="sníž. přenesená",J165,0)</f>
        <v>0</v>
      </c>
      <c r="BG165" s="225">
        <f>IF(M165="nulová",J165,0)</f>
        <v>0</v>
      </c>
      <c r="BH165" s="137" t="s">
        <v>260</v>
      </c>
      <c r="BI165" s="225">
        <f>ROUND(I165*H165,2)</f>
        <v>0</v>
      </c>
      <c r="BJ165" s="137" t="s">
        <v>265</v>
      </c>
      <c r="BK165" s="224" t="s">
        <v>337</v>
      </c>
    </row>
    <row r="166" spans="2:45" s="144" customFormat="1" ht="9.75">
      <c r="B166" s="145"/>
      <c r="D166" s="226" t="s">
        <v>266</v>
      </c>
      <c r="F166" s="227" t="s">
        <v>336</v>
      </c>
      <c r="K166" s="145"/>
      <c r="L166" s="228"/>
      <c r="S166" s="229"/>
      <c r="AR166" s="137" t="s">
        <v>266</v>
      </c>
      <c r="AS166" s="137" t="s">
        <v>187</v>
      </c>
    </row>
    <row r="167" spans="2:63" s="144" customFormat="1" ht="21.75" customHeight="1">
      <c r="B167" s="212"/>
      <c r="C167" s="213" t="s">
        <v>305</v>
      </c>
      <c r="D167" s="213" t="s">
        <v>261</v>
      </c>
      <c r="E167" s="214" t="s">
        <v>338</v>
      </c>
      <c r="F167" s="215" t="s">
        <v>339</v>
      </c>
      <c r="G167" s="216" t="s">
        <v>11</v>
      </c>
      <c r="H167" s="217">
        <v>56</v>
      </c>
      <c r="I167" s="218"/>
      <c r="J167" s="218">
        <f>ROUND(I167*H167,2)</f>
        <v>0</v>
      </c>
      <c r="K167" s="219"/>
      <c r="L167" s="220"/>
      <c r="M167" s="221" t="s">
        <v>212</v>
      </c>
      <c r="N167" s="222">
        <v>0</v>
      </c>
      <c r="O167" s="222">
        <f>N167*H167</f>
        <v>0</v>
      </c>
      <c r="P167" s="222">
        <v>0</v>
      </c>
      <c r="Q167" s="222">
        <f>P167*H167</f>
        <v>0</v>
      </c>
      <c r="R167" s="222">
        <v>0</v>
      </c>
      <c r="S167" s="223">
        <f>R167*H167</f>
        <v>0</v>
      </c>
      <c r="AP167" s="224" t="s">
        <v>264</v>
      </c>
      <c r="AR167" s="224" t="s">
        <v>261</v>
      </c>
      <c r="AS167" s="224" t="s">
        <v>187</v>
      </c>
      <c r="AW167" s="137" t="s">
        <v>257</v>
      </c>
      <c r="BC167" s="225">
        <f>IF(M167="základní",J167,0)</f>
        <v>0</v>
      </c>
      <c r="BD167" s="225">
        <f>IF(M167="snížená",J167,0)</f>
        <v>0</v>
      </c>
      <c r="BE167" s="225">
        <f>IF(M167="zákl. přenesená",J167,0)</f>
        <v>0</v>
      </c>
      <c r="BF167" s="225">
        <f>IF(M167="sníž. přenesená",J167,0)</f>
        <v>0</v>
      </c>
      <c r="BG167" s="225">
        <f>IF(M167="nulová",J167,0)</f>
        <v>0</v>
      </c>
      <c r="BH167" s="137" t="s">
        <v>260</v>
      </c>
      <c r="BI167" s="225">
        <f>ROUND(I167*H167,2)</f>
        <v>0</v>
      </c>
      <c r="BJ167" s="137" t="s">
        <v>265</v>
      </c>
      <c r="BK167" s="224" t="s">
        <v>340</v>
      </c>
    </row>
    <row r="168" spans="2:45" s="144" customFormat="1" ht="9.75">
      <c r="B168" s="145"/>
      <c r="D168" s="226" t="s">
        <v>266</v>
      </c>
      <c r="F168" s="227" t="s">
        <v>339</v>
      </c>
      <c r="K168" s="145"/>
      <c r="L168" s="228"/>
      <c r="S168" s="229"/>
      <c r="AR168" s="137" t="s">
        <v>266</v>
      </c>
      <c r="AS168" s="137" t="s">
        <v>187</v>
      </c>
    </row>
    <row r="169" spans="2:63" s="144" customFormat="1" ht="33" customHeight="1">
      <c r="B169" s="212"/>
      <c r="C169" s="231" t="s">
        <v>341</v>
      </c>
      <c r="D169" s="231" t="s">
        <v>342</v>
      </c>
      <c r="E169" s="232" t="s">
        <v>343</v>
      </c>
      <c r="F169" s="233" t="s">
        <v>344</v>
      </c>
      <c r="G169" s="234" t="s">
        <v>172</v>
      </c>
      <c r="H169" s="235">
        <v>48</v>
      </c>
      <c r="I169" s="236"/>
      <c r="J169" s="236">
        <f>ROUND(I169*H169,2)</f>
        <v>0</v>
      </c>
      <c r="K169" s="145"/>
      <c r="L169" s="237"/>
      <c r="M169" s="238" t="s">
        <v>212</v>
      </c>
      <c r="N169" s="222">
        <v>0</v>
      </c>
      <c r="O169" s="222">
        <f>N169*H169</f>
        <v>0</v>
      </c>
      <c r="P169" s="222">
        <v>0</v>
      </c>
      <c r="Q169" s="222">
        <f>P169*H169</f>
        <v>0</v>
      </c>
      <c r="R169" s="222">
        <v>0</v>
      </c>
      <c r="S169" s="223">
        <f>R169*H169</f>
        <v>0</v>
      </c>
      <c r="AP169" s="224" t="s">
        <v>265</v>
      </c>
      <c r="AR169" s="224" t="s">
        <v>342</v>
      </c>
      <c r="AS169" s="224" t="s">
        <v>187</v>
      </c>
      <c r="AW169" s="137" t="s">
        <v>257</v>
      </c>
      <c r="BC169" s="225">
        <f>IF(M169="základní",J169,0)</f>
        <v>0</v>
      </c>
      <c r="BD169" s="225">
        <f>IF(M169="snížená",J169,0)</f>
        <v>0</v>
      </c>
      <c r="BE169" s="225">
        <f>IF(M169="zákl. přenesená",J169,0)</f>
        <v>0</v>
      </c>
      <c r="BF169" s="225">
        <f>IF(M169="sníž. přenesená",J169,0)</f>
        <v>0</v>
      </c>
      <c r="BG169" s="225">
        <f>IF(M169="nulová",J169,0)</f>
        <v>0</v>
      </c>
      <c r="BH169" s="137" t="s">
        <v>260</v>
      </c>
      <c r="BI169" s="225">
        <f>ROUND(I169*H169,2)</f>
        <v>0</v>
      </c>
      <c r="BJ169" s="137" t="s">
        <v>265</v>
      </c>
      <c r="BK169" s="224" t="s">
        <v>345</v>
      </c>
    </row>
    <row r="170" spans="2:45" s="144" customFormat="1" ht="28.5">
      <c r="B170" s="145"/>
      <c r="D170" s="226" t="s">
        <v>266</v>
      </c>
      <c r="F170" s="227" t="s">
        <v>344</v>
      </c>
      <c r="K170" s="145"/>
      <c r="L170" s="228"/>
      <c r="S170" s="229"/>
      <c r="AR170" s="137" t="s">
        <v>266</v>
      </c>
      <c r="AS170" s="137" t="s">
        <v>187</v>
      </c>
    </row>
    <row r="171" spans="2:63" s="144" customFormat="1" ht="21.75" customHeight="1">
      <c r="B171" s="212"/>
      <c r="C171" s="231" t="s">
        <v>310</v>
      </c>
      <c r="D171" s="231" t="s">
        <v>342</v>
      </c>
      <c r="E171" s="232" t="s">
        <v>346</v>
      </c>
      <c r="F171" s="233" t="s">
        <v>347</v>
      </c>
      <c r="G171" s="234" t="s">
        <v>172</v>
      </c>
      <c r="H171" s="235">
        <v>51</v>
      </c>
      <c r="I171" s="236"/>
      <c r="J171" s="236">
        <f>ROUND(I171*H171,2)</f>
        <v>0</v>
      </c>
      <c r="K171" s="145"/>
      <c r="L171" s="237"/>
      <c r="M171" s="238" t="s">
        <v>212</v>
      </c>
      <c r="N171" s="222">
        <v>0</v>
      </c>
      <c r="O171" s="222">
        <f>N171*H171</f>
        <v>0</v>
      </c>
      <c r="P171" s="222">
        <v>0</v>
      </c>
      <c r="Q171" s="222">
        <f>P171*H171</f>
        <v>0</v>
      </c>
      <c r="R171" s="222">
        <v>0</v>
      </c>
      <c r="S171" s="223">
        <f>R171*H171</f>
        <v>0</v>
      </c>
      <c r="AP171" s="224" t="s">
        <v>265</v>
      </c>
      <c r="AR171" s="224" t="s">
        <v>342</v>
      </c>
      <c r="AS171" s="224" t="s">
        <v>187</v>
      </c>
      <c r="AW171" s="137" t="s">
        <v>257</v>
      </c>
      <c r="BC171" s="225">
        <f>IF(M171="základní",J171,0)</f>
        <v>0</v>
      </c>
      <c r="BD171" s="225">
        <f>IF(M171="snížená",J171,0)</f>
        <v>0</v>
      </c>
      <c r="BE171" s="225">
        <f>IF(M171="zákl. přenesená",J171,0)</f>
        <v>0</v>
      </c>
      <c r="BF171" s="225">
        <f>IF(M171="sníž. přenesená",J171,0)</f>
        <v>0</v>
      </c>
      <c r="BG171" s="225">
        <f>IF(M171="nulová",J171,0)</f>
        <v>0</v>
      </c>
      <c r="BH171" s="137" t="s">
        <v>260</v>
      </c>
      <c r="BI171" s="225">
        <f>ROUND(I171*H171,2)</f>
        <v>0</v>
      </c>
      <c r="BJ171" s="137" t="s">
        <v>265</v>
      </c>
      <c r="BK171" s="224" t="s">
        <v>348</v>
      </c>
    </row>
    <row r="172" spans="2:45" s="144" customFormat="1" ht="9.75">
      <c r="B172" s="145"/>
      <c r="D172" s="226" t="s">
        <v>266</v>
      </c>
      <c r="F172" s="227" t="s">
        <v>347</v>
      </c>
      <c r="K172" s="145"/>
      <c r="L172" s="228"/>
      <c r="S172" s="229"/>
      <c r="AR172" s="137" t="s">
        <v>266</v>
      </c>
      <c r="AS172" s="137" t="s">
        <v>187</v>
      </c>
    </row>
    <row r="173" spans="2:63" s="144" customFormat="1" ht="21.75" customHeight="1">
      <c r="B173" s="212"/>
      <c r="C173" s="231" t="s">
        <v>349</v>
      </c>
      <c r="D173" s="231" t="s">
        <v>342</v>
      </c>
      <c r="E173" s="232" t="s">
        <v>350</v>
      </c>
      <c r="F173" s="233" t="s">
        <v>351</v>
      </c>
      <c r="G173" s="234" t="s">
        <v>23</v>
      </c>
      <c r="H173" s="235">
        <v>4</v>
      </c>
      <c r="I173" s="236"/>
      <c r="J173" s="236">
        <f>ROUND(I173*H173,2)</f>
        <v>0</v>
      </c>
      <c r="K173" s="145"/>
      <c r="L173" s="237"/>
      <c r="M173" s="238" t="s">
        <v>212</v>
      </c>
      <c r="N173" s="222">
        <v>0</v>
      </c>
      <c r="O173" s="222">
        <f>N173*H173</f>
        <v>0</v>
      </c>
      <c r="P173" s="222">
        <v>0</v>
      </c>
      <c r="Q173" s="222">
        <f>P173*H173</f>
        <v>0</v>
      </c>
      <c r="R173" s="222">
        <v>0</v>
      </c>
      <c r="S173" s="223">
        <f>R173*H173</f>
        <v>0</v>
      </c>
      <c r="AP173" s="224" t="s">
        <v>265</v>
      </c>
      <c r="AR173" s="224" t="s">
        <v>342</v>
      </c>
      <c r="AS173" s="224" t="s">
        <v>187</v>
      </c>
      <c r="AW173" s="137" t="s">
        <v>257</v>
      </c>
      <c r="BC173" s="225">
        <f>IF(M173="základní",J173,0)</f>
        <v>0</v>
      </c>
      <c r="BD173" s="225">
        <f>IF(M173="snížená",J173,0)</f>
        <v>0</v>
      </c>
      <c r="BE173" s="225">
        <f>IF(M173="zákl. přenesená",J173,0)</f>
        <v>0</v>
      </c>
      <c r="BF173" s="225">
        <f>IF(M173="sníž. přenesená",J173,0)</f>
        <v>0</v>
      </c>
      <c r="BG173" s="225">
        <f>IF(M173="nulová",J173,0)</f>
        <v>0</v>
      </c>
      <c r="BH173" s="137" t="s">
        <v>260</v>
      </c>
      <c r="BI173" s="225">
        <f>ROUND(I173*H173,2)</f>
        <v>0</v>
      </c>
      <c r="BJ173" s="137" t="s">
        <v>265</v>
      </c>
      <c r="BK173" s="224" t="s">
        <v>352</v>
      </c>
    </row>
    <row r="174" spans="2:45" s="144" customFormat="1" ht="18.75">
      <c r="B174" s="145"/>
      <c r="D174" s="226" t="s">
        <v>266</v>
      </c>
      <c r="F174" s="227" t="s">
        <v>351</v>
      </c>
      <c r="K174" s="145"/>
      <c r="L174" s="228"/>
      <c r="S174" s="229"/>
      <c r="AR174" s="137" t="s">
        <v>266</v>
      </c>
      <c r="AS174" s="137" t="s">
        <v>187</v>
      </c>
    </row>
    <row r="175" spans="2:63" s="144" customFormat="1" ht="16.5" customHeight="1">
      <c r="B175" s="212"/>
      <c r="C175" s="231" t="s">
        <v>313</v>
      </c>
      <c r="D175" s="231" t="s">
        <v>342</v>
      </c>
      <c r="E175" s="232" t="s">
        <v>353</v>
      </c>
      <c r="F175" s="233" t="s">
        <v>354</v>
      </c>
      <c r="G175" s="234" t="s">
        <v>23</v>
      </c>
      <c r="H175" s="235">
        <v>4</v>
      </c>
      <c r="I175" s="236"/>
      <c r="J175" s="236">
        <f>ROUND(I175*H175,2)</f>
        <v>0</v>
      </c>
      <c r="K175" s="145"/>
      <c r="L175" s="237"/>
      <c r="M175" s="238" t="s">
        <v>212</v>
      </c>
      <c r="N175" s="222">
        <v>0</v>
      </c>
      <c r="O175" s="222">
        <f>N175*H175</f>
        <v>0</v>
      </c>
      <c r="P175" s="222">
        <v>0</v>
      </c>
      <c r="Q175" s="222">
        <f>P175*H175</f>
        <v>0</v>
      </c>
      <c r="R175" s="222">
        <v>0</v>
      </c>
      <c r="S175" s="223">
        <f>R175*H175</f>
        <v>0</v>
      </c>
      <c r="AP175" s="224" t="s">
        <v>265</v>
      </c>
      <c r="AR175" s="224" t="s">
        <v>342</v>
      </c>
      <c r="AS175" s="224" t="s">
        <v>187</v>
      </c>
      <c r="AW175" s="137" t="s">
        <v>257</v>
      </c>
      <c r="BC175" s="225">
        <f>IF(M175="základní",J175,0)</f>
        <v>0</v>
      </c>
      <c r="BD175" s="225">
        <f>IF(M175="snížená",J175,0)</f>
        <v>0</v>
      </c>
      <c r="BE175" s="225">
        <f>IF(M175="zákl. přenesená",J175,0)</f>
        <v>0</v>
      </c>
      <c r="BF175" s="225">
        <f>IF(M175="sníž. přenesená",J175,0)</f>
        <v>0</v>
      </c>
      <c r="BG175" s="225">
        <f>IF(M175="nulová",J175,0)</f>
        <v>0</v>
      </c>
      <c r="BH175" s="137" t="s">
        <v>260</v>
      </c>
      <c r="BI175" s="225">
        <f>ROUND(I175*H175,2)</f>
        <v>0</v>
      </c>
      <c r="BJ175" s="137" t="s">
        <v>265</v>
      </c>
      <c r="BK175" s="224" t="s">
        <v>355</v>
      </c>
    </row>
    <row r="176" spans="2:45" s="144" customFormat="1" ht="9.75">
      <c r="B176" s="145"/>
      <c r="D176" s="226" t="s">
        <v>266</v>
      </c>
      <c r="F176" s="227" t="s">
        <v>354</v>
      </c>
      <c r="K176" s="145"/>
      <c r="L176" s="228"/>
      <c r="S176" s="229"/>
      <c r="AR176" s="137" t="s">
        <v>266</v>
      </c>
      <c r="AS176" s="137" t="s">
        <v>187</v>
      </c>
    </row>
    <row r="177" spans="2:63" s="144" customFormat="1" ht="16.5" customHeight="1">
      <c r="B177" s="212"/>
      <c r="C177" s="231" t="s">
        <v>356</v>
      </c>
      <c r="D177" s="231" t="s">
        <v>342</v>
      </c>
      <c r="E177" s="232" t="s">
        <v>357</v>
      </c>
      <c r="F177" s="233" t="s">
        <v>358</v>
      </c>
      <c r="G177" s="234" t="s">
        <v>23</v>
      </c>
      <c r="H177" s="235">
        <v>2</v>
      </c>
      <c r="I177" s="236"/>
      <c r="J177" s="236">
        <f>ROUND(I177*H177,2)</f>
        <v>0</v>
      </c>
      <c r="K177" s="145"/>
      <c r="L177" s="237"/>
      <c r="M177" s="238" t="s">
        <v>212</v>
      </c>
      <c r="N177" s="222">
        <v>0</v>
      </c>
      <c r="O177" s="222">
        <f>N177*H177</f>
        <v>0</v>
      </c>
      <c r="P177" s="222">
        <v>0</v>
      </c>
      <c r="Q177" s="222">
        <f>P177*H177</f>
        <v>0</v>
      </c>
      <c r="R177" s="222">
        <v>0</v>
      </c>
      <c r="S177" s="223">
        <f>R177*H177</f>
        <v>0</v>
      </c>
      <c r="AP177" s="224" t="s">
        <v>265</v>
      </c>
      <c r="AR177" s="224" t="s">
        <v>342</v>
      </c>
      <c r="AS177" s="224" t="s">
        <v>187</v>
      </c>
      <c r="AW177" s="137" t="s">
        <v>257</v>
      </c>
      <c r="BC177" s="225">
        <f>IF(M177="základní",J177,0)</f>
        <v>0</v>
      </c>
      <c r="BD177" s="225">
        <f>IF(M177="snížená",J177,0)</f>
        <v>0</v>
      </c>
      <c r="BE177" s="225">
        <f>IF(M177="zákl. přenesená",J177,0)</f>
        <v>0</v>
      </c>
      <c r="BF177" s="225">
        <f>IF(M177="sníž. přenesená",J177,0)</f>
        <v>0</v>
      </c>
      <c r="BG177" s="225">
        <f>IF(M177="nulová",J177,0)</f>
        <v>0</v>
      </c>
      <c r="BH177" s="137" t="s">
        <v>260</v>
      </c>
      <c r="BI177" s="225">
        <f>ROUND(I177*H177,2)</f>
        <v>0</v>
      </c>
      <c r="BJ177" s="137" t="s">
        <v>265</v>
      </c>
      <c r="BK177" s="224" t="s">
        <v>359</v>
      </c>
    </row>
    <row r="178" spans="2:45" s="144" customFormat="1" ht="9.75">
      <c r="B178" s="145"/>
      <c r="D178" s="226" t="s">
        <v>266</v>
      </c>
      <c r="F178" s="227" t="s">
        <v>358</v>
      </c>
      <c r="K178" s="145"/>
      <c r="L178" s="228"/>
      <c r="S178" s="229"/>
      <c r="AR178" s="137" t="s">
        <v>266</v>
      </c>
      <c r="AS178" s="137" t="s">
        <v>187</v>
      </c>
    </row>
    <row r="179" spans="2:63" s="144" customFormat="1" ht="21.75" customHeight="1">
      <c r="B179" s="212"/>
      <c r="C179" s="231" t="s">
        <v>317</v>
      </c>
      <c r="D179" s="231" t="s">
        <v>342</v>
      </c>
      <c r="E179" s="232" t="s">
        <v>360</v>
      </c>
      <c r="F179" s="233" t="s">
        <v>361</v>
      </c>
      <c r="G179" s="234" t="s">
        <v>362</v>
      </c>
      <c r="H179" s="235">
        <v>200</v>
      </c>
      <c r="I179" s="236"/>
      <c r="J179" s="236">
        <f>ROUND(I179*H179,2)</f>
        <v>0</v>
      </c>
      <c r="K179" s="145"/>
      <c r="L179" s="237"/>
      <c r="M179" s="238" t="s">
        <v>212</v>
      </c>
      <c r="N179" s="222">
        <v>0</v>
      </c>
      <c r="O179" s="222">
        <f>N179*H179</f>
        <v>0</v>
      </c>
      <c r="P179" s="222">
        <v>0</v>
      </c>
      <c r="Q179" s="222">
        <f>P179*H179</f>
        <v>0</v>
      </c>
      <c r="R179" s="222">
        <v>0</v>
      </c>
      <c r="S179" s="223">
        <f>R179*H179</f>
        <v>0</v>
      </c>
      <c r="AP179" s="224" t="s">
        <v>265</v>
      </c>
      <c r="AR179" s="224" t="s">
        <v>342</v>
      </c>
      <c r="AS179" s="224" t="s">
        <v>187</v>
      </c>
      <c r="AW179" s="137" t="s">
        <v>257</v>
      </c>
      <c r="BC179" s="225">
        <f>IF(M179="základní",J179,0)</f>
        <v>0</v>
      </c>
      <c r="BD179" s="225">
        <f>IF(M179="snížená",J179,0)</f>
        <v>0</v>
      </c>
      <c r="BE179" s="225">
        <f>IF(M179="zákl. přenesená",J179,0)</f>
        <v>0</v>
      </c>
      <c r="BF179" s="225">
        <f>IF(M179="sníž. přenesená",J179,0)</f>
        <v>0</v>
      </c>
      <c r="BG179" s="225">
        <f>IF(M179="nulová",J179,0)</f>
        <v>0</v>
      </c>
      <c r="BH179" s="137" t="s">
        <v>260</v>
      </c>
      <c r="BI179" s="225">
        <f>ROUND(I179*H179,2)</f>
        <v>0</v>
      </c>
      <c r="BJ179" s="137" t="s">
        <v>265</v>
      </c>
      <c r="BK179" s="224" t="s">
        <v>363</v>
      </c>
    </row>
    <row r="180" spans="2:45" s="144" customFormat="1" ht="9.75">
      <c r="B180" s="145"/>
      <c r="D180" s="226" t="s">
        <v>266</v>
      </c>
      <c r="F180" s="227" t="s">
        <v>361</v>
      </c>
      <c r="K180" s="145"/>
      <c r="L180" s="228"/>
      <c r="S180" s="229"/>
      <c r="AR180" s="137" t="s">
        <v>266</v>
      </c>
      <c r="AS180" s="137" t="s">
        <v>187</v>
      </c>
    </row>
    <row r="181" spans="2:63" s="144" customFormat="1" ht="16.5" customHeight="1">
      <c r="B181" s="212"/>
      <c r="C181" s="231" t="s">
        <v>364</v>
      </c>
      <c r="D181" s="231" t="s">
        <v>342</v>
      </c>
      <c r="E181" s="232" t="s">
        <v>365</v>
      </c>
      <c r="F181" s="233" t="s">
        <v>366</v>
      </c>
      <c r="G181" s="234" t="s">
        <v>23</v>
      </c>
      <c r="H181" s="235">
        <v>1</v>
      </c>
      <c r="I181" s="236"/>
      <c r="J181" s="236">
        <f>ROUND(I181*H181,2)</f>
        <v>0</v>
      </c>
      <c r="K181" s="145"/>
      <c r="L181" s="237"/>
      <c r="M181" s="238" t="s">
        <v>212</v>
      </c>
      <c r="N181" s="222">
        <v>0</v>
      </c>
      <c r="O181" s="222">
        <f>N181*H181</f>
        <v>0</v>
      </c>
      <c r="P181" s="222">
        <v>0</v>
      </c>
      <c r="Q181" s="222">
        <f>P181*H181</f>
        <v>0</v>
      </c>
      <c r="R181" s="222">
        <v>0</v>
      </c>
      <c r="S181" s="223">
        <f>R181*H181</f>
        <v>0</v>
      </c>
      <c r="AP181" s="224" t="s">
        <v>265</v>
      </c>
      <c r="AR181" s="224" t="s">
        <v>342</v>
      </c>
      <c r="AS181" s="224" t="s">
        <v>187</v>
      </c>
      <c r="AW181" s="137" t="s">
        <v>257</v>
      </c>
      <c r="BC181" s="225">
        <f>IF(M181="základní",J181,0)</f>
        <v>0</v>
      </c>
      <c r="BD181" s="225">
        <f>IF(M181="snížená",J181,0)</f>
        <v>0</v>
      </c>
      <c r="BE181" s="225">
        <f>IF(M181="zákl. přenesená",J181,0)</f>
        <v>0</v>
      </c>
      <c r="BF181" s="225">
        <f>IF(M181="sníž. přenesená",J181,0)</f>
        <v>0</v>
      </c>
      <c r="BG181" s="225">
        <f>IF(M181="nulová",J181,0)</f>
        <v>0</v>
      </c>
      <c r="BH181" s="137" t="s">
        <v>260</v>
      </c>
      <c r="BI181" s="225">
        <f>ROUND(I181*H181,2)</f>
        <v>0</v>
      </c>
      <c r="BJ181" s="137" t="s">
        <v>265</v>
      </c>
      <c r="BK181" s="224" t="s">
        <v>367</v>
      </c>
    </row>
    <row r="182" spans="2:45" s="144" customFormat="1" ht="9.75">
      <c r="B182" s="145"/>
      <c r="D182" s="226" t="s">
        <v>266</v>
      </c>
      <c r="F182" s="227" t="s">
        <v>366</v>
      </c>
      <c r="K182" s="145"/>
      <c r="L182" s="228"/>
      <c r="S182" s="229"/>
      <c r="AR182" s="137" t="s">
        <v>266</v>
      </c>
      <c r="AS182" s="137" t="s">
        <v>187</v>
      </c>
    </row>
    <row r="183" spans="2:63" s="144" customFormat="1" ht="16.5" customHeight="1">
      <c r="B183" s="212"/>
      <c r="C183" s="231" t="s">
        <v>320</v>
      </c>
      <c r="D183" s="231" t="s">
        <v>342</v>
      </c>
      <c r="E183" s="232" t="s">
        <v>368</v>
      </c>
      <c r="F183" s="233" t="s">
        <v>369</v>
      </c>
      <c r="G183" s="234" t="s">
        <v>23</v>
      </c>
      <c r="H183" s="235">
        <v>1</v>
      </c>
      <c r="I183" s="236"/>
      <c r="J183" s="236">
        <f>ROUND(I183*H183,2)</f>
        <v>0</v>
      </c>
      <c r="K183" s="145"/>
      <c r="L183" s="237"/>
      <c r="M183" s="238" t="s">
        <v>212</v>
      </c>
      <c r="N183" s="222">
        <v>0</v>
      </c>
      <c r="O183" s="222">
        <f>N183*H183</f>
        <v>0</v>
      </c>
      <c r="P183" s="222">
        <v>0</v>
      </c>
      <c r="Q183" s="222">
        <f>P183*H183</f>
        <v>0</v>
      </c>
      <c r="R183" s="222">
        <v>0</v>
      </c>
      <c r="S183" s="223">
        <f>R183*H183</f>
        <v>0</v>
      </c>
      <c r="AP183" s="224" t="s">
        <v>265</v>
      </c>
      <c r="AR183" s="224" t="s">
        <v>342</v>
      </c>
      <c r="AS183" s="224" t="s">
        <v>187</v>
      </c>
      <c r="AW183" s="137" t="s">
        <v>257</v>
      </c>
      <c r="BC183" s="225">
        <f>IF(M183="základní",J183,0)</f>
        <v>0</v>
      </c>
      <c r="BD183" s="225">
        <f>IF(M183="snížená",J183,0)</f>
        <v>0</v>
      </c>
      <c r="BE183" s="225">
        <f>IF(M183="zákl. přenesená",J183,0)</f>
        <v>0</v>
      </c>
      <c r="BF183" s="225">
        <f>IF(M183="sníž. přenesená",J183,0)</f>
        <v>0</v>
      </c>
      <c r="BG183" s="225">
        <f>IF(M183="nulová",J183,0)</f>
        <v>0</v>
      </c>
      <c r="BH183" s="137" t="s">
        <v>260</v>
      </c>
      <c r="BI183" s="225">
        <f>ROUND(I183*H183,2)</f>
        <v>0</v>
      </c>
      <c r="BJ183" s="137" t="s">
        <v>265</v>
      </c>
      <c r="BK183" s="224" t="s">
        <v>370</v>
      </c>
    </row>
    <row r="184" spans="2:45" s="144" customFormat="1" ht="9.75">
      <c r="B184" s="145"/>
      <c r="D184" s="226" t="s">
        <v>266</v>
      </c>
      <c r="F184" s="227" t="s">
        <v>369</v>
      </c>
      <c r="K184" s="145"/>
      <c r="L184" s="228"/>
      <c r="S184" s="229"/>
      <c r="AR184" s="137" t="s">
        <v>266</v>
      </c>
      <c r="AS184" s="137" t="s">
        <v>187</v>
      </c>
    </row>
    <row r="185" spans="2:63" s="144" customFormat="1" ht="21.75" customHeight="1">
      <c r="B185" s="212"/>
      <c r="C185" s="231" t="s">
        <v>371</v>
      </c>
      <c r="D185" s="231" t="s">
        <v>342</v>
      </c>
      <c r="E185" s="232" t="s">
        <v>372</v>
      </c>
      <c r="F185" s="233" t="s">
        <v>373</v>
      </c>
      <c r="G185" s="234" t="s">
        <v>23</v>
      </c>
      <c r="H185" s="235">
        <v>1</v>
      </c>
      <c r="I185" s="236"/>
      <c r="J185" s="236">
        <f>ROUND(I185*H185,2)</f>
        <v>0</v>
      </c>
      <c r="K185" s="145"/>
      <c r="L185" s="237"/>
      <c r="M185" s="238" t="s">
        <v>212</v>
      </c>
      <c r="N185" s="222">
        <v>0</v>
      </c>
      <c r="O185" s="222">
        <f>N185*H185</f>
        <v>0</v>
      </c>
      <c r="P185" s="222">
        <v>0</v>
      </c>
      <c r="Q185" s="222">
        <f>P185*H185</f>
        <v>0</v>
      </c>
      <c r="R185" s="222">
        <v>0</v>
      </c>
      <c r="S185" s="223">
        <f>R185*H185</f>
        <v>0</v>
      </c>
      <c r="AP185" s="224" t="s">
        <v>265</v>
      </c>
      <c r="AR185" s="224" t="s">
        <v>342</v>
      </c>
      <c r="AS185" s="224" t="s">
        <v>187</v>
      </c>
      <c r="AW185" s="137" t="s">
        <v>257</v>
      </c>
      <c r="BC185" s="225">
        <f>IF(M185="základní",J185,0)</f>
        <v>0</v>
      </c>
      <c r="BD185" s="225">
        <f>IF(M185="snížená",J185,0)</f>
        <v>0</v>
      </c>
      <c r="BE185" s="225">
        <f>IF(M185="zákl. přenesená",J185,0)</f>
        <v>0</v>
      </c>
      <c r="BF185" s="225">
        <f>IF(M185="sníž. přenesená",J185,0)</f>
        <v>0</v>
      </c>
      <c r="BG185" s="225">
        <f>IF(M185="nulová",J185,0)</f>
        <v>0</v>
      </c>
      <c r="BH185" s="137" t="s">
        <v>260</v>
      </c>
      <c r="BI185" s="225">
        <f>ROUND(I185*H185,2)</f>
        <v>0</v>
      </c>
      <c r="BJ185" s="137" t="s">
        <v>265</v>
      </c>
      <c r="BK185" s="224" t="s">
        <v>374</v>
      </c>
    </row>
    <row r="186" spans="2:45" s="144" customFormat="1" ht="18.75">
      <c r="B186" s="145"/>
      <c r="D186" s="226" t="s">
        <v>266</v>
      </c>
      <c r="F186" s="227" t="s">
        <v>373</v>
      </c>
      <c r="K186" s="145"/>
      <c r="L186" s="228"/>
      <c r="S186" s="229"/>
      <c r="AR186" s="137" t="s">
        <v>266</v>
      </c>
      <c r="AS186" s="137" t="s">
        <v>187</v>
      </c>
    </row>
    <row r="187" spans="2:63" s="144" customFormat="1" ht="16.5" customHeight="1">
      <c r="B187" s="212"/>
      <c r="C187" s="231" t="s">
        <v>324</v>
      </c>
      <c r="D187" s="231" t="s">
        <v>342</v>
      </c>
      <c r="E187" s="232" t="s">
        <v>375</v>
      </c>
      <c r="F187" s="233" t="s">
        <v>376</v>
      </c>
      <c r="G187" s="234" t="s">
        <v>23</v>
      </c>
      <c r="H187" s="235">
        <v>1</v>
      </c>
      <c r="I187" s="236"/>
      <c r="J187" s="236">
        <f>ROUND(I187*H187,2)</f>
        <v>0</v>
      </c>
      <c r="K187" s="145"/>
      <c r="L187" s="237"/>
      <c r="M187" s="238" t="s">
        <v>212</v>
      </c>
      <c r="N187" s="222">
        <v>0</v>
      </c>
      <c r="O187" s="222">
        <f>N187*H187</f>
        <v>0</v>
      </c>
      <c r="P187" s="222">
        <v>0</v>
      </c>
      <c r="Q187" s="222">
        <f>P187*H187</f>
        <v>0</v>
      </c>
      <c r="R187" s="222">
        <v>0</v>
      </c>
      <c r="S187" s="223">
        <f>R187*H187</f>
        <v>0</v>
      </c>
      <c r="AP187" s="224" t="s">
        <v>265</v>
      </c>
      <c r="AR187" s="224" t="s">
        <v>342</v>
      </c>
      <c r="AS187" s="224" t="s">
        <v>187</v>
      </c>
      <c r="AW187" s="137" t="s">
        <v>257</v>
      </c>
      <c r="BC187" s="225">
        <f>IF(M187="základní",J187,0)</f>
        <v>0</v>
      </c>
      <c r="BD187" s="225">
        <f>IF(M187="snížená",J187,0)</f>
        <v>0</v>
      </c>
      <c r="BE187" s="225">
        <f>IF(M187="zákl. přenesená",J187,0)</f>
        <v>0</v>
      </c>
      <c r="BF187" s="225">
        <f>IF(M187="sníž. přenesená",J187,0)</f>
        <v>0</v>
      </c>
      <c r="BG187" s="225">
        <f>IF(M187="nulová",J187,0)</f>
        <v>0</v>
      </c>
      <c r="BH187" s="137" t="s">
        <v>260</v>
      </c>
      <c r="BI187" s="225">
        <f>ROUND(I187*H187,2)</f>
        <v>0</v>
      </c>
      <c r="BJ187" s="137" t="s">
        <v>265</v>
      </c>
      <c r="BK187" s="224" t="s">
        <v>377</v>
      </c>
    </row>
    <row r="188" spans="2:45" s="144" customFormat="1" ht="9.75">
      <c r="B188" s="145"/>
      <c r="D188" s="226" t="s">
        <v>266</v>
      </c>
      <c r="F188" s="227" t="s">
        <v>376</v>
      </c>
      <c r="K188" s="145"/>
      <c r="L188" s="228"/>
      <c r="S188" s="229"/>
      <c r="AR188" s="137" t="s">
        <v>266</v>
      </c>
      <c r="AS188" s="137" t="s">
        <v>187</v>
      </c>
    </row>
    <row r="189" spans="2:63" s="144" customFormat="1" ht="21.75" customHeight="1">
      <c r="B189" s="212"/>
      <c r="C189" s="231" t="s">
        <v>378</v>
      </c>
      <c r="D189" s="231" t="s">
        <v>342</v>
      </c>
      <c r="E189" s="232" t="s">
        <v>379</v>
      </c>
      <c r="F189" s="233" t="s">
        <v>380</v>
      </c>
      <c r="G189" s="234" t="s">
        <v>381</v>
      </c>
      <c r="H189" s="235">
        <v>240</v>
      </c>
      <c r="I189" s="236"/>
      <c r="J189" s="236">
        <f>ROUND(I189*H189,2)</f>
        <v>0</v>
      </c>
      <c r="K189" s="145"/>
      <c r="L189" s="237"/>
      <c r="M189" s="238" t="s">
        <v>212</v>
      </c>
      <c r="N189" s="222">
        <v>1</v>
      </c>
      <c r="O189" s="222">
        <f>N189*H189</f>
        <v>240</v>
      </c>
      <c r="P189" s="222">
        <v>0</v>
      </c>
      <c r="Q189" s="222">
        <f>P189*H189</f>
        <v>0</v>
      </c>
      <c r="R189" s="222">
        <v>0</v>
      </c>
      <c r="S189" s="223">
        <f>R189*H189</f>
        <v>0</v>
      </c>
      <c r="AP189" s="224" t="s">
        <v>265</v>
      </c>
      <c r="AR189" s="224" t="s">
        <v>342</v>
      </c>
      <c r="AS189" s="224" t="s">
        <v>187</v>
      </c>
      <c r="AW189" s="137" t="s">
        <v>257</v>
      </c>
      <c r="BC189" s="225">
        <f>IF(M189="základní",J189,0)</f>
        <v>0</v>
      </c>
      <c r="BD189" s="225">
        <f>IF(M189="snížená",J189,0)</f>
        <v>0</v>
      </c>
      <c r="BE189" s="225">
        <f>IF(M189="zákl. přenesená",J189,0)</f>
        <v>0</v>
      </c>
      <c r="BF189" s="225">
        <f>IF(M189="sníž. přenesená",J189,0)</f>
        <v>0</v>
      </c>
      <c r="BG189" s="225">
        <f>IF(M189="nulová",J189,0)</f>
        <v>0</v>
      </c>
      <c r="BH189" s="137" t="s">
        <v>260</v>
      </c>
      <c r="BI189" s="225">
        <f>ROUND(I189*H189,2)</f>
        <v>0</v>
      </c>
      <c r="BJ189" s="137" t="s">
        <v>265</v>
      </c>
      <c r="BK189" s="224" t="s">
        <v>382</v>
      </c>
    </row>
    <row r="190" spans="2:45" s="144" customFormat="1" ht="409.5">
      <c r="B190" s="145"/>
      <c r="D190" s="226" t="s">
        <v>266</v>
      </c>
      <c r="F190" s="227" t="s">
        <v>383</v>
      </c>
      <c r="K190" s="145"/>
      <c r="L190" s="228"/>
      <c r="S190" s="229"/>
      <c r="AR190" s="137" t="s">
        <v>266</v>
      </c>
      <c r="AS190" s="137" t="s">
        <v>187</v>
      </c>
    </row>
    <row r="191" spans="2:61" s="200" customFormat="1" ht="22.5" customHeight="1">
      <c r="B191" s="201"/>
      <c r="D191" s="202" t="s">
        <v>253</v>
      </c>
      <c r="E191" s="210" t="s">
        <v>384</v>
      </c>
      <c r="F191" s="210" t="s">
        <v>385</v>
      </c>
      <c r="J191" s="211">
        <f>BI191</f>
        <v>0</v>
      </c>
      <c r="K191" s="201"/>
      <c r="L191" s="205"/>
      <c r="O191" s="206">
        <f>SUM(O192:O211)</f>
        <v>80</v>
      </c>
      <c r="Q191" s="206">
        <f>SUM(Q192:Q211)</f>
        <v>0</v>
      </c>
      <c r="S191" s="207">
        <f>SUM(S192:S211)</f>
        <v>0</v>
      </c>
      <c r="AP191" s="202" t="s">
        <v>260</v>
      </c>
      <c r="AR191" s="208" t="s">
        <v>253</v>
      </c>
      <c r="AS191" s="208" t="s">
        <v>260</v>
      </c>
      <c r="AW191" s="202" t="s">
        <v>257</v>
      </c>
      <c r="BI191" s="209">
        <f>SUM(BI192:BI211)</f>
        <v>0</v>
      </c>
    </row>
    <row r="192" spans="2:63" s="144" customFormat="1" ht="33" customHeight="1">
      <c r="B192" s="212"/>
      <c r="C192" s="213" t="s">
        <v>264</v>
      </c>
      <c r="D192" s="213" t="s">
        <v>261</v>
      </c>
      <c r="E192" s="214" t="s">
        <v>386</v>
      </c>
      <c r="F192" s="215" t="s">
        <v>387</v>
      </c>
      <c r="G192" s="216" t="s">
        <v>36</v>
      </c>
      <c r="H192" s="217">
        <v>2</v>
      </c>
      <c r="I192" s="218"/>
      <c r="J192" s="218">
        <f>ROUND(I192*H192,2)</f>
        <v>0</v>
      </c>
      <c r="K192" s="219"/>
      <c r="L192" s="220"/>
      <c r="M192" s="221" t="s">
        <v>212</v>
      </c>
      <c r="N192" s="222">
        <v>0</v>
      </c>
      <c r="O192" s="222">
        <f>N192*H192</f>
        <v>0</v>
      </c>
      <c r="P192" s="222">
        <v>0</v>
      </c>
      <c r="Q192" s="222">
        <f>P192*H192</f>
        <v>0</v>
      </c>
      <c r="R192" s="222">
        <v>0</v>
      </c>
      <c r="S192" s="223">
        <f>R192*H192</f>
        <v>0</v>
      </c>
      <c r="AP192" s="224" t="s">
        <v>264</v>
      </c>
      <c r="AR192" s="224" t="s">
        <v>261</v>
      </c>
      <c r="AS192" s="224" t="s">
        <v>187</v>
      </c>
      <c r="AW192" s="137" t="s">
        <v>257</v>
      </c>
      <c r="BC192" s="225">
        <f>IF(M192="základní",J192,0)</f>
        <v>0</v>
      </c>
      <c r="BD192" s="225">
        <f>IF(M192="snížená",J192,0)</f>
        <v>0</v>
      </c>
      <c r="BE192" s="225">
        <f>IF(M192="zákl. přenesená",J192,0)</f>
        <v>0</v>
      </c>
      <c r="BF192" s="225">
        <f>IF(M192="sníž. přenesená",J192,0)</f>
        <v>0</v>
      </c>
      <c r="BG192" s="225">
        <f>IF(M192="nulová",J192,0)</f>
        <v>0</v>
      </c>
      <c r="BH192" s="137" t="s">
        <v>260</v>
      </c>
      <c r="BI192" s="225">
        <f>ROUND(I192*H192,2)</f>
        <v>0</v>
      </c>
      <c r="BJ192" s="137" t="s">
        <v>265</v>
      </c>
      <c r="BK192" s="224" t="s">
        <v>388</v>
      </c>
    </row>
    <row r="193" spans="2:45" s="144" customFormat="1" ht="48">
      <c r="B193" s="145"/>
      <c r="D193" s="226" t="s">
        <v>266</v>
      </c>
      <c r="F193" s="227" t="s">
        <v>389</v>
      </c>
      <c r="K193" s="145"/>
      <c r="L193" s="228"/>
      <c r="S193" s="229"/>
      <c r="AR193" s="137" t="s">
        <v>266</v>
      </c>
      <c r="AS193" s="137" t="s">
        <v>187</v>
      </c>
    </row>
    <row r="194" spans="2:63" s="144" customFormat="1" ht="33" customHeight="1">
      <c r="B194" s="212"/>
      <c r="C194" s="213" t="s">
        <v>390</v>
      </c>
      <c r="D194" s="213" t="s">
        <v>261</v>
      </c>
      <c r="E194" s="214" t="s">
        <v>391</v>
      </c>
      <c r="F194" s="215" t="s">
        <v>392</v>
      </c>
      <c r="G194" s="216" t="s">
        <v>23</v>
      </c>
      <c r="H194" s="217">
        <v>1</v>
      </c>
      <c r="I194" s="218"/>
      <c r="J194" s="218">
        <f>ROUND(I194*H194,2)</f>
        <v>0</v>
      </c>
      <c r="K194" s="219"/>
      <c r="L194" s="220"/>
      <c r="M194" s="221" t="s">
        <v>212</v>
      </c>
      <c r="N194" s="222">
        <v>0</v>
      </c>
      <c r="O194" s="222">
        <f>N194*H194</f>
        <v>0</v>
      </c>
      <c r="P194" s="222">
        <v>0</v>
      </c>
      <c r="Q194" s="222">
        <f>P194*H194</f>
        <v>0</v>
      </c>
      <c r="R194" s="222">
        <v>0</v>
      </c>
      <c r="S194" s="223">
        <f>R194*H194</f>
        <v>0</v>
      </c>
      <c r="AP194" s="224" t="s">
        <v>264</v>
      </c>
      <c r="AR194" s="224" t="s">
        <v>261</v>
      </c>
      <c r="AS194" s="224" t="s">
        <v>187</v>
      </c>
      <c r="AW194" s="137" t="s">
        <v>257</v>
      </c>
      <c r="BC194" s="225">
        <f>IF(M194="základní",J194,0)</f>
        <v>0</v>
      </c>
      <c r="BD194" s="225">
        <f>IF(M194="snížená",J194,0)</f>
        <v>0</v>
      </c>
      <c r="BE194" s="225">
        <f>IF(M194="zákl. přenesená",J194,0)</f>
        <v>0</v>
      </c>
      <c r="BF194" s="225">
        <f>IF(M194="sníž. přenesená",J194,0)</f>
        <v>0</v>
      </c>
      <c r="BG194" s="225">
        <f>IF(M194="nulová",J194,0)</f>
        <v>0</v>
      </c>
      <c r="BH194" s="137" t="s">
        <v>260</v>
      </c>
      <c r="BI194" s="225">
        <f>ROUND(I194*H194,2)</f>
        <v>0</v>
      </c>
      <c r="BJ194" s="137" t="s">
        <v>265</v>
      </c>
      <c r="BK194" s="224" t="s">
        <v>393</v>
      </c>
    </row>
    <row r="195" spans="2:45" s="144" customFormat="1" ht="18.75">
      <c r="B195" s="145"/>
      <c r="D195" s="226" t="s">
        <v>266</v>
      </c>
      <c r="F195" s="227" t="s">
        <v>392</v>
      </c>
      <c r="K195" s="145"/>
      <c r="L195" s="228"/>
      <c r="S195" s="229"/>
      <c r="AR195" s="137" t="s">
        <v>266</v>
      </c>
      <c r="AS195" s="137" t="s">
        <v>187</v>
      </c>
    </row>
    <row r="196" spans="2:63" s="144" customFormat="1" ht="21.75" customHeight="1">
      <c r="B196" s="212"/>
      <c r="C196" s="213" t="s">
        <v>330</v>
      </c>
      <c r="D196" s="213" t="s">
        <v>261</v>
      </c>
      <c r="E196" s="214" t="s">
        <v>394</v>
      </c>
      <c r="F196" s="215" t="s">
        <v>395</v>
      </c>
      <c r="G196" s="216" t="s">
        <v>23</v>
      </c>
      <c r="H196" s="217">
        <v>2</v>
      </c>
      <c r="I196" s="218"/>
      <c r="J196" s="218">
        <f>ROUND(I196*H196,2)</f>
        <v>0</v>
      </c>
      <c r="K196" s="219"/>
      <c r="L196" s="220"/>
      <c r="M196" s="221" t="s">
        <v>212</v>
      </c>
      <c r="N196" s="222">
        <v>0</v>
      </c>
      <c r="O196" s="222">
        <f>N196*H196</f>
        <v>0</v>
      </c>
      <c r="P196" s="222">
        <v>0</v>
      </c>
      <c r="Q196" s="222">
        <f>P196*H196</f>
        <v>0</v>
      </c>
      <c r="R196" s="222">
        <v>0</v>
      </c>
      <c r="S196" s="223">
        <f>R196*H196</f>
        <v>0</v>
      </c>
      <c r="AP196" s="224" t="s">
        <v>264</v>
      </c>
      <c r="AR196" s="224" t="s">
        <v>261</v>
      </c>
      <c r="AS196" s="224" t="s">
        <v>187</v>
      </c>
      <c r="AW196" s="137" t="s">
        <v>257</v>
      </c>
      <c r="BC196" s="225">
        <f>IF(M196="základní",J196,0)</f>
        <v>0</v>
      </c>
      <c r="BD196" s="225">
        <f>IF(M196="snížená",J196,0)</f>
        <v>0</v>
      </c>
      <c r="BE196" s="225">
        <f>IF(M196="zákl. přenesená",J196,0)</f>
        <v>0</v>
      </c>
      <c r="BF196" s="225">
        <f>IF(M196="sníž. přenesená",J196,0)</f>
        <v>0</v>
      </c>
      <c r="BG196" s="225">
        <f>IF(M196="nulová",J196,0)</f>
        <v>0</v>
      </c>
      <c r="BH196" s="137" t="s">
        <v>260</v>
      </c>
      <c r="BI196" s="225">
        <f>ROUND(I196*H196,2)</f>
        <v>0</v>
      </c>
      <c r="BJ196" s="137" t="s">
        <v>265</v>
      </c>
      <c r="BK196" s="224" t="s">
        <v>396</v>
      </c>
    </row>
    <row r="197" spans="2:45" s="144" customFormat="1" ht="9.75">
      <c r="B197" s="145"/>
      <c r="D197" s="226" t="s">
        <v>266</v>
      </c>
      <c r="F197" s="227" t="s">
        <v>395</v>
      </c>
      <c r="K197" s="145"/>
      <c r="L197" s="228"/>
      <c r="S197" s="229"/>
      <c r="AR197" s="137" t="s">
        <v>266</v>
      </c>
      <c r="AS197" s="137" t="s">
        <v>187</v>
      </c>
    </row>
    <row r="198" spans="2:63" s="144" customFormat="1" ht="21.75" customHeight="1">
      <c r="B198" s="212"/>
      <c r="C198" s="213" t="s">
        <v>397</v>
      </c>
      <c r="D198" s="213" t="s">
        <v>261</v>
      </c>
      <c r="E198" s="214" t="s">
        <v>398</v>
      </c>
      <c r="F198" s="215" t="s">
        <v>399</v>
      </c>
      <c r="G198" s="216" t="s">
        <v>23</v>
      </c>
      <c r="H198" s="217">
        <v>4</v>
      </c>
      <c r="I198" s="218"/>
      <c r="J198" s="218">
        <f>ROUND(I198*H198,2)</f>
        <v>0</v>
      </c>
      <c r="K198" s="219"/>
      <c r="L198" s="220"/>
      <c r="M198" s="221" t="s">
        <v>212</v>
      </c>
      <c r="N198" s="222">
        <v>0</v>
      </c>
      <c r="O198" s="222">
        <f>N198*H198</f>
        <v>0</v>
      </c>
      <c r="P198" s="222">
        <v>0</v>
      </c>
      <c r="Q198" s="222">
        <f>P198*H198</f>
        <v>0</v>
      </c>
      <c r="R198" s="222">
        <v>0</v>
      </c>
      <c r="S198" s="223">
        <f>R198*H198</f>
        <v>0</v>
      </c>
      <c r="AP198" s="224" t="s">
        <v>264</v>
      </c>
      <c r="AR198" s="224" t="s">
        <v>261</v>
      </c>
      <c r="AS198" s="224" t="s">
        <v>187</v>
      </c>
      <c r="AW198" s="137" t="s">
        <v>257</v>
      </c>
      <c r="BC198" s="225">
        <f>IF(M198="základní",J198,0)</f>
        <v>0</v>
      </c>
      <c r="BD198" s="225">
        <f>IF(M198="snížená",J198,0)</f>
        <v>0</v>
      </c>
      <c r="BE198" s="225">
        <f>IF(M198="zákl. přenesená",J198,0)</f>
        <v>0</v>
      </c>
      <c r="BF198" s="225">
        <f>IF(M198="sníž. přenesená",J198,0)</f>
        <v>0</v>
      </c>
      <c r="BG198" s="225">
        <f>IF(M198="nulová",J198,0)</f>
        <v>0</v>
      </c>
      <c r="BH198" s="137" t="s">
        <v>260</v>
      </c>
      <c r="BI198" s="225">
        <f>ROUND(I198*H198,2)</f>
        <v>0</v>
      </c>
      <c r="BJ198" s="137" t="s">
        <v>265</v>
      </c>
      <c r="BK198" s="224" t="s">
        <v>400</v>
      </c>
    </row>
    <row r="199" spans="2:45" s="144" customFormat="1" ht="9.75">
      <c r="B199" s="145"/>
      <c r="D199" s="226" t="s">
        <v>266</v>
      </c>
      <c r="F199" s="227" t="s">
        <v>399</v>
      </c>
      <c r="K199" s="145"/>
      <c r="L199" s="228"/>
      <c r="S199" s="229"/>
      <c r="AR199" s="137" t="s">
        <v>266</v>
      </c>
      <c r="AS199" s="137" t="s">
        <v>187</v>
      </c>
    </row>
    <row r="200" spans="2:63" s="144" customFormat="1" ht="16.5" customHeight="1">
      <c r="B200" s="212"/>
      <c r="C200" s="213" t="s">
        <v>333</v>
      </c>
      <c r="D200" s="213" t="s">
        <v>261</v>
      </c>
      <c r="E200" s="214" t="s">
        <v>401</v>
      </c>
      <c r="F200" s="215" t="s">
        <v>402</v>
      </c>
      <c r="G200" s="216" t="s">
        <v>23</v>
      </c>
      <c r="H200" s="217">
        <v>2</v>
      </c>
      <c r="I200" s="218"/>
      <c r="J200" s="218">
        <f>ROUND(I200*H200,2)</f>
        <v>0</v>
      </c>
      <c r="K200" s="219"/>
      <c r="L200" s="220"/>
      <c r="M200" s="221" t="s">
        <v>212</v>
      </c>
      <c r="N200" s="222">
        <v>0</v>
      </c>
      <c r="O200" s="222">
        <f>N200*H200</f>
        <v>0</v>
      </c>
      <c r="P200" s="222">
        <v>0</v>
      </c>
      <c r="Q200" s="222">
        <f>P200*H200</f>
        <v>0</v>
      </c>
      <c r="R200" s="222">
        <v>0</v>
      </c>
      <c r="S200" s="223">
        <f>R200*H200</f>
        <v>0</v>
      </c>
      <c r="AP200" s="224" t="s">
        <v>264</v>
      </c>
      <c r="AR200" s="224" t="s">
        <v>261</v>
      </c>
      <c r="AS200" s="224" t="s">
        <v>187</v>
      </c>
      <c r="AW200" s="137" t="s">
        <v>257</v>
      </c>
      <c r="BC200" s="225">
        <f>IF(M200="základní",J200,0)</f>
        <v>0</v>
      </c>
      <c r="BD200" s="225">
        <f>IF(M200="snížená",J200,0)</f>
        <v>0</v>
      </c>
      <c r="BE200" s="225">
        <f>IF(M200="zákl. přenesená",J200,0)</f>
        <v>0</v>
      </c>
      <c r="BF200" s="225">
        <f>IF(M200="sníž. přenesená",J200,0)</f>
        <v>0</v>
      </c>
      <c r="BG200" s="225">
        <f>IF(M200="nulová",J200,0)</f>
        <v>0</v>
      </c>
      <c r="BH200" s="137" t="s">
        <v>260</v>
      </c>
      <c r="BI200" s="225">
        <f>ROUND(I200*H200,2)</f>
        <v>0</v>
      </c>
      <c r="BJ200" s="137" t="s">
        <v>265</v>
      </c>
      <c r="BK200" s="224" t="s">
        <v>403</v>
      </c>
    </row>
    <row r="201" spans="2:45" s="144" customFormat="1" ht="9.75">
      <c r="B201" s="145"/>
      <c r="D201" s="226" t="s">
        <v>266</v>
      </c>
      <c r="F201" s="227" t="s">
        <v>402</v>
      </c>
      <c r="K201" s="145"/>
      <c r="L201" s="228"/>
      <c r="S201" s="229"/>
      <c r="AR201" s="137" t="s">
        <v>266</v>
      </c>
      <c r="AS201" s="137" t="s">
        <v>187</v>
      </c>
    </row>
    <row r="202" spans="2:63" s="144" customFormat="1" ht="21.75" customHeight="1">
      <c r="B202" s="212"/>
      <c r="C202" s="213" t="s">
        <v>404</v>
      </c>
      <c r="D202" s="213" t="s">
        <v>261</v>
      </c>
      <c r="E202" s="214" t="s">
        <v>405</v>
      </c>
      <c r="F202" s="215" t="s">
        <v>406</v>
      </c>
      <c r="G202" s="216" t="s">
        <v>11</v>
      </c>
      <c r="H202" s="217">
        <v>25</v>
      </c>
      <c r="I202" s="218"/>
      <c r="J202" s="218">
        <f>ROUND(I202*H202,2)</f>
        <v>0</v>
      </c>
      <c r="K202" s="219"/>
      <c r="L202" s="220"/>
      <c r="M202" s="221" t="s">
        <v>212</v>
      </c>
      <c r="N202" s="222">
        <v>0</v>
      </c>
      <c r="O202" s="222">
        <f>N202*H202</f>
        <v>0</v>
      </c>
      <c r="P202" s="222">
        <v>0</v>
      </c>
      <c r="Q202" s="222">
        <f>P202*H202</f>
        <v>0</v>
      </c>
      <c r="R202" s="222">
        <v>0</v>
      </c>
      <c r="S202" s="223">
        <f>R202*H202</f>
        <v>0</v>
      </c>
      <c r="AP202" s="224" t="s">
        <v>264</v>
      </c>
      <c r="AR202" s="224" t="s">
        <v>261</v>
      </c>
      <c r="AS202" s="224" t="s">
        <v>187</v>
      </c>
      <c r="AW202" s="137" t="s">
        <v>257</v>
      </c>
      <c r="BC202" s="225">
        <f>IF(M202="základní",J202,0)</f>
        <v>0</v>
      </c>
      <c r="BD202" s="225">
        <f>IF(M202="snížená",J202,0)</f>
        <v>0</v>
      </c>
      <c r="BE202" s="225">
        <f>IF(M202="zákl. přenesená",J202,0)</f>
        <v>0</v>
      </c>
      <c r="BF202" s="225">
        <f>IF(M202="sníž. přenesená",J202,0)</f>
        <v>0</v>
      </c>
      <c r="BG202" s="225">
        <f>IF(M202="nulová",J202,0)</f>
        <v>0</v>
      </c>
      <c r="BH202" s="137" t="s">
        <v>260</v>
      </c>
      <c r="BI202" s="225">
        <f>ROUND(I202*H202,2)</f>
        <v>0</v>
      </c>
      <c r="BJ202" s="137" t="s">
        <v>265</v>
      </c>
      <c r="BK202" s="224" t="s">
        <v>407</v>
      </c>
    </row>
    <row r="203" spans="2:45" s="144" customFormat="1" ht="38.25">
      <c r="B203" s="145"/>
      <c r="D203" s="226" t="s">
        <v>266</v>
      </c>
      <c r="F203" s="227" t="s">
        <v>408</v>
      </c>
      <c r="K203" s="145"/>
      <c r="L203" s="228"/>
      <c r="S203" s="229"/>
      <c r="AR203" s="137" t="s">
        <v>266</v>
      </c>
      <c r="AS203" s="137" t="s">
        <v>187</v>
      </c>
    </row>
    <row r="204" spans="2:63" s="144" customFormat="1" ht="16.5" customHeight="1">
      <c r="B204" s="212"/>
      <c r="C204" s="213" t="s">
        <v>337</v>
      </c>
      <c r="D204" s="213" t="s">
        <v>261</v>
      </c>
      <c r="E204" s="214" t="s">
        <v>409</v>
      </c>
      <c r="F204" s="215" t="s">
        <v>410</v>
      </c>
      <c r="G204" s="216" t="s">
        <v>23</v>
      </c>
      <c r="H204" s="217">
        <v>2</v>
      </c>
      <c r="I204" s="218"/>
      <c r="J204" s="218">
        <f>ROUND(I204*H204,2)</f>
        <v>0</v>
      </c>
      <c r="K204" s="219"/>
      <c r="L204" s="220"/>
      <c r="M204" s="221" t="s">
        <v>212</v>
      </c>
      <c r="N204" s="222">
        <v>0</v>
      </c>
      <c r="O204" s="222">
        <f>N204*H204</f>
        <v>0</v>
      </c>
      <c r="P204" s="222">
        <v>0</v>
      </c>
      <c r="Q204" s="222">
        <f>P204*H204</f>
        <v>0</v>
      </c>
      <c r="R204" s="222">
        <v>0</v>
      </c>
      <c r="S204" s="223">
        <f>R204*H204</f>
        <v>0</v>
      </c>
      <c r="AP204" s="224" t="s">
        <v>264</v>
      </c>
      <c r="AR204" s="224" t="s">
        <v>261</v>
      </c>
      <c r="AS204" s="224" t="s">
        <v>187</v>
      </c>
      <c r="AW204" s="137" t="s">
        <v>257</v>
      </c>
      <c r="BC204" s="225">
        <f>IF(M204="základní",J204,0)</f>
        <v>0</v>
      </c>
      <c r="BD204" s="225">
        <f>IF(M204="snížená",J204,0)</f>
        <v>0</v>
      </c>
      <c r="BE204" s="225">
        <f>IF(M204="zákl. přenesená",J204,0)</f>
        <v>0</v>
      </c>
      <c r="BF204" s="225">
        <f>IF(M204="sníž. přenesená",J204,0)</f>
        <v>0</v>
      </c>
      <c r="BG204" s="225">
        <f>IF(M204="nulová",J204,0)</f>
        <v>0</v>
      </c>
      <c r="BH204" s="137" t="s">
        <v>260</v>
      </c>
      <c r="BI204" s="225">
        <f>ROUND(I204*H204,2)</f>
        <v>0</v>
      </c>
      <c r="BJ204" s="137" t="s">
        <v>265</v>
      </c>
      <c r="BK204" s="224" t="s">
        <v>411</v>
      </c>
    </row>
    <row r="205" spans="2:45" s="144" customFormat="1" ht="9.75">
      <c r="B205" s="145"/>
      <c r="D205" s="226" t="s">
        <v>266</v>
      </c>
      <c r="F205" s="227" t="s">
        <v>410</v>
      </c>
      <c r="K205" s="145"/>
      <c r="L205" s="228"/>
      <c r="S205" s="229"/>
      <c r="AR205" s="137" t="s">
        <v>266</v>
      </c>
      <c r="AS205" s="137" t="s">
        <v>187</v>
      </c>
    </row>
    <row r="206" spans="2:63" s="144" customFormat="1" ht="16.5" customHeight="1">
      <c r="B206" s="212"/>
      <c r="C206" s="231" t="s">
        <v>412</v>
      </c>
      <c r="D206" s="231" t="s">
        <v>342</v>
      </c>
      <c r="E206" s="232" t="s">
        <v>413</v>
      </c>
      <c r="F206" s="233" t="s">
        <v>414</v>
      </c>
      <c r="G206" s="234" t="s">
        <v>362</v>
      </c>
      <c r="H206" s="235">
        <v>20</v>
      </c>
      <c r="I206" s="236"/>
      <c r="J206" s="236">
        <f>ROUND(I206*H206,2)</f>
        <v>0</v>
      </c>
      <c r="K206" s="145"/>
      <c r="L206" s="237"/>
      <c r="M206" s="238" t="s">
        <v>212</v>
      </c>
      <c r="N206" s="222">
        <v>0</v>
      </c>
      <c r="O206" s="222">
        <f>N206*H206</f>
        <v>0</v>
      </c>
      <c r="P206" s="222">
        <v>0</v>
      </c>
      <c r="Q206" s="222">
        <f>P206*H206</f>
        <v>0</v>
      </c>
      <c r="R206" s="222">
        <v>0</v>
      </c>
      <c r="S206" s="223">
        <f>R206*H206</f>
        <v>0</v>
      </c>
      <c r="AP206" s="224" t="s">
        <v>265</v>
      </c>
      <c r="AR206" s="224" t="s">
        <v>342</v>
      </c>
      <c r="AS206" s="224" t="s">
        <v>187</v>
      </c>
      <c r="AW206" s="137" t="s">
        <v>257</v>
      </c>
      <c r="BC206" s="225">
        <f>IF(M206="základní",J206,0)</f>
        <v>0</v>
      </c>
      <c r="BD206" s="225">
        <f>IF(M206="snížená",J206,0)</f>
        <v>0</v>
      </c>
      <c r="BE206" s="225">
        <f>IF(M206="zákl. přenesená",J206,0)</f>
        <v>0</v>
      </c>
      <c r="BF206" s="225">
        <f>IF(M206="sníž. přenesená",J206,0)</f>
        <v>0</v>
      </c>
      <c r="BG206" s="225">
        <f>IF(M206="nulová",J206,0)</f>
        <v>0</v>
      </c>
      <c r="BH206" s="137" t="s">
        <v>260</v>
      </c>
      <c r="BI206" s="225">
        <f>ROUND(I206*H206,2)</f>
        <v>0</v>
      </c>
      <c r="BJ206" s="137" t="s">
        <v>265</v>
      </c>
      <c r="BK206" s="224" t="s">
        <v>415</v>
      </c>
    </row>
    <row r="207" spans="2:45" s="144" customFormat="1" ht="9.75">
      <c r="B207" s="145"/>
      <c r="D207" s="226" t="s">
        <v>266</v>
      </c>
      <c r="F207" s="227" t="s">
        <v>414</v>
      </c>
      <c r="K207" s="145"/>
      <c r="L207" s="228"/>
      <c r="S207" s="229"/>
      <c r="AR207" s="137" t="s">
        <v>266</v>
      </c>
      <c r="AS207" s="137" t="s">
        <v>187</v>
      </c>
    </row>
    <row r="208" spans="2:63" s="144" customFormat="1" ht="16.5" customHeight="1">
      <c r="B208" s="212"/>
      <c r="C208" s="231" t="s">
        <v>340</v>
      </c>
      <c r="D208" s="231" t="s">
        <v>342</v>
      </c>
      <c r="E208" s="232" t="s">
        <v>416</v>
      </c>
      <c r="F208" s="233" t="s">
        <v>417</v>
      </c>
      <c r="G208" s="234" t="s">
        <v>23</v>
      </c>
      <c r="H208" s="235">
        <v>2</v>
      </c>
      <c r="I208" s="236"/>
      <c r="J208" s="236">
        <f>ROUND(I208*H208,2)</f>
        <v>0</v>
      </c>
      <c r="K208" s="145"/>
      <c r="L208" s="237"/>
      <c r="M208" s="238" t="s">
        <v>212</v>
      </c>
      <c r="N208" s="222">
        <v>0</v>
      </c>
      <c r="O208" s="222">
        <f>N208*H208</f>
        <v>0</v>
      </c>
      <c r="P208" s="222">
        <v>0</v>
      </c>
      <c r="Q208" s="222">
        <f>P208*H208</f>
        <v>0</v>
      </c>
      <c r="R208" s="222">
        <v>0</v>
      </c>
      <c r="S208" s="223">
        <f>R208*H208</f>
        <v>0</v>
      </c>
      <c r="AP208" s="224" t="s">
        <v>265</v>
      </c>
      <c r="AR208" s="224" t="s">
        <v>342</v>
      </c>
      <c r="AS208" s="224" t="s">
        <v>187</v>
      </c>
      <c r="AW208" s="137" t="s">
        <v>257</v>
      </c>
      <c r="BC208" s="225">
        <f>IF(M208="základní",J208,0)</f>
        <v>0</v>
      </c>
      <c r="BD208" s="225">
        <f>IF(M208="snížená",J208,0)</f>
        <v>0</v>
      </c>
      <c r="BE208" s="225">
        <f>IF(M208="zákl. přenesená",J208,0)</f>
        <v>0</v>
      </c>
      <c r="BF208" s="225">
        <f>IF(M208="sníž. přenesená",J208,0)</f>
        <v>0</v>
      </c>
      <c r="BG208" s="225">
        <f>IF(M208="nulová",J208,0)</f>
        <v>0</v>
      </c>
      <c r="BH208" s="137" t="s">
        <v>260</v>
      </c>
      <c r="BI208" s="225">
        <f>ROUND(I208*H208,2)</f>
        <v>0</v>
      </c>
      <c r="BJ208" s="137" t="s">
        <v>265</v>
      </c>
      <c r="BK208" s="224" t="s">
        <v>418</v>
      </c>
    </row>
    <row r="209" spans="2:45" s="144" customFormat="1" ht="9.75">
      <c r="B209" s="145"/>
      <c r="D209" s="226" t="s">
        <v>266</v>
      </c>
      <c r="F209" s="227" t="s">
        <v>417</v>
      </c>
      <c r="K209" s="145"/>
      <c r="L209" s="228"/>
      <c r="S209" s="229"/>
      <c r="AR209" s="137" t="s">
        <v>266</v>
      </c>
      <c r="AS209" s="137" t="s">
        <v>187</v>
      </c>
    </row>
    <row r="210" spans="2:63" s="144" customFormat="1" ht="21.75" customHeight="1">
      <c r="B210" s="212"/>
      <c r="C210" s="231" t="s">
        <v>419</v>
      </c>
      <c r="D210" s="231" t="s">
        <v>342</v>
      </c>
      <c r="E210" s="232" t="s">
        <v>379</v>
      </c>
      <c r="F210" s="233" t="s">
        <v>380</v>
      </c>
      <c r="G210" s="234" t="s">
        <v>381</v>
      </c>
      <c r="H210" s="235">
        <v>80</v>
      </c>
      <c r="I210" s="236"/>
      <c r="J210" s="236">
        <f>ROUND(I210*H210,2)</f>
        <v>0</v>
      </c>
      <c r="K210" s="145"/>
      <c r="L210" s="237"/>
      <c r="M210" s="238" t="s">
        <v>212</v>
      </c>
      <c r="N210" s="222">
        <v>1</v>
      </c>
      <c r="O210" s="222">
        <f>N210*H210</f>
        <v>80</v>
      </c>
      <c r="P210" s="222">
        <v>0</v>
      </c>
      <c r="Q210" s="222">
        <f>P210*H210</f>
        <v>0</v>
      </c>
      <c r="R210" s="222">
        <v>0</v>
      </c>
      <c r="S210" s="223">
        <f>R210*H210</f>
        <v>0</v>
      </c>
      <c r="AP210" s="224" t="s">
        <v>265</v>
      </c>
      <c r="AR210" s="224" t="s">
        <v>342</v>
      </c>
      <c r="AS210" s="224" t="s">
        <v>187</v>
      </c>
      <c r="AW210" s="137" t="s">
        <v>257</v>
      </c>
      <c r="BC210" s="225">
        <f>IF(M210="základní",J210,0)</f>
        <v>0</v>
      </c>
      <c r="BD210" s="225">
        <f>IF(M210="snížená",J210,0)</f>
        <v>0</v>
      </c>
      <c r="BE210" s="225">
        <f>IF(M210="zákl. přenesená",J210,0)</f>
        <v>0</v>
      </c>
      <c r="BF210" s="225">
        <f>IF(M210="sníž. přenesená",J210,0)</f>
        <v>0</v>
      </c>
      <c r="BG210" s="225">
        <f>IF(M210="nulová",J210,0)</f>
        <v>0</v>
      </c>
      <c r="BH210" s="137" t="s">
        <v>260</v>
      </c>
      <c r="BI210" s="225">
        <f>ROUND(I210*H210,2)</f>
        <v>0</v>
      </c>
      <c r="BJ210" s="137" t="s">
        <v>265</v>
      </c>
      <c r="BK210" s="224" t="s">
        <v>420</v>
      </c>
    </row>
    <row r="211" spans="2:45" s="144" customFormat="1" ht="409.5">
      <c r="B211" s="145"/>
      <c r="D211" s="226" t="s">
        <v>266</v>
      </c>
      <c r="F211" s="227" t="s">
        <v>421</v>
      </c>
      <c r="K211" s="145"/>
      <c r="L211" s="228"/>
      <c r="S211" s="229"/>
      <c r="AR211" s="137" t="s">
        <v>266</v>
      </c>
      <c r="AS211" s="137" t="s">
        <v>187</v>
      </c>
    </row>
    <row r="212" spans="2:61" s="200" customFormat="1" ht="22.5" customHeight="1">
      <c r="B212" s="201"/>
      <c r="D212" s="202" t="s">
        <v>253</v>
      </c>
      <c r="E212" s="210" t="s">
        <v>422</v>
      </c>
      <c r="F212" s="210" t="s">
        <v>423</v>
      </c>
      <c r="J212" s="211">
        <f>BI212</f>
        <v>0</v>
      </c>
      <c r="K212" s="201"/>
      <c r="L212" s="205"/>
      <c r="O212" s="206">
        <f>SUM(O213:O287)</f>
        <v>240</v>
      </c>
      <c r="Q212" s="206">
        <f>SUM(Q213:Q287)</f>
        <v>0</v>
      </c>
      <c r="S212" s="207">
        <f>SUM(S213:S287)</f>
        <v>0</v>
      </c>
      <c r="AP212" s="202" t="s">
        <v>260</v>
      </c>
      <c r="AR212" s="208" t="s">
        <v>253</v>
      </c>
      <c r="AS212" s="208" t="s">
        <v>260</v>
      </c>
      <c r="AW212" s="202" t="s">
        <v>257</v>
      </c>
      <c r="BI212" s="209">
        <f>SUM(BI213:BI287)</f>
        <v>0</v>
      </c>
    </row>
    <row r="213" spans="2:63" s="144" customFormat="1" ht="33" customHeight="1">
      <c r="B213" s="212"/>
      <c r="C213" s="213" t="s">
        <v>345</v>
      </c>
      <c r="D213" s="213" t="s">
        <v>261</v>
      </c>
      <c r="E213" s="214" t="s">
        <v>424</v>
      </c>
      <c r="F213" s="215" t="s">
        <v>425</v>
      </c>
      <c r="G213" s="216" t="s">
        <v>36</v>
      </c>
      <c r="H213" s="217">
        <v>1</v>
      </c>
      <c r="I213" s="218"/>
      <c r="J213" s="218">
        <f>ROUND(I213*H213,2)</f>
        <v>0</v>
      </c>
      <c r="K213" s="219"/>
      <c r="L213" s="220"/>
      <c r="M213" s="221" t="s">
        <v>212</v>
      </c>
      <c r="N213" s="222">
        <v>0</v>
      </c>
      <c r="O213" s="222">
        <f>N213*H213</f>
        <v>0</v>
      </c>
      <c r="P213" s="222">
        <v>0</v>
      </c>
      <c r="Q213" s="222">
        <f>P213*H213</f>
        <v>0</v>
      </c>
      <c r="R213" s="222">
        <v>0</v>
      </c>
      <c r="S213" s="223">
        <f>R213*H213</f>
        <v>0</v>
      </c>
      <c r="AP213" s="224" t="s">
        <v>264</v>
      </c>
      <c r="AR213" s="224" t="s">
        <v>261</v>
      </c>
      <c r="AS213" s="224" t="s">
        <v>187</v>
      </c>
      <c r="AW213" s="137" t="s">
        <v>257</v>
      </c>
      <c r="BC213" s="225">
        <f>IF(M213="základní",J213,0)</f>
        <v>0</v>
      </c>
      <c r="BD213" s="225">
        <f>IF(M213="snížená",J213,0)</f>
        <v>0</v>
      </c>
      <c r="BE213" s="225">
        <f>IF(M213="zákl. přenesená",J213,0)</f>
        <v>0</v>
      </c>
      <c r="BF213" s="225">
        <f>IF(M213="sníž. přenesená",J213,0)</f>
        <v>0</v>
      </c>
      <c r="BG213" s="225">
        <f>IF(M213="nulová",J213,0)</f>
        <v>0</v>
      </c>
      <c r="BH213" s="137" t="s">
        <v>260</v>
      </c>
      <c r="BI213" s="225">
        <f>ROUND(I213*H213,2)</f>
        <v>0</v>
      </c>
      <c r="BJ213" s="137" t="s">
        <v>265</v>
      </c>
      <c r="BK213" s="224" t="s">
        <v>426</v>
      </c>
    </row>
    <row r="214" spans="2:45" s="144" customFormat="1" ht="162.75">
      <c r="B214" s="145"/>
      <c r="D214" s="226" t="s">
        <v>266</v>
      </c>
      <c r="F214" s="227" t="s">
        <v>427</v>
      </c>
      <c r="K214" s="145"/>
      <c r="L214" s="228"/>
      <c r="S214" s="229"/>
      <c r="AR214" s="137" t="s">
        <v>266</v>
      </c>
      <c r="AS214" s="137" t="s">
        <v>187</v>
      </c>
    </row>
    <row r="215" spans="2:63" s="144" customFormat="1" ht="16.5" customHeight="1">
      <c r="B215" s="212"/>
      <c r="C215" s="213" t="s">
        <v>428</v>
      </c>
      <c r="D215" s="213" t="s">
        <v>261</v>
      </c>
      <c r="E215" s="214" t="s">
        <v>429</v>
      </c>
      <c r="F215" s="215" t="s">
        <v>269</v>
      </c>
      <c r="G215" s="216" t="s">
        <v>36</v>
      </c>
      <c r="H215" s="217">
        <v>1</v>
      </c>
      <c r="I215" s="218"/>
      <c r="J215" s="218">
        <f>ROUND(I215*H215,2)</f>
        <v>0</v>
      </c>
      <c r="K215" s="219"/>
      <c r="L215" s="220"/>
      <c r="M215" s="221" t="s">
        <v>212</v>
      </c>
      <c r="N215" s="222">
        <v>0</v>
      </c>
      <c r="O215" s="222">
        <f>N215*H215</f>
        <v>0</v>
      </c>
      <c r="P215" s="222">
        <v>0</v>
      </c>
      <c r="Q215" s="222">
        <f>P215*H215</f>
        <v>0</v>
      </c>
      <c r="R215" s="222">
        <v>0</v>
      </c>
      <c r="S215" s="223">
        <f>R215*H215</f>
        <v>0</v>
      </c>
      <c r="AP215" s="224" t="s">
        <v>264</v>
      </c>
      <c r="AR215" s="224" t="s">
        <v>261</v>
      </c>
      <c r="AS215" s="224" t="s">
        <v>187</v>
      </c>
      <c r="AW215" s="137" t="s">
        <v>257</v>
      </c>
      <c r="BC215" s="225">
        <f>IF(M215="základní",J215,0)</f>
        <v>0</v>
      </c>
      <c r="BD215" s="225">
        <f>IF(M215="snížená",J215,0)</f>
        <v>0</v>
      </c>
      <c r="BE215" s="225">
        <f>IF(M215="zákl. přenesená",J215,0)</f>
        <v>0</v>
      </c>
      <c r="BF215" s="225">
        <f>IF(M215="sníž. přenesená",J215,0)</f>
        <v>0</v>
      </c>
      <c r="BG215" s="225">
        <f>IF(M215="nulová",J215,0)</f>
        <v>0</v>
      </c>
      <c r="BH215" s="137" t="s">
        <v>260</v>
      </c>
      <c r="BI215" s="225">
        <f>ROUND(I215*H215,2)</f>
        <v>0</v>
      </c>
      <c r="BJ215" s="137" t="s">
        <v>265</v>
      </c>
      <c r="BK215" s="224" t="s">
        <v>430</v>
      </c>
    </row>
    <row r="216" spans="2:45" s="144" customFormat="1" ht="162.75">
      <c r="B216" s="145"/>
      <c r="D216" s="226" t="s">
        <v>266</v>
      </c>
      <c r="F216" s="227" t="s">
        <v>271</v>
      </c>
      <c r="K216" s="145"/>
      <c r="L216" s="228"/>
      <c r="S216" s="229"/>
      <c r="AR216" s="137" t="s">
        <v>266</v>
      </c>
      <c r="AS216" s="137" t="s">
        <v>187</v>
      </c>
    </row>
    <row r="217" spans="2:45" s="144" customFormat="1" ht="134.25">
      <c r="B217" s="145"/>
      <c r="D217" s="226" t="s">
        <v>272</v>
      </c>
      <c r="F217" s="230" t="s">
        <v>431</v>
      </c>
      <c r="K217" s="145"/>
      <c r="L217" s="228"/>
      <c r="S217" s="229"/>
      <c r="AR217" s="137" t="s">
        <v>272</v>
      </c>
      <c r="AS217" s="137" t="s">
        <v>187</v>
      </c>
    </row>
    <row r="218" spans="2:63" s="144" customFormat="1" ht="21.75" customHeight="1">
      <c r="B218" s="212"/>
      <c r="C218" s="213" t="s">
        <v>348</v>
      </c>
      <c r="D218" s="213" t="s">
        <v>261</v>
      </c>
      <c r="E218" s="214" t="s">
        <v>432</v>
      </c>
      <c r="F218" s="215" t="s">
        <v>433</v>
      </c>
      <c r="G218" s="216" t="s">
        <v>23</v>
      </c>
      <c r="H218" s="217">
        <v>5</v>
      </c>
      <c r="I218" s="218"/>
      <c r="J218" s="218">
        <f>ROUND(I218*H218,2)</f>
        <v>0</v>
      </c>
      <c r="K218" s="219"/>
      <c r="L218" s="220"/>
      <c r="M218" s="221" t="s">
        <v>212</v>
      </c>
      <c r="N218" s="222">
        <v>0</v>
      </c>
      <c r="O218" s="222">
        <f>N218*H218</f>
        <v>0</v>
      </c>
      <c r="P218" s="222">
        <v>0</v>
      </c>
      <c r="Q218" s="222">
        <f>P218*H218</f>
        <v>0</v>
      </c>
      <c r="R218" s="222">
        <v>0</v>
      </c>
      <c r="S218" s="223">
        <f>R218*H218</f>
        <v>0</v>
      </c>
      <c r="AP218" s="224" t="s">
        <v>264</v>
      </c>
      <c r="AR218" s="224" t="s">
        <v>261</v>
      </c>
      <c r="AS218" s="224" t="s">
        <v>187</v>
      </c>
      <c r="AW218" s="137" t="s">
        <v>257</v>
      </c>
      <c r="BC218" s="225">
        <f>IF(M218="základní",J218,0)</f>
        <v>0</v>
      </c>
      <c r="BD218" s="225">
        <f>IF(M218="snížená",J218,0)</f>
        <v>0</v>
      </c>
      <c r="BE218" s="225">
        <f>IF(M218="zákl. přenesená",J218,0)</f>
        <v>0</v>
      </c>
      <c r="BF218" s="225">
        <f>IF(M218="sníž. přenesená",J218,0)</f>
        <v>0</v>
      </c>
      <c r="BG218" s="225">
        <f>IF(M218="nulová",J218,0)</f>
        <v>0</v>
      </c>
      <c r="BH218" s="137" t="s">
        <v>260</v>
      </c>
      <c r="BI218" s="225">
        <f>ROUND(I218*H218,2)</f>
        <v>0</v>
      </c>
      <c r="BJ218" s="137" t="s">
        <v>265</v>
      </c>
      <c r="BK218" s="224" t="s">
        <v>434</v>
      </c>
    </row>
    <row r="219" spans="2:45" s="144" customFormat="1" ht="38.25">
      <c r="B219" s="145"/>
      <c r="D219" s="226" t="s">
        <v>266</v>
      </c>
      <c r="F219" s="227" t="s">
        <v>435</v>
      </c>
      <c r="K219" s="145"/>
      <c r="L219" s="228"/>
      <c r="S219" s="229"/>
      <c r="AR219" s="137" t="s">
        <v>266</v>
      </c>
      <c r="AS219" s="137" t="s">
        <v>187</v>
      </c>
    </row>
    <row r="220" spans="2:63" s="144" customFormat="1" ht="21.75" customHeight="1">
      <c r="B220" s="212"/>
      <c r="C220" s="213" t="s">
        <v>436</v>
      </c>
      <c r="D220" s="213" t="s">
        <v>261</v>
      </c>
      <c r="E220" s="214" t="s">
        <v>437</v>
      </c>
      <c r="F220" s="215" t="s">
        <v>438</v>
      </c>
      <c r="G220" s="216" t="s">
        <v>23</v>
      </c>
      <c r="H220" s="217">
        <v>4</v>
      </c>
      <c r="I220" s="218"/>
      <c r="J220" s="218">
        <f>ROUND(I220*H220,2)</f>
        <v>0</v>
      </c>
      <c r="K220" s="219"/>
      <c r="L220" s="220"/>
      <c r="M220" s="221" t="s">
        <v>212</v>
      </c>
      <c r="N220" s="222">
        <v>0</v>
      </c>
      <c r="O220" s="222">
        <f>N220*H220</f>
        <v>0</v>
      </c>
      <c r="P220" s="222">
        <v>0</v>
      </c>
      <c r="Q220" s="222">
        <f>P220*H220</f>
        <v>0</v>
      </c>
      <c r="R220" s="222">
        <v>0</v>
      </c>
      <c r="S220" s="223">
        <f>R220*H220</f>
        <v>0</v>
      </c>
      <c r="AP220" s="224" t="s">
        <v>264</v>
      </c>
      <c r="AR220" s="224" t="s">
        <v>261</v>
      </c>
      <c r="AS220" s="224" t="s">
        <v>187</v>
      </c>
      <c r="AW220" s="137" t="s">
        <v>257</v>
      </c>
      <c r="BC220" s="225">
        <f>IF(M220="základní",J220,0)</f>
        <v>0</v>
      </c>
      <c r="BD220" s="225">
        <f>IF(M220="snížená",J220,0)</f>
        <v>0</v>
      </c>
      <c r="BE220" s="225">
        <f>IF(M220="zákl. přenesená",J220,0)</f>
        <v>0</v>
      </c>
      <c r="BF220" s="225">
        <f>IF(M220="sníž. přenesená",J220,0)</f>
        <v>0</v>
      </c>
      <c r="BG220" s="225">
        <f>IF(M220="nulová",J220,0)</f>
        <v>0</v>
      </c>
      <c r="BH220" s="137" t="s">
        <v>260</v>
      </c>
      <c r="BI220" s="225">
        <f>ROUND(I220*H220,2)</f>
        <v>0</v>
      </c>
      <c r="BJ220" s="137" t="s">
        <v>265</v>
      </c>
      <c r="BK220" s="224" t="s">
        <v>439</v>
      </c>
    </row>
    <row r="221" spans="2:45" s="144" customFormat="1" ht="18.75">
      <c r="B221" s="145"/>
      <c r="D221" s="226" t="s">
        <v>266</v>
      </c>
      <c r="F221" s="227" t="s">
        <v>440</v>
      </c>
      <c r="K221" s="145"/>
      <c r="L221" s="228"/>
      <c r="S221" s="229"/>
      <c r="AR221" s="137" t="s">
        <v>266</v>
      </c>
      <c r="AS221" s="137" t="s">
        <v>187</v>
      </c>
    </row>
    <row r="222" spans="2:63" s="144" customFormat="1" ht="21.75" customHeight="1">
      <c r="B222" s="212"/>
      <c r="C222" s="213" t="s">
        <v>352</v>
      </c>
      <c r="D222" s="213" t="s">
        <v>261</v>
      </c>
      <c r="E222" s="214" t="s">
        <v>441</v>
      </c>
      <c r="F222" s="215" t="s">
        <v>442</v>
      </c>
      <c r="G222" s="216" t="s">
        <v>23</v>
      </c>
      <c r="H222" s="217">
        <v>9</v>
      </c>
      <c r="I222" s="218"/>
      <c r="J222" s="218">
        <f>ROUND(I222*H222,2)</f>
        <v>0</v>
      </c>
      <c r="K222" s="219"/>
      <c r="L222" s="220"/>
      <c r="M222" s="221" t="s">
        <v>212</v>
      </c>
      <c r="N222" s="222">
        <v>0</v>
      </c>
      <c r="O222" s="222">
        <f>N222*H222</f>
        <v>0</v>
      </c>
      <c r="P222" s="222">
        <v>0</v>
      </c>
      <c r="Q222" s="222">
        <f>P222*H222</f>
        <v>0</v>
      </c>
      <c r="R222" s="222">
        <v>0</v>
      </c>
      <c r="S222" s="223">
        <f>R222*H222</f>
        <v>0</v>
      </c>
      <c r="AP222" s="224" t="s">
        <v>264</v>
      </c>
      <c r="AR222" s="224" t="s">
        <v>261</v>
      </c>
      <c r="AS222" s="224" t="s">
        <v>187</v>
      </c>
      <c r="AW222" s="137" t="s">
        <v>257</v>
      </c>
      <c r="BC222" s="225">
        <f>IF(M222="základní",J222,0)</f>
        <v>0</v>
      </c>
      <c r="BD222" s="225">
        <f>IF(M222="snížená",J222,0)</f>
        <v>0</v>
      </c>
      <c r="BE222" s="225">
        <f>IF(M222="zákl. přenesená",J222,0)</f>
        <v>0</v>
      </c>
      <c r="BF222" s="225">
        <f>IF(M222="sníž. přenesená",J222,0)</f>
        <v>0</v>
      </c>
      <c r="BG222" s="225">
        <f>IF(M222="nulová",J222,0)</f>
        <v>0</v>
      </c>
      <c r="BH222" s="137" t="s">
        <v>260</v>
      </c>
      <c r="BI222" s="225">
        <f>ROUND(I222*H222,2)</f>
        <v>0</v>
      </c>
      <c r="BJ222" s="137" t="s">
        <v>265</v>
      </c>
      <c r="BK222" s="224" t="s">
        <v>443</v>
      </c>
    </row>
    <row r="223" spans="2:45" s="144" customFormat="1" ht="9.75">
      <c r="B223" s="145"/>
      <c r="D223" s="226" t="s">
        <v>266</v>
      </c>
      <c r="F223" s="227" t="s">
        <v>442</v>
      </c>
      <c r="K223" s="145"/>
      <c r="L223" s="228"/>
      <c r="S223" s="229"/>
      <c r="AR223" s="137" t="s">
        <v>266</v>
      </c>
      <c r="AS223" s="137" t="s">
        <v>187</v>
      </c>
    </row>
    <row r="224" spans="2:63" s="144" customFormat="1" ht="21.75" customHeight="1">
      <c r="B224" s="212"/>
      <c r="C224" s="213" t="s">
        <v>444</v>
      </c>
      <c r="D224" s="213" t="s">
        <v>261</v>
      </c>
      <c r="E224" s="214" t="s">
        <v>445</v>
      </c>
      <c r="F224" s="215" t="s">
        <v>446</v>
      </c>
      <c r="G224" s="216" t="s">
        <v>23</v>
      </c>
      <c r="H224" s="217">
        <v>4</v>
      </c>
      <c r="I224" s="218"/>
      <c r="J224" s="218">
        <f>ROUND(I224*H224,2)</f>
        <v>0</v>
      </c>
      <c r="K224" s="219"/>
      <c r="L224" s="220"/>
      <c r="M224" s="221" t="s">
        <v>212</v>
      </c>
      <c r="N224" s="222">
        <v>0</v>
      </c>
      <c r="O224" s="222">
        <f>N224*H224</f>
        <v>0</v>
      </c>
      <c r="P224" s="222">
        <v>0</v>
      </c>
      <c r="Q224" s="222">
        <f>P224*H224</f>
        <v>0</v>
      </c>
      <c r="R224" s="222">
        <v>0</v>
      </c>
      <c r="S224" s="223">
        <f>R224*H224</f>
        <v>0</v>
      </c>
      <c r="AP224" s="224" t="s">
        <v>264</v>
      </c>
      <c r="AR224" s="224" t="s">
        <v>261</v>
      </c>
      <c r="AS224" s="224" t="s">
        <v>187</v>
      </c>
      <c r="AW224" s="137" t="s">
        <v>257</v>
      </c>
      <c r="BC224" s="225">
        <f>IF(M224="základní",J224,0)</f>
        <v>0</v>
      </c>
      <c r="BD224" s="225">
        <f>IF(M224="snížená",J224,0)</f>
        <v>0</v>
      </c>
      <c r="BE224" s="225">
        <f>IF(M224="zákl. přenesená",J224,0)</f>
        <v>0</v>
      </c>
      <c r="BF224" s="225">
        <f>IF(M224="sníž. přenesená",J224,0)</f>
        <v>0</v>
      </c>
      <c r="BG224" s="225">
        <f>IF(M224="nulová",J224,0)</f>
        <v>0</v>
      </c>
      <c r="BH224" s="137" t="s">
        <v>260</v>
      </c>
      <c r="BI224" s="225">
        <f>ROUND(I224*H224,2)</f>
        <v>0</v>
      </c>
      <c r="BJ224" s="137" t="s">
        <v>265</v>
      </c>
      <c r="BK224" s="224" t="s">
        <v>447</v>
      </c>
    </row>
    <row r="225" spans="2:45" s="144" customFormat="1" ht="9.75">
      <c r="B225" s="145"/>
      <c r="D225" s="226" t="s">
        <v>266</v>
      </c>
      <c r="F225" s="227" t="s">
        <v>446</v>
      </c>
      <c r="K225" s="145"/>
      <c r="L225" s="228"/>
      <c r="S225" s="229"/>
      <c r="AR225" s="137" t="s">
        <v>266</v>
      </c>
      <c r="AS225" s="137" t="s">
        <v>187</v>
      </c>
    </row>
    <row r="226" spans="2:63" s="144" customFormat="1" ht="21.75" customHeight="1">
      <c r="B226" s="212"/>
      <c r="C226" s="213" t="s">
        <v>355</v>
      </c>
      <c r="D226" s="213" t="s">
        <v>261</v>
      </c>
      <c r="E226" s="214" t="s">
        <v>448</v>
      </c>
      <c r="F226" s="215" t="s">
        <v>449</v>
      </c>
      <c r="G226" s="216" t="s">
        <v>23</v>
      </c>
      <c r="H226" s="217">
        <v>1</v>
      </c>
      <c r="I226" s="218"/>
      <c r="J226" s="218">
        <f>ROUND(I226*H226,2)</f>
        <v>0</v>
      </c>
      <c r="K226" s="219"/>
      <c r="L226" s="220"/>
      <c r="M226" s="221" t="s">
        <v>212</v>
      </c>
      <c r="N226" s="222">
        <v>0</v>
      </c>
      <c r="O226" s="222">
        <f>N226*H226</f>
        <v>0</v>
      </c>
      <c r="P226" s="222">
        <v>0</v>
      </c>
      <c r="Q226" s="222">
        <f>P226*H226</f>
        <v>0</v>
      </c>
      <c r="R226" s="222">
        <v>0</v>
      </c>
      <c r="S226" s="223">
        <f>R226*H226</f>
        <v>0</v>
      </c>
      <c r="AP226" s="224" t="s">
        <v>264</v>
      </c>
      <c r="AR226" s="224" t="s">
        <v>261</v>
      </c>
      <c r="AS226" s="224" t="s">
        <v>187</v>
      </c>
      <c r="AW226" s="137" t="s">
        <v>257</v>
      </c>
      <c r="BC226" s="225">
        <f>IF(M226="základní",J226,0)</f>
        <v>0</v>
      </c>
      <c r="BD226" s="225">
        <f>IF(M226="snížená",J226,0)</f>
        <v>0</v>
      </c>
      <c r="BE226" s="225">
        <f>IF(M226="zákl. přenesená",J226,0)</f>
        <v>0</v>
      </c>
      <c r="BF226" s="225">
        <f>IF(M226="sníž. přenesená",J226,0)</f>
        <v>0</v>
      </c>
      <c r="BG226" s="225">
        <f>IF(M226="nulová",J226,0)</f>
        <v>0</v>
      </c>
      <c r="BH226" s="137" t="s">
        <v>260</v>
      </c>
      <c r="BI226" s="225">
        <f>ROUND(I226*H226,2)</f>
        <v>0</v>
      </c>
      <c r="BJ226" s="137" t="s">
        <v>265</v>
      </c>
      <c r="BK226" s="224" t="s">
        <v>450</v>
      </c>
    </row>
    <row r="227" spans="2:45" s="144" customFormat="1" ht="9.75">
      <c r="B227" s="145"/>
      <c r="D227" s="226" t="s">
        <v>266</v>
      </c>
      <c r="F227" s="227" t="s">
        <v>449</v>
      </c>
      <c r="K227" s="145"/>
      <c r="L227" s="228"/>
      <c r="S227" s="229"/>
      <c r="AR227" s="137" t="s">
        <v>266</v>
      </c>
      <c r="AS227" s="137" t="s">
        <v>187</v>
      </c>
    </row>
    <row r="228" spans="2:63" s="144" customFormat="1" ht="21.75" customHeight="1">
      <c r="B228" s="212"/>
      <c r="C228" s="213" t="s">
        <v>451</v>
      </c>
      <c r="D228" s="213" t="s">
        <v>261</v>
      </c>
      <c r="E228" s="214" t="s">
        <v>452</v>
      </c>
      <c r="F228" s="215" t="s">
        <v>453</v>
      </c>
      <c r="G228" s="216" t="s">
        <v>23</v>
      </c>
      <c r="H228" s="217">
        <v>2</v>
      </c>
      <c r="I228" s="218"/>
      <c r="J228" s="218">
        <f>ROUND(I228*H228,2)</f>
        <v>0</v>
      </c>
      <c r="K228" s="219"/>
      <c r="L228" s="220"/>
      <c r="M228" s="221" t="s">
        <v>212</v>
      </c>
      <c r="N228" s="222">
        <v>0</v>
      </c>
      <c r="O228" s="222">
        <f>N228*H228</f>
        <v>0</v>
      </c>
      <c r="P228" s="222">
        <v>0</v>
      </c>
      <c r="Q228" s="222">
        <f>P228*H228</f>
        <v>0</v>
      </c>
      <c r="R228" s="222">
        <v>0</v>
      </c>
      <c r="S228" s="223">
        <f>R228*H228</f>
        <v>0</v>
      </c>
      <c r="AP228" s="224" t="s">
        <v>264</v>
      </c>
      <c r="AR228" s="224" t="s">
        <v>261</v>
      </c>
      <c r="AS228" s="224" t="s">
        <v>187</v>
      </c>
      <c r="AW228" s="137" t="s">
        <v>257</v>
      </c>
      <c r="BC228" s="225">
        <f>IF(M228="základní",J228,0)</f>
        <v>0</v>
      </c>
      <c r="BD228" s="225">
        <f>IF(M228="snížená",J228,0)</f>
        <v>0</v>
      </c>
      <c r="BE228" s="225">
        <f>IF(M228="zákl. přenesená",J228,0)</f>
        <v>0</v>
      </c>
      <c r="BF228" s="225">
        <f>IF(M228="sníž. přenesená",J228,0)</f>
        <v>0</v>
      </c>
      <c r="BG228" s="225">
        <f>IF(M228="nulová",J228,0)</f>
        <v>0</v>
      </c>
      <c r="BH228" s="137" t="s">
        <v>260</v>
      </c>
      <c r="BI228" s="225">
        <f>ROUND(I228*H228,2)</f>
        <v>0</v>
      </c>
      <c r="BJ228" s="137" t="s">
        <v>265</v>
      </c>
      <c r="BK228" s="224" t="s">
        <v>454</v>
      </c>
    </row>
    <row r="229" spans="2:45" s="144" customFormat="1" ht="9.75">
      <c r="B229" s="145"/>
      <c r="D229" s="226" t="s">
        <v>266</v>
      </c>
      <c r="F229" s="227" t="s">
        <v>453</v>
      </c>
      <c r="K229" s="145"/>
      <c r="L229" s="228"/>
      <c r="S229" s="229"/>
      <c r="AR229" s="137" t="s">
        <v>266</v>
      </c>
      <c r="AS229" s="137" t="s">
        <v>187</v>
      </c>
    </row>
    <row r="230" spans="2:63" s="144" customFormat="1" ht="21.75" customHeight="1">
      <c r="B230" s="212"/>
      <c r="C230" s="213" t="s">
        <v>359</v>
      </c>
      <c r="D230" s="213" t="s">
        <v>261</v>
      </c>
      <c r="E230" s="214" t="s">
        <v>455</v>
      </c>
      <c r="F230" s="215" t="s">
        <v>456</v>
      </c>
      <c r="G230" s="216" t="s">
        <v>23</v>
      </c>
      <c r="H230" s="217">
        <v>6</v>
      </c>
      <c r="I230" s="218"/>
      <c r="J230" s="218">
        <f>ROUND(I230*H230,2)</f>
        <v>0</v>
      </c>
      <c r="K230" s="219"/>
      <c r="L230" s="220"/>
      <c r="M230" s="221" t="s">
        <v>212</v>
      </c>
      <c r="N230" s="222">
        <v>0</v>
      </c>
      <c r="O230" s="222">
        <f>N230*H230</f>
        <v>0</v>
      </c>
      <c r="P230" s="222">
        <v>0</v>
      </c>
      <c r="Q230" s="222">
        <f>P230*H230</f>
        <v>0</v>
      </c>
      <c r="R230" s="222">
        <v>0</v>
      </c>
      <c r="S230" s="223">
        <f>R230*H230</f>
        <v>0</v>
      </c>
      <c r="AP230" s="224" t="s">
        <v>264</v>
      </c>
      <c r="AR230" s="224" t="s">
        <v>261</v>
      </c>
      <c r="AS230" s="224" t="s">
        <v>187</v>
      </c>
      <c r="AW230" s="137" t="s">
        <v>257</v>
      </c>
      <c r="BC230" s="225">
        <f>IF(M230="základní",J230,0)</f>
        <v>0</v>
      </c>
      <c r="BD230" s="225">
        <f>IF(M230="snížená",J230,0)</f>
        <v>0</v>
      </c>
      <c r="BE230" s="225">
        <f>IF(M230="zákl. přenesená",J230,0)</f>
        <v>0</v>
      </c>
      <c r="BF230" s="225">
        <f>IF(M230="sníž. přenesená",J230,0)</f>
        <v>0</v>
      </c>
      <c r="BG230" s="225">
        <f>IF(M230="nulová",J230,0)</f>
        <v>0</v>
      </c>
      <c r="BH230" s="137" t="s">
        <v>260</v>
      </c>
      <c r="BI230" s="225">
        <f>ROUND(I230*H230,2)</f>
        <v>0</v>
      </c>
      <c r="BJ230" s="137" t="s">
        <v>265</v>
      </c>
      <c r="BK230" s="224" t="s">
        <v>457</v>
      </c>
    </row>
    <row r="231" spans="2:45" s="144" customFormat="1" ht="18.75">
      <c r="B231" s="145"/>
      <c r="D231" s="226" t="s">
        <v>266</v>
      </c>
      <c r="F231" s="227" t="s">
        <v>456</v>
      </c>
      <c r="K231" s="145"/>
      <c r="L231" s="228"/>
      <c r="S231" s="229"/>
      <c r="AR231" s="137" t="s">
        <v>266</v>
      </c>
      <c r="AS231" s="137" t="s">
        <v>187</v>
      </c>
    </row>
    <row r="232" spans="2:63" s="144" customFormat="1" ht="21.75" customHeight="1">
      <c r="B232" s="212"/>
      <c r="C232" s="213" t="s">
        <v>458</v>
      </c>
      <c r="D232" s="213" t="s">
        <v>261</v>
      </c>
      <c r="E232" s="214" t="s">
        <v>459</v>
      </c>
      <c r="F232" s="215" t="s">
        <v>460</v>
      </c>
      <c r="G232" s="216" t="s">
        <v>23</v>
      </c>
      <c r="H232" s="217">
        <v>16</v>
      </c>
      <c r="I232" s="218"/>
      <c r="J232" s="218">
        <f>ROUND(I232*H232,2)</f>
        <v>0</v>
      </c>
      <c r="K232" s="219"/>
      <c r="L232" s="220"/>
      <c r="M232" s="221" t="s">
        <v>212</v>
      </c>
      <c r="N232" s="222">
        <v>0</v>
      </c>
      <c r="O232" s="222">
        <f>N232*H232</f>
        <v>0</v>
      </c>
      <c r="P232" s="222">
        <v>0</v>
      </c>
      <c r="Q232" s="222">
        <f>P232*H232</f>
        <v>0</v>
      </c>
      <c r="R232" s="222">
        <v>0</v>
      </c>
      <c r="S232" s="223">
        <f>R232*H232</f>
        <v>0</v>
      </c>
      <c r="AP232" s="224" t="s">
        <v>264</v>
      </c>
      <c r="AR232" s="224" t="s">
        <v>261</v>
      </c>
      <c r="AS232" s="224" t="s">
        <v>187</v>
      </c>
      <c r="AW232" s="137" t="s">
        <v>257</v>
      </c>
      <c r="BC232" s="225">
        <f>IF(M232="základní",J232,0)</f>
        <v>0</v>
      </c>
      <c r="BD232" s="225">
        <f>IF(M232="snížená",J232,0)</f>
        <v>0</v>
      </c>
      <c r="BE232" s="225">
        <f>IF(M232="zákl. přenesená",J232,0)</f>
        <v>0</v>
      </c>
      <c r="BF232" s="225">
        <f>IF(M232="sníž. přenesená",J232,0)</f>
        <v>0</v>
      </c>
      <c r="BG232" s="225">
        <f>IF(M232="nulová",J232,0)</f>
        <v>0</v>
      </c>
      <c r="BH232" s="137" t="s">
        <v>260</v>
      </c>
      <c r="BI232" s="225">
        <f>ROUND(I232*H232,2)</f>
        <v>0</v>
      </c>
      <c r="BJ232" s="137" t="s">
        <v>265</v>
      </c>
      <c r="BK232" s="224" t="s">
        <v>461</v>
      </c>
    </row>
    <row r="233" spans="2:45" s="144" customFormat="1" ht="18.75">
      <c r="B233" s="145"/>
      <c r="D233" s="226" t="s">
        <v>266</v>
      </c>
      <c r="F233" s="227" t="s">
        <v>460</v>
      </c>
      <c r="K233" s="145"/>
      <c r="L233" s="228"/>
      <c r="S233" s="229"/>
      <c r="AR233" s="137" t="s">
        <v>266</v>
      </c>
      <c r="AS233" s="137" t="s">
        <v>187</v>
      </c>
    </row>
    <row r="234" spans="2:63" s="144" customFormat="1" ht="21.75" customHeight="1">
      <c r="B234" s="212"/>
      <c r="C234" s="213" t="s">
        <v>363</v>
      </c>
      <c r="D234" s="213" t="s">
        <v>261</v>
      </c>
      <c r="E234" s="214" t="s">
        <v>462</v>
      </c>
      <c r="F234" s="215" t="s">
        <v>463</v>
      </c>
      <c r="G234" s="216" t="s">
        <v>23</v>
      </c>
      <c r="H234" s="217">
        <v>4</v>
      </c>
      <c r="I234" s="218"/>
      <c r="J234" s="218">
        <f>ROUND(I234*H234,2)</f>
        <v>0</v>
      </c>
      <c r="K234" s="219"/>
      <c r="L234" s="220"/>
      <c r="M234" s="221" t="s">
        <v>212</v>
      </c>
      <c r="N234" s="222">
        <v>0</v>
      </c>
      <c r="O234" s="222">
        <f>N234*H234</f>
        <v>0</v>
      </c>
      <c r="P234" s="222">
        <v>0</v>
      </c>
      <c r="Q234" s="222">
        <f>P234*H234</f>
        <v>0</v>
      </c>
      <c r="R234" s="222">
        <v>0</v>
      </c>
      <c r="S234" s="223">
        <f>R234*H234</f>
        <v>0</v>
      </c>
      <c r="AP234" s="224" t="s">
        <v>264</v>
      </c>
      <c r="AR234" s="224" t="s">
        <v>261</v>
      </c>
      <c r="AS234" s="224" t="s">
        <v>187</v>
      </c>
      <c r="AW234" s="137" t="s">
        <v>257</v>
      </c>
      <c r="BC234" s="225">
        <f>IF(M234="základní",J234,0)</f>
        <v>0</v>
      </c>
      <c r="BD234" s="225">
        <f>IF(M234="snížená",J234,0)</f>
        <v>0</v>
      </c>
      <c r="BE234" s="225">
        <f>IF(M234="zákl. přenesená",J234,0)</f>
        <v>0</v>
      </c>
      <c r="BF234" s="225">
        <f>IF(M234="sníž. přenesená",J234,0)</f>
        <v>0</v>
      </c>
      <c r="BG234" s="225">
        <f>IF(M234="nulová",J234,0)</f>
        <v>0</v>
      </c>
      <c r="BH234" s="137" t="s">
        <v>260</v>
      </c>
      <c r="BI234" s="225">
        <f>ROUND(I234*H234,2)</f>
        <v>0</v>
      </c>
      <c r="BJ234" s="137" t="s">
        <v>265</v>
      </c>
      <c r="BK234" s="224" t="s">
        <v>464</v>
      </c>
    </row>
    <row r="235" spans="2:45" s="144" customFormat="1" ht="18.75">
      <c r="B235" s="145"/>
      <c r="D235" s="226" t="s">
        <v>266</v>
      </c>
      <c r="F235" s="227" t="s">
        <v>463</v>
      </c>
      <c r="K235" s="145"/>
      <c r="L235" s="228"/>
      <c r="S235" s="229"/>
      <c r="AR235" s="137" t="s">
        <v>266</v>
      </c>
      <c r="AS235" s="137" t="s">
        <v>187</v>
      </c>
    </row>
    <row r="236" spans="2:63" s="144" customFormat="1" ht="21.75" customHeight="1">
      <c r="B236" s="212"/>
      <c r="C236" s="213" t="s">
        <v>465</v>
      </c>
      <c r="D236" s="213" t="s">
        <v>261</v>
      </c>
      <c r="E236" s="214" t="s">
        <v>466</v>
      </c>
      <c r="F236" s="215" t="s">
        <v>467</v>
      </c>
      <c r="G236" s="216" t="s">
        <v>23</v>
      </c>
      <c r="H236" s="217">
        <v>16</v>
      </c>
      <c r="I236" s="218"/>
      <c r="J236" s="218">
        <f>ROUND(I236*H236,2)</f>
        <v>0</v>
      </c>
      <c r="K236" s="219"/>
      <c r="L236" s="220"/>
      <c r="M236" s="221" t="s">
        <v>212</v>
      </c>
      <c r="N236" s="222">
        <v>0</v>
      </c>
      <c r="O236" s="222">
        <f>N236*H236</f>
        <v>0</v>
      </c>
      <c r="P236" s="222">
        <v>0</v>
      </c>
      <c r="Q236" s="222">
        <f>P236*H236</f>
        <v>0</v>
      </c>
      <c r="R236" s="222">
        <v>0</v>
      </c>
      <c r="S236" s="223">
        <f>R236*H236</f>
        <v>0</v>
      </c>
      <c r="AP236" s="224" t="s">
        <v>264</v>
      </c>
      <c r="AR236" s="224" t="s">
        <v>261</v>
      </c>
      <c r="AS236" s="224" t="s">
        <v>187</v>
      </c>
      <c r="AW236" s="137" t="s">
        <v>257</v>
      </c>
      <c r="BC236" s="225">
        <f>IF(M236="základní",J236,0)</f>
        <v>0</v>
      </c>
      <c r="BD236" s="225">
        <f>IF(M236="snížená",J236,0)</f>
        <v>0</v>
      </c>
      <c r="BE236" s="225">
        <f>IF(M236="zákl. přenesená",J236,0)</f>
        <v>0</v>
      </c>
      <c r="BF236" s="225">
        <f>IF(M236="sníž. přenesená",J236,0)</f>
        <v>0</v>
      </c>
      <c r="BG236" s="225">
        <f>IF(M236="nulová",J236,0)</f>
        <v>0</v>
      </c>
      <c r="BH236" s="137" t="s">
        <v>260</v>
      </c>
      <c r="BI236" s="225">
        <f>ROUND(I236*H236,2)</f>
        <v>0</v>
      </c>
      <c r="BJ236" s="137" t="s">
        <v>265</v>
      </c>
      <c r="BK236" s="224" t="s">
        <v>468</v>
      </c>
    </row>
    <row r="237" spans="2:45" s="144" customFormat="1" ht="18.75">
      <c r="B237" s="145"/>
      <c r="D237" s="226" t="s">
        <v>266</v>
      </c>
      <c r="F237" s="227" t="s">
        <v>467</v>
      </c>
      <c r="K237" s="145"/>
      <c r="L237" s="228"/>
      <c r="S237" s="229"/>
      <c r="AR237" s="137" t="s">
        <v>266</v>
      </c>
      <c r="AS237" s="137" t="s">
        <v>187</v>
      </c>
    </row>
    <row r="238" spans="2:63" s="144" customFormat="1" ht="21.75" customHeight="1">
      <c r="B238" s="212"/>
      <c r="C238" s="213" t="s">
        <v>367</v>
      </c>
      <c r="D238" s="213" t="s">
        <v>261</v>
      </c>
      <c r="E238" s="214" t="s">
        <v>469</v>
      </c>
      <c r="F238" s="215" t="s">
        <v>470</v>
      </c>
      <c r="G238" s="216" t="s">
        <v>23</v>
      </c>
      <c r="H238" s="217">
        <v>1</v>
      </c>
      <c r="I238" s="218"/>
      <c r="J238" s="218">
        <f>ROUND(I238*H238,2)</f>
        <v>0</v>
      </c>
      <c r="K238" s="219"/>
      <c r="L238" s="220"/>
      <c r="M238" s="221" t="s">
        <v>212</v>
      </c>
      <c r="N238" s="222">
        <v>0</v>
      </c>
      <c r="O238" s="222">
        <f>N238*H238</f>
        <v>0</v>
      </c>
      <c r="P238" s="222">
        <v>0</v>
      </c>
      <c r="Q238" s="222">
        <f>P238*H238</f>
        <v>0</v>
      </c>
      <c r="R238" s="222">
        <v>0</v>
      </c>
      <c r="S238" s="223">
        <f>R238*H238</f>
        <v>0</v>
      </c>
      <c r="AP238" s="224" t="s">
        <v>264</v>
      </c>
      <c r="AR238" s="224" t="s">
        <v>261</v>
      </c>
      <c r="AS238" s="224" t="s">
        <v>187</v>
      </c>
      <c r="AW238" s="137" t="s">
        <v>257</v>
      </c>
      <c r="BC238" s="225">
        <f>IF(M238="základní",J238,0)</f>
        <v>0</v>
      </c>
      <c r="BD238" s="225">
        <f>IF(M238="snížená",J238,0)</f>
        <v>0</v>
      </c>
      <c r="BE238" s="225">
        <f>IF(M238="zákl. přenesená",J238,0)</f>
        <v>0</v>
      </c>
      <c r="BF238" s="225">
        <f>IF(M238="sníž. přenesená",J238,0)</f>
        <v>0</v>
      </c>
      <c r="BG238" s="225">
        <f>IF(M238="nulová",J238,0)</f>
        <v>0</v>
      </c>
      <c r="BH238" s="137" t="s">
        <v>260</v>
      </c>
      <c r="BI238" s="225">
        <f>ROUND(I238*H238,2)</f>
        <v>0</v>
      </c>
      <c r="BJ238" s="137" t="s">
        <v>265</v>
      </c>
      <c r="BK238" s="224" t="s">
        <v>471</v>
      </c>
    </row>
    <row r="239" spans="2:45" s="144" customFormat="1" ht="28.5">
      <c r="B239" s="145"/>
      <c r="D239" s="226" t="s">
        <v>266</v>
      </c>
      <c r="F239" s="227" t="s">
        <v>472</v>
      </c>
      <c r="K239" s="145"/>
      <c r="L239" s="228"/>
      <c r="S239" s="229"/>
      <c r="AR239" s="137" t="s">
        <v>266</v>
      </c>
      <c r="AS239" s="137" t="s">
        <v>187</v>
      </c>
    </row>
    <row r="240" spans="2:63" s="144" customFormat="1" ht="21.75" customHeight="1">
      <c r="B240" s="212"/>
      <c r="C240" s="213" t="s">
        <v>473</v>
      </c>
      <c r="D240" s="213" t="s">
        <v>261</v>
      </c>
      <c r="E240" s="214" t="s">
        <v>474</v>
      </c>
      <c r="F240" s="215" t="s">
        <v>475</v>
      </c>
      <c r="G240" s="216" t="s">
        <v>23</v>
      </c>
      <c r="H240" s="217">
        <v>1</v>
      </c>
      <c r="I240" s="218"/>
      <c r="J240" s="218">
        <f>ROUND(I240*H240,2)</f>
        <v>0</v>
      </c>
      <c r="K240" s="219"/>
      <c r="L240" s="220"/>
      <c r="M240" s="221" t="s">
        <v>212</v>
      </c>
      <c r="N240" s="222">
        <v>0</v>
      </c>
      <c r="O240" s="222">
        <f>N240*H240</f>
        <v>0</v>
      </c>
      <c r="P240" s="222">
        <v>0</v>
      </c>
      <c r="Q240" s="222">
        <f>P240*H240</f>
        <v>0</v>
      </c>
      <c r="R240" s="222">
        <v>0</v>
      </c>
      <c r="S240" s="223">
        <f>R240*H240</f>
        <v>0</v>
      </c>
      <c r="AP240" s="224" t="s">
        <v>264</v>
      </c>
      <c r="AR240" s="224" t="s">
        <v>261</v>
      </c>
      <c r="AS240" s="224" t="s">
        <v>187</v>
      </c>
      <c r="AW240" s="137" t="s">
        <v>257</v>
      </c>
      <c r="BC240" s="225">
        <f>IF(M240="základní",J240,0)</f>
        <v>0</v>
      </c>
      <c r="BD240" s="225">
        <f>IF(M240="snížená",J240,0)</f>
        <v>0</v>
      </c>
      <c r="BE240" s="225">
        <f>IF(M240="zákl. přenesená",J240,0)</f>
        <v>0</v>
      </c>
      <c r="BF240" s="225">
        <f>IF(M240="sníž. přenesená",J240,0)</f>
        <v>0</v>
      </c>
      <c r="BG240" s="225">
        <f>IF(M240="nulová",J240,0)</f>
        <v>0</v>
      </c>
      <c r="BH240" s="137" t="s">
        <v>260</v>
      </c>
      <c r="BI240" s="225">
        <f>ROUND(I240*H240,2)</f>
        <v>0</v>
      </c>
      <c r="BJ240" s="137" t="s">
        <v>265</v>
      </c>
      <c r="BK240" s="224" t="s">
        <v>476</v>
      </c>
    </row>
    <row r="241" spans="2:45" s="144" customFormat="1" ht="18.75">
      <c r="B241" s="145"/>
      <c r="D241" s="226" t="s">
        <v>266</v>
      </c>
      <c r="F241" s="227" t="s">
        <v>475</v>
      </c>
      <c r="K241" s="145"/>
      <c r="L241" s="228"/>
      <c r="S241" s="229"/>
      <c r="AR241" s="137" t="s">
        <v>266</v>
      </c>
      <c r="AS241" s="137" t="s">
        <v>187</v>
      </c>
    </row>
    <row r="242" spans="2:63" s="144" customFormat="1" ht="21.75" customHeight="1">
      <c r="B242" s="212"/>
      <c r="C242" s="213" t="s">
        <v>370</v>
      </c>
      <c r="D242" s="213" t="s">
        <v>261</v>
      </c>
      <c r="E242" s="214" t="s">
        <v>477</v>
      </c>
      <c r="F242" s="215" t="s">
        <v>478</v>
      </c>
      <c r="G242" s="216" t="s">
        <v>23</v>
      </c>
      <c r="H242" s="217">
        <v>4</v>
      </c>
      <c r="I242" s="218"/>
      <c r="J242" s="218">
        <f>ROUND(I242*H242,2)</f>
        <v>0</v>
      </c>
      <c r="K242" s="219"/>
      <c r="L242" s="220"/>
      <c r="M242" s="221" t="s">
        <v>212</v>
      </c>
      <c r="N242" s="222">
        <v>0</v>
      </c>
      <c r="O242" s="222">
        <f>N242*H242</f>
        <v>0</v>
      </c>
      <c r="P242" s="222">
        <v>0</v>
      </c>
      <c r="Q242" s="222">
        <f>P242*H242</f>
        <v>0</v>
      </c>
      <c r="R242" s="222">
        <v>0</v>
      </c>
      <c r="S242" s="223">
        <f>R242*H242</f>
        <v>0</v>
      </c>
      <c r="AP242" s="224" t="s">
        <v>264</v>
      </c>
      <c r="AR242" s="224" t="s">
        <v>261</v>
      </c>
      <c r="AS242" s="224" t="s">
        <v>187</v>
      </c>
      <c r="AW242" s="137" t="s">
        <v>257</v>
      </c>
      <c r="BC242" s="225">
        <f>IF(M242="základní",J242,0)</f>
        <v>0</v>
      </c>
      <c r="BD242" s="225">
        <f>IF(M242="snížená",J242,0)</f>
        <v>0</v>
      </c>
      <c r="BE242" s="225">
        <f>IF(M242="zákl. přenesená",J242,0)</f>
        <v>0</v>
      </c>
      <c r="BF242" s="225">
        <f>IF(M242="sníž. přenesená",J242,0)</f>
        <v>0</v>
      </c>
      <c r="BG242" s="225">
        <f>IF(M242="nulová",J242,0)</f>
        <v>0</v>
      </c>
      <c r="BH242" s="137" t="s">
        <v>260</v>
      </c>
      <c r="BI242" s="225">
        <f>ROUND(I242*H242,2)</f>
        <v>0</v>
      </c>
      <c r="BJ242" s="137" t="s">
        <v>265</v>
      </c>
      <c r="BK242" s="224" t="s">
        <v>479</v>
      </c>
    </row>
    <row r="243" spans="2:45" s="144" customFormat="1" ht="18.75">
      <c r="B243" s="145"/>
      <c r="D243" s="226" t="s">
        <v>266</v>
      </c>
      <c r="F243" s="227" t="s">
        <v>480</v>
      </c>
      <c r="K243" s="145"/>
      <c r="L243" s="228"/>
      <c r="S243" s="229"/>
      <c r="AR243" s="137" t="s">
        <v>266</v>
      </c>
      <c r="AS243" s="137" t="s">
        <v>187</v>
      </c>
    </row>
    <row r="244" spans="2:63" s="144" customFormat="1" ht="16.5" customHeight="1">
      <c r="B244" s="212"/>
      <c r="C244" s="213" t="s">
        <v>481</v>
      </c>
      <c r="D244" s="213" t="s">
        <v>261</v>
      </c>
      <c r="E244" s="214" t="s">
        <v>482</v>
      </c>
      <c r="F244" s="215" t="s">
        <v>483</v>
      </c>
      <c r="G244" s="216" t="s">
        <v>23</v>
      </c>
      <c r="H244" s="217">
        <v>8</v>
      </c>
      <c r="I244" s="218"/>
      <c r="J244" s="218">
        <f>ROUND(I244*H244,2)</f>
        <v>0</v>
      </c>
      <c r="K244" s="219"/>
      <c r="L244" s="220"/>
      <c r="M244" s="221" t="s">
        <v>212</v>
      </c>
      <c r="N244" s="222">
        <v>0</v>
      </c>
      <c r="O244" s="222">
        <f>N244*H244</f>
        <v>0</v>
      </c>
      <c r="P244" s="222">
        <v>0</v>
      </c>
      <c r="Q244" s="222">
        <f>P244*H244</f>
        <v>0</v>
      </c>
      <c r="R244" s="222">
        <v>0</v>
      </c>
      <c r="S244" s="223">
        <f>R244*H244</f>
        <v>0</v>
      </c>
      <c r="AP244" s="224" t="s">
        <v>264</v>
      </c>
      <c r="AR244" s="224" t="s">
        <v>261</v>
      </c>
      <c r="AS244" s="224" t="s">
        <v>187</v>
      </c>
      <c r="AW244" s="137" t="s">
        <v>257</v>
      </c>
      <c r="BC244" s="225">
        <f>IF(M244="základní",J244,0)</f>
        <v>0</v>
      </c>
      <c r="BD244" s="225">
        <f>IF(M244="snížená",J244,0)</f>
        <v>0</v>
      </c>
      <c r="BE244" s="225">
        <f>IF(M244="zákl. přenesená",J244,0)</f>
        <v>0</v>
      </c>
      <c r="BF244" s="225">
        <f>IF(M244="sníž. přenesená",J244,0)</f>
        <v>0</v>
      </c>
      <c r="BG244" s="225">
        <f>IF(M244="nulová",J244,0)</f>
        <v>0</v>
      </c>
      <c r="BH244" s="137" t="s">
        <v>260</v>
      </c>
      <c r="BI244" s="225">
        <f>ROUND(I244*H244,2)</f>
        <v>0</v>
      </c>
      <c r="BJ244" s="137" t="s">
        <v>265</v>
      </c>
      <c r="BK244" s="224" t="s">
        <v>484</v>
      </c>
    </row>
    <row r="245" spans="2:45" s="144" customFormat="1" ht="9.75">
      <c r="B245" s="145"/>
      <c r="D245" s="226" t="s">
        <v>266</v>
      </c>
      <c r="F245" s="227" t="s">
        <v>483</v>
      </c>
      <c r="K245" s="145"/>
      <c r="L245" s="228"/>
      <c r="S245" s="229"/>
      <c r="AR245" s="137" t="s">
        <v>266</v>
      </c>
      <c r="AS245" s="137" t="s">
        <v>187</v>
      </c>
    </row>
    <row r="246" spans="2:63" s="144" customFormat="1" ht="21.75" customHeight="1">
      <c r="B246" s="212"/>
      <c r="C246" s="213" t="s">
        <v>374</v>
      </c>
      <c r="D246" s="213" t="s">
        <v>261</v>
      </c>
      <c r="E246" s="214" t="s">
        <v>485</v>
      </c>
      <c r="F246" s="215" t="s">
        <v>486</v>
      </c>
      <c r="G246" s="216" t="s">
        <v>172</v>
      </c>
      <c r="H246" s="217">
        <v>118</v>
      </c>
      <c r="I246" s="218"/>
      <c r="J246" s="218">
        <f>ROUND(I246*H246,2)</f>
        <v>0</v>
      </c>
      <c r="K246" s="219"/>
      <c r="L246" s="220"/>
      <c r="M246" s="221" t="s">
        <v>212</v>
      </c>
      <c r="N246" s="222">
        <v>0</v>
      </c>
      <c r="O246" s="222">
        <f>N246*H246</f>
        <v>0</v>
      </c>
      <c r="P246" s="222">
        <v>0</v>
      </c>
      <c r="Q246" s="222">
        <f>P246*H246</f>
        <v>0</v>
      </c>
      <c r="R246" s="222">
        <v>0</v>
      </c>
      <c r="S246" s="223">
        <f>R246*H246</f>
        <v>0</v>
      </c>
      <c r="AP246" s="224" t="s">
        <v>264</v>
      </c>
      <c r="AR246" s="224" t="s">
        <v>261</v>
      </c>
      <c r="AS246" s="224" t="s">
        <v>187</v>
      </c>
      <c r="AW246" s="137" t="s">
        <v>257</v>
      </c>
      <c r="BC246" s="225">
        <f>IF(M246="základní",J246,0)</f>
        <v>0</v>
      </c>
      <c r="BD246" s="225">
        <f>IF(M246="snížená",J246,0)</f>
        <v>0</v>
      </c>
      <c r="BE246" s="225">
        <f>IF(M246="zákl. přenesená",J246,0)</f>
        <v>0</v>
      </c>
      <c r="BF246" s="225">
        <f>IF(M246="sníž. přenesená",J246,0)</f>
        <v>0</v>
      </c>
      <c r="BG246" s="225">
        <f>IF(M246="nulová",J246,0)</f>
        <v>0</v>
      </c>
      <c r="BH246" s="137" t="s">
        <v>260</v>
      </c>
      <c r="BI246" s="225">
        <f>ROUND(I246*H246,2)</f>
        <v>0</v>
      </c>
      <c r="BJ246" s="137" t="s">
        <v>265</v>
      </c>
      <c r="BK246" s="224" t="s">
        <v>487</v>
      </c>
    </row>
    <row r="247" spans="2:45" s="144" customFormat="1" ht="9.75">
      <c r="B247" s="145"/>
      <c r="D247" s="226" t="s">
        <v>266</v>
      </c>
      <c r="F247" s="227" t="s">
        <v>486</v>
      </c>
      <c r="K247" s="145"/>
      <c r="L247" s="228"/>
      <c r="S247" s="229"/>
      <c r="AR247" s="137" t="s">
        <v>266</v>
      </c>
      <c r="AS247" s="137" t="s">
        <v>187</v>
      </c>
    </row>
    <row r="248" spans="2:63" s="144" customFormat="1" ht="21.75" customHeight="1">
      <c r="B248" s="212"/>
      <c r="C248" s="213" t="s">
        <v>488</v>
      </c>
      <c r="D248" s="213" t="s">
        <v>261</v>
      </c>
      <c r="E248" s="214" t="s">
        <v>489</v>
      </c>
      <c r="F248" s="215" t="s">
        <v>490</v>
      </c>
      <c r="G248" s="216" t="s">
        <v>172</v>
      </c>
      <c r="H248" s="217">
        <v>18</v>
      </c>
      <c r="I248" s="218"/>
      <c r="J248" s="218">
        <f>ROUND(I248*H248,2)</f>
        <v>0</v>
      </c>
      <c r="K248" s="219"/>
      <c r="L248" s="220"/>
      <c r="M248" s="221" t="s">
        <v>212</v>
      </c>
      <c r="N248" s="222">
        <v>0</v>
      </c>
      <c r="O248" s="222">
        <f>N248*H248</f>
        <v>0</v>
      </c>
      <c r="P248" s="222">
        <v>0</v>
      </c>
      <c r="Q248" s="222">
        <f>P248*H248</f>
        <v>0</v>
      </c>
      <c r="R248" s="222">
        <v>0</v>
      </c>
      <c r="S248" s="223">
        <f>R248*H248</f>
        <v>0</v>
      </c>
      <c r="AP248" s="224" t="s">
        <v>264</v>
      </c>
      <c r="AR248" s="224" t="s">
        <v>261</v>
      </c>
      <c r="AS248" s="224" t="s">
        <v>187</v>
      </c>
      <c r="AW248" s="137" t="s">
        <v>257</v>
      </c>
      <c r="BC248" s="225">
        <f>IF(M248="základní",J248,0)</f>
        <v>0</v>
      </c>
      <c r="BD248" s="225">
        <f>IF(M248="snížená",J248,0)</f>
        <v>0</v>
      </c>
      <c r="BE248" s="225">
        <f>IF(M248="zákl. přenesená",J248,0)</f>
        <v>0</v>
      </c>
      <c r="BF248" s="225">
        <f>IF(M248="sníž. přenesená",J248,0)</f>
        <v>0</v>
      </c>
      <c r="BG248" s="225">
        <f>IF(M248="nulová",J248,0)</f>
        <v>0</v>
      </c>
      <c r="BH248" s="137" t="s">
        <v>260</v>
      </c>
      <c r="BI248" s="225">
        <f>ROUND(I248*H248,2)</f>
        <v>0</v>
      </c>
      <c r="BJ248" s="137" t="s">
        <v>265</v>
      </c>
      <c r="BK248" s="224" t="s">
        <v>491</v>
      </c>
    </row>
    <row r="249" spans="2:45" s="144" customFormat="1" ht="9.75">
      <c r="B249" s="145"/>
      <c r="D249" s="226" t="s">
        <v>266</v>
      </c>
      <c r="F249" s="227" t="s">
        <v>490</v>
      </c>
      <c r="K249" s="145"/>
      <c r="L249" s="228"/>
      <c r="S249" s="229"/>
      <c r="AR249" s="137" t="s">
        <v>266</v>
      </c>
      <c r="AS249" s="137" t="s">
        <v>187</v>
      </c>
    </row>
    <row r="250" spans="2:63" s="144" customFormat="1" ht="21.75" customHeight="1">
      <c r="B250" s="212"/>
      <c r="C250" s="213" t="s">
        <v>377</v>
      </c>
      <c r="D250" s="213" t="s">
        <v>261</v>
      </c>
      <c r="E250" s="214" t="s">
        <v>492</v>
      </c>
      <c r="F250" s="215" t="s">
        <v>493</v>
      </c>
      <c r="G250" s="216" t="s">
        <v>172</v>
      </c>
      <c r="H250" s="217">
        <v>6</v>
      </c>
      <c r="I250" s="218"/>
      <c r="J250" s="218">
        <f>ROUND(I250*H250,2)</f>
        <v>0</v>
      </c>
      <c r="K250" s="219"/>
      <c r="L250" s="220"/>
      <c r="M250" s="221" t="s">
        <v>212</v>
      </c>
      <c r="N250" s="222">
        <v>0</v>
      </c>
      <c r="O250" s="222">
        <f>N250*H250</f>
        <v>0</v>
      </c>
      <c r="P250" s="222">
        <v>0</v>
      </c>
      <c r="Q250" s="222">
        <f>P250*H250</f>
        <v>0</v>
      </c>
      <c r="R250" s="222">
        <v>0</v>
      </c>
      <c r="S250" s="223">
        <f>R250*H250</f>
        <v>0</v>
      </c>
      <c r="AP250" s="224" t="s">
        <v>264</v>
      </c>
      <c r="AR250" s="224" t="s">
        <v>261</v>
      </c>
      <c r="AS250" s="224" t="s">
        <v>187</v>
      </c>
      <c r="AW250" s="137" t="s">
        <v>257</v>
      </c>
      <c r="BC250" s="225">
        <f>IF(M250="základní",J250,0)</f>
        <v>0</v>
      </c>
      <c r="BD250" s="225">
        <f>IF(M250="snížená",J250,0)</f>
        <v>0</v>
      </c>
      <c r="BE250" s="225">
        <f>IF(M250="zákl. přenesená",J250,0)</f>
        <v>0</v>
      </c>
      <c r="BF250" s="225">
        <f>IF(M250="sníž. přenesená",J250,0)</f>
        <v>0</v>
      </c>
      <c r="BG250" s="225">
        <f>IF(M250="nulová",J250,0)</f>
        <v>0</v>
      </c>
      <c r="BH250" s="137" t="s">
        <v>260</v>
      </c>
      <c r="BI250" s="225">
        <f>ROUND(I250*H250,2)</f>
        <v>0</v>
      </c>
      <c r="BJ250" s="137" t="s">
        <v>265</v>
      </c>
      <c r="BK250" s="224" t="s">
        <v>494</v>
      </c>
    </row>
    <row r="251" spans="2:45" s="144" customFormat="1" ht="9.75">
      <c r="B251" s="145"/>
      <c r="D251" s="226" t="s">
        <v>266</v>
      </c>
      <c r="F251" s="227" t="s">
        <v>493</v>
      </c>
      <c r="K251" s="145"/>
      <c r="L251" s="228"/>
      <c r="S251" s="229"/>
      <c r="AR251" s="137" t="s">
        <v>266</v>
      </c>
      <c r="AS251" s="137" t="s">
        <v>187</v>
      </c>
    </row>
    <row r="252" spans="2:63" s="144" customFormat="1" ht="21.75" customHeight="1">
      <c r="B252" s="212"/>
      <c r="C252" s="213" t="s">
        <v>495</v>
      </c>
      <c r="D252" s="213" t="s">
        <v>261</v>
      </c>
      <c r="E252" s="214" t="s">
        <v>496</v>
      </c>
      <c r="F252" s="215" t="s">
        <v>497</v>
      </c>
      <c r="G252" s="216" t="s">
        <v>172</v>
      </c>
      <c r="H252" s="217">
        <v>2</v>
      </c>
      <c r="I252" s="218"/>
      <c r="J252" s="218">
        <f>ROUND(I252*H252,2)</f>
        <v>0</v>
      </c>
      <c r="K252" s="219"/>
      <c r="L252" s="220"/>
      <c r="M252" s="221" t="s">
        <v>212</v>
      </c>
      <c r="N252" s="222">
        <v>0</v>
      </c>
      <c r="O252" s="222">
        <f>N252*H252</f>
        <v>0</v>
      </c>
      <c r="P252" s="222">
        <v>0</v>
      </c>
      <c r="Q252" s="222">
        <f>P252*H252</f>
        <v>0</v>
      </c>
      <c r="R252" s="222">
        <v>0</v>
      </c>
      <c r="S252" s="223">
        <f>R252*H252</f>
        <v>0</v>
      </c>
      <c r="AP252" s="224" t="s">
        <v>264</v>
      </c>
      <c r="AR252" s="224" t="s">
        <v>261</v>
      </c>
      <c r="AS252" s="224" t="s">
        <v>187</v>
      </c>
      <c r="AW252" s="137" t="s">
        <v>257</v>
      </c>
      <c r="BC252" s="225">
        <f>IF(M252="základní",J252,0)</f>
        <v>0</v>
      </c>
      <c r="BD252" s="225">
        <f>IF(M252="snížená",J252,0)</f>
        <v>0</v>
      </c>
      <c r="BE252" s="225">
        <f>IF(M252="zákl. přenesená",J252,0)</f>
        <v>0</v>
      </c>
      <c r="BF252" s="225">
        <f>IF(M252="sníž. přenesená",J252,0)</f>
        <v>0</v>
      </c>
      <c r="BG252" s="225">
        <f>IF(M252="nulová",J252,0)</f>
        <v>0</v>
      </c>
      <c r="BH252" s="137" t="s">
        <v>260</v>
      </c>
      <c r="BI252" s="225">
        <f>ROUND(I252*H252,2)</f>
        <v>0</v>
      </c>
      <c r="BJ252" s="137" t="s">
        <v>265</v>
      </c>
      <c r="BK252" s="224" t="s">
        <v>498</v>
      </c>
    </row>
    <row r="253" spans="2:45" s="144" customFormat="1" ht="9.75">
      <c r="B253" s="145"/>
      <c r="D253" s="226" t="s">
        <v>266</v>
      </c>
      <c r="F253" s="227" t="s">
        <v>497</v>
      </c>
      <c r="K253" s="145"/>
      <c r="L253" s="228"/>
      <c r="S253" s="229"/>
      <c r="AR253" s="137" t="s">
        <v>266</v>
      </c>
      <c r="AS253" s="137" t="s">
        <v>187</v>
      </c>
    </row>
    <row r="254" spans="2:63" s="144" customFormat="1" ht="21.75" customHeight="1">
      <c r="B254" s="212"/>
      <c r="C254" s="213" t="s">
        <v>499</v>
      </c>
      <c r="D254" s="213" t="s">
        <v>261</v>
      </c>
      <c r="E254" s="214" t="s">
        <v>500</v>
      </c>
      <c r="F254" s="215" t="s">
        <v>501</v>
      </c>
      <c r="G254" s="216" t="s">
        <v>172</v>
      </c>
      <c r="H254" s="217">
        <v>3</v>
      </c>
      <c r="I254" s="218"/>
      <c r="J254" s="218">
        <f>ROUND(I254*H254,2)</f>
        <v>0</v>
      </c>
      <c r="K254" s="219"/>
      <c r="L254" s="220"/>
      <c r="M254" s="221" t="s">
        <v>212</v>
      </c>
      <c r="N254" s="222">
        <v>0</v>
      </c>
      <c r="O254" s="222">
        <f>N254*H254</f>
        <v>0</v>
      </c>
      <c r="P254" s="222">
        <v>0</v>
      </c>
      <c r="Q254" s="222">
        <f>P254*H254</f>
        <v>0</v>
      </c>
      <c r="R254" s="222">
        <v>0</v>
      </c>
      <c r="S254" s="223">
        <f>R254*H254</f>
        <v>0</v>
      </c>
      <c r="AP254" s="224" t="s">
        <v>264</v>
      </c>
      <c r="AR254" s="224" t="s">
        <v>261</v>
      </c>
      <c r="AS254" s="224" t="s">
        <v>187</v>
      </c>
      <c r="AW254" s="137" t="s">
        <v>257</v>
      </c>
      <c r="BC254" s="225">
        <f>IF(M254="základní",J254,0)</f>
        <v>0</v>
      </c>
      <c r="BD254" s="225">
        <f>IF(M254="snížená",J254,0)</f>
        <v>0</v>
      </c>
      <c r="BE254" s="225">
        <f>IF(M254="zákl. přenesená",J254,0)</f>
        <v>0</v>
      </c>
      <c r="BF254" s="225">
        <f>IF(M254="sníž. přenesená",J254,0)</f>
        <v>0</v>
      </c>
      <c r="BG254" s="225">
        <f>IF(M254="nulová",J254,0)</f>
        <v>0</v>
      </c>
      <c r="BH254" s="137" t="s">
        <v>260</v>
      </c>
      <c r="BI254" s="225">
        <f>ROUND(I254*H254,2)</f>
        <v>0</v>
      </c>
      <c r="BJ254" s="137" t="s">
        <v>265</v>
      </c>
      <c r="BK254" s="224" t="s">
        <v>502</v>
      </c>
    </row>
    <row r="255" spans="2:45" s="144" customFormat="1" ht="9.75">
      <c r="B255" s="145"/>
      <c r="D255" s="226" t="s">
        <v>266</v>
      </c>
      <c r="F255" s="227" t="s">
        <v>501</v>
      </c>
      <c r="K255" s="145"/>
      <c r="L255" s="228"/>
      <c r="S255" s="229"/>
      <c r="AR255" s="137" t="s">
        <v>266</v>
      </c>
      <c r="AS255" s="137" t="s">
        <v>187</v>
      </c>
    </row>
    <row r="256" spans="2:63" s="144" customFormat="1" ht="21.75" customHeight="1">
      <c r="B256" s="212"/>
      <c r="C256" s="213" t="s">
        <v>503</v>
      </c>
      <c r="D256" s="213" t="s">
        <v>261</v>
      </c>
      <c r="E256" s="214" t="s">
        <v>504</v>
      </c>
      <c r="F256" s="215" t="s">
        <v>505</v>
      </c>
      <c r="G256" s="216" t="s">
        <v>11</v>
      </c>
      <c r="H256" s="217">
        <v>12</v>
      </c>
      <c r="I256" s="218"/>
      <c r="J256" s="218">
        <f>ROUND(I256*H256,2)</f>
        <v>0</v>
      </c>
      <c r="K256" s="219"/>
      <c r="L256" s="220"/>
      <c r="M256" s="221" t="s">
        <v>212</v>
      </c>
      <c r="N256" s="222">
        <v>0</v>
      </c>
      <c r="O256" s="222">
        <f>N256*H256</f>
        <v>0</v>
      </c>
      <c r="P256" s="222">
        <v>0</v>
      </c>
      <c r="Q256" s="222">
        <f>P256*H256</f>
        <v>0</v>
      </c>
      <c r="R256" s="222">
        <v>0</v>
      </c>
      <c r="S256" s="223">
        <f>R256*H256</f>
        <v>0</v>
      </c>
      <c r="AP256" s="224" t="s">
        <v>264</v>
      </c>
      <c r="AR256" s="224" t="s">
        <v>261</v>
      </c>
      <c r="AS256" s="224" t="s">
        <v>187</v>
      </c>
      <c r="AW256" s="137" t="s">
        <v>257</v>
      </c>
      <c r="BC256" s="225">
        <f>IF(M256="základní",J256,0)</f>
        <v>0</v>
      </c>
      <c r="BD256" s="225">
        <f>IF(M256="snížená",J256,0)</f>
        <v>0</v>
      </c>
      <c r="BE256" s="225">
        <f>IF(M256="zákl. přenesená",J256,0)</f>
        <v>0</v>
      </c>
      <c r="BF256" s="225">
        <f>IF(M256="sníž. přenesená",J256,0)</f>
        <v>0</v>
      </c>
      <c r="BG256" s="225">
        <f>IF(M256="nulová",J256,0)</f>
        <v>0</v>
      </c>
      <c r="BH256" s="137" t="s">
        <v>260</v>
      </c>
      <c r="BI256" s="225">
        <f>ROUND(I256*H256,2)</f>
        <v>0</v>
      </c>
      <c r="BJ256" s="137" t="s">
        <v>265</v>
      </c>
      <c r="BK256" s="224" t="s">
        <v>506</v>
      </c>
    </row>
    <row r="257" spans="2:45" s="144" customFormat="1" ht="9.75">
      <c r="B257" s="145"/>
      <c r="D257" s="226" t="s">
        <v>266</v>
      </c>
      <c r="F257" s="227" t="s">
        <v>505</v>
      </c>
      <c r="K257" s="145"/>
      <c r="L257" s="228"/>
      <c r="S257" s="229"/>
      <c r="AR257" s="137" t="s">
        <v>266</v>
      </c>
      <c r="AS257" s="137" t="s">
        <v>187</v>
      </c>
    </row>
    <row r="258" spans="2:63" s="144" customFormat="1" ht="21.75" customHeight="1">
      <c r="B258" s="212"/>
      <c r="C258" s="213" t="s">
        <v>388</v>
      </c>
      <c r="D258" s="213" t="s">
        <v>261</v>
      </c>
      <c r="E258" s="214" t="s">
        <v>507</v>
      </c>
      <c r="F258" s="215" t="s">
        <v>508</v>
      </c>
      <c r="G258" s="216" t="s">
        <v>11</v>
      </c>
      <c r="H258" s="217">
        <v>7</v>
      </c>
      <c r="I258" s="218"/>
      <c r="J258" s="218">
        <f>ROUND(I258*H258,2)</f>
        <v>0</v>
      </c>
      <c r="K258" s="219"/>
      <c r="L258" s="220"/>
      <c r="M258" s="221" t="s">
        <v>212</v>
      </c>
      <c r="N258" s="222">
        <v>0</v>
      </c>
      <c r="O258" s="222">
        <f>N258*H258</f>
        <v>0</v>
      </c>
      <c r="P258" s="222">
        <v>0</v>
      </c>
      <c r="Q258" s="222">
        <f>P258*H258</f>
        <v>0</v>
      </c>
      <c r="R258" s="222">
        <v>0</v>
      </c>
      <c r="S258" s="223">
        <f>R258*H258</f>
        <v>0</v>
      </c>
      <c r="AP258" s="224" t="s">
        <v>264</v>
      </c>
      <c r="AR258" s="224" t="s">
        <v>261</v>
      </c>
      <c r="AS258" s="224" t="s">
        <v>187</v>
      </c>
      <c r="AW258" s="137" t="s">
        <v>257</v>
      </c>
      <c r="BC258" s="225">
        <f>IF(M258="základní",J258,0)</f>
        <v>0</v>
      </c>
      <c r="BD258" s="225">
        <f>IF(M258="snížená",J258,0)</f>
        <v>0</v>
      </c>
      <c r="BE258" s="225">
        <f>IF(M258="zákl. přenesená",J258,0)</f>
        <v>0</v>
      </c>
      <c r="BF258" s="225">
        <f>IF(M258="sníž. přenesená",J258,0)</f>
        <v>0</v>
      </c>
      <c r="BG258" s="225">
        <f>IF(M258="nulová",J258,0)</f>
        <v>0</v>
      </c>
      <c r="BH258" s="137" t="s">
        <v>260</v>
      </c>
      <c r="BI258" s="225">
        <f>ROUND(I258*H258,2)</f>
        <v>0</v>
      </c>
      <c r="BJ258" s="137" t="s">
        <v>265</v>
      </c>
      <c r="BK258" s="224" t="s">
        <v>509</v>
      </c>
    </row>
    <row r="259" spans="2:45" s="144" customFormat="1" ht="9.75">
      <c r="B259" s="145"/>
      <c r="D259" s="226" t="s">
        <v>266</v>
      </c>
      <c r="F259" s="227" t="s">
        <v>508</v>
      </c>
      <c r="K259" s="145"/>
      <c r="L259" s="228"/>
      <c r="S259" s="229"/>
      <c r="AR259" s="137" t="s">
        <v>266</v>
      </c>
      <c r="AS259" s="137" t="s">
        <v>187</v>
      </c>
    </row>
    <row r="260" spans="2:63" s="144" customFormat="1" ht="21.75" customHeight="1">
      <c r="B260" s="212"/>
      <c r="C260" s="213" t="s">
        <v>510</v>
      </c>
      <c r="D260" s="213" t="s">
        <v>261</v>
      </c>
      <c r="E260" s="214" t="s">
        <v>511</v>
      </c>
      <c r="F260" s="215" t="s">
        <v>512</v>
      </c>
      <c r="G260" s="216" t="s">
        <v>11</v>
      </c>
      <c r="H260" s="217">
        <v>4</v>
      </c>
      <c r="I260" s="218"/>
      <c r="J260" s="218">
        <f>ROUND(I260*H260,2)</f>
        <v>0</v>
      </c>
      <c r="K260" s="219"/>
      <c r="L260" s="220"/>
      <c r="M260" s="221" t="s">
        <v>212</v>
      </c>
      <c r="N260" s="222">
        <v>0</v>
      </c>
      <c r="O260" s="222">
        <f>N260*H260</f>
        <v>0</v>
      </c>
      <c r="P260" s="222">
        <v>0</v>
      </c>
      <c r="Q260" s="222">
        <f>P260*H260</f>
        <v>0</v>
      </c>
      <c r="R260" s="222">
        <v>0</v>
      </c>
      <c r="S260" s="223">
        <f>R260*H260</f>
        <v>0</v>
      </c>
      <c r="AP260" s="224" t="s">
        <v>264</v>
      </c>
      <c r="AR260" s="224" t="s">
        <v>261</v>
      </c>
      <c r="AS260" s="224" t="s">
        <v>187</v>
      </c>
      <c r="AW260" s="137" t="s">
        <v>257</v>
      </c>
      <c r="BC260" s="225">
        <f>IF(M260="základní",J260,0)</f>
        <v>0</v>
      </c>
      <c r="BD260" s="225">
        <f>IF(M260="snížená",J260,0)</f>
        <v>0</v>
      </c>
      <c r="BE260" s="225">
        <f>IF(M260="zákl. přenesená",J260,0)</f>
        <v>0</v>
      </c>
      <c r="BF260" s="225">
        <f>IF(M260="sníž. přenesená",J260,0)</f>
        <v>0</v>
      </c>
      <c r="BG260" s="225">
        <f>IF(M260="nulová",J260,0)</f>
        <v>0</v>
      </c>
      <c r="BH260" s="137" t="s">
        <v>260</v>
      </c>
      <c r="BI260" s="225">
        <f>ROUND(I260*H260,2)</f>
        <v>0</v>
      </c>
      <c r="BJ260" s="137" t="s">
        <v>265</v>
      </c>
      <c r="BK260" s="224" t="s">
        <v>513</v>
      </c>
    </row>
    <row r="261" spans="2:45" s="144" customFormat="1" ht="9.75">
      <c r="B261" s="145"/>
      <c r="D261" s="226" t="s">
        <v>266</v>
      </c>
      <c r="F261" s="227" t="s">
        <v>512</v>
      </c>
      <c r="K261" s="145"/>
      <c r="L261" s="228"/>
      <c r="S261" s="229"/>
      <c r="AR261" s="137" t="s">
        <v>266</v>
      </c>
      <c r="AS261" s="137" t="s">
        <v>187</v>
      </c>
    </row>
    <row r="262" spans="2:63" s="144" customFormat="1" ht="21.75" customHeight="1">
      <c r="B262" s="212"/>
      <c r="C262" s="213" t="s">
        <v>393</v>
      </c>
      <c r="D262" s="213" t="s">
        <v>261</v>
      </c>
      <c r="E262" s="214" t="s">
        <v>514</v>
      </c>
      <c r="F262" s="215" t="s">
        <v>515</v>
      </c>
      <c r="G262" s="216" t="s">
        <v>11</v>
      </c>
      <c r="H262" s="217">
        <v>21</v>
      </c>
      <c r="I262" s="218"/>
      <c r="J262" s="218">
        <f>ROUND(I262*H262,2)</f>
        <v>0</v>
      </c>
      <c r="K262" s="219"/>
      <c r="L262" s="220"/>
      <c r="M262" s="221" t="s">
        <v>212</v>
      </c>
      <c r="N262" s="222">
        <v>0</v>
      </c>
      <c r="O262" s="222">
        <f>N262*H262</f>
        <v>0</v>
      </c>
      <c r="P262" s="222">
        <v>0</v>
      </c>
      <c r="Q262" s="222">
        <f>P262*H262</f>
        <v>0</v>
      </c>
      <c r="R262" s="222">
        <v>0</v>
      </c>
      <c r="S262" s="223">
        <f>R262*H262</f>
        <v>0</v>
      </c>
      <c r="AP262" s="224" t="s">
        <v>264</v>
      </c>
      <c r="AR262" s="224" t="s">
        <v>261</v>
      </c>
      <c r="AS262" s="224" t="s">
        <v>187</v>
      </c>
      <c r="AW262" s="137" t="s">
        <v>257</v>
      </c>
      <c r="BC262" s="225">
        <f>IF(M262="základní",J262,0)</f>
        <v>0</v>
      </c>
      <c r="BD262" s="225">
        <f>IF(M262="snížená",J262,0)</f>
        <v>0</v>
      </c>
      <c r="BE262" s="225">
        <f>IF(M262="zákl. přenesená",J262,0)</f>
        <v>0</v>
      </c>
      <c r="BF262" s="225">
        <f>IF(M262="sníž. přenesená",J262,0)</f>
        <v>0</v>
      </c>
      <c r="BG262" s="225">
        <f>IF(M262="nulová",J262,0)</f>
        <v>0</v>
      </c>
      <c r="BH262" s="137" t="s">
        <v>260</v>
      </c>
      <c r="BI262" s="225">
        <f>ROUND(I262*H262,2)</f>
        <v>0</v>
      </c>
      <c r="BJ262" s="137" t="s">
        <v>265</v>
      </c>
      <c r="BK262" s="224" t="s">
        <v>516</v>
      </c>
    </row>
    <row r="263" spans="2:45" s="144" customFormat="1" ht="9.75">
      <c r="B263" s="145"/>
      <c r="D263" s="226" t="s">
        <v>266</v>
      </c>
      <c r="F263" s="227" t="s">
        <v>515</v>
      </c>
      <c r="K263" s="145"/>
      <c r="L263" s="228"/>
      <c r="S263" s="229"/>
      <c r="AR263" s="137" t="s">
        <v>266</v>
      </c>
      <c r="AS263" s="137" t="s">
        <v>187</v>
      </c>
    </row>
    <row r="264" spans="2:63" s="144" customFormat="1" ht="21.75" customHeight="1">
      <c r="B264" s="212"/>
      <c r="C264" s="213" t="s">
        <v>517</v>
      </c>
      <c r="D264" s="213" t="s">
        <v>261</v>
      </c>
      <c r="E264" s="214" t="s">
        <v>518</v>
      </c>
      <c r="F264" s="215" t="s">
        <v>519</v>
      </c>
      <c r="G264" s="216" t="s">
        <v>11</v>
      </c>
      <c r="H264" s="217">
        <v>5</v>
      </c>
      <c r="I264" s="218"/>
      <c r="J264" s="218">
        <f>ROUND(I264*H264,2)</f>
        <v>0</v>
      </c>
      <c r="K264" s="219"/>
      <c r="L264" s="220"/>
      <c r="M264" s="221" t="s">
        <v>212</v>
      </c>
      <c r="N264" s="222">
        <v>0</v>
      </c>
      <c r="O264" s="222">
        <f>N264*H264</f>
        <v>0</v>
      </c>
      <c r="P264" s="222">
        <v>0</v>
      </c>
      <c r="Q264" s="222">
        <f>P264*H264</f>
        <v>0</v>
      </c>
      <c r="R264" s="222">
        <v>0</v>
      </c>
      <c r="S264" s="223">
        <f>R264*H264</f>
        <v>0</v>
      </c>
      <c r="AP264" s="224" t="s">
        <v>264</v>
      </c>
      <c r="AR264" s="224" t="s">
        <v>261</v>
      </c>
      <c r="AS264" s="224" t="s">
        <v>187</v>
      </c>
      <c r="AW264" s="137" t="s">
        <v>257</v>
      </c>
      <c r="BC264" s="225">
        <f>IF(M264="základní",J264,0)</f>
        <v>0</v>
      </c>
      <c r="BD264" s="225">
        <f>IF(M264="snížená",J264,0)</f>
        <v>0</v>
      </c>
      <c r="BE264" s="225">
        <f>IF(M264="zákl. přenesená",J264,0)</f>
        <v>0</v>
      </c>
      <c r="BF264" s="225">
        <f>IF(M264="sníž. přenesená",J264,0)</f>
        <v>0</v>
      </c>
      <c r="BG264" s="225">
        <f>IF(M264="nulová",J264,0)</f>
        <v>0</v>
      </c>
      <c r="BH264" s="137" t="s">
        <v>260</v>
      </c>
      <c r="BI264" s="225">
        <f>ROUND(I264*H264,2)</f>
        <v>0</v>
      </c>
      <c r="BJ264" s="137" t="s">
        <v>265</v>
      </c>
      <c r="BK264" s="224" t="s">
        <v>520</v>
      </c>
    </row>
    <row r="265" spans="2:45" s="144" customFormat="1" ht="18.75">
      <c r="B265" s="145"/>
      <c r="D265" s="226" t="s">
        <v>266</v>
      </c>
      <c r="F265" s="227" t="s">
        <v>519</v>
      </c>
      <c r="K265" s="145"/>
      <c r="L265" s="228"/>
      <c r="S265" s="229"/>
      <c r="AR265" s="137" t="s">
        <v>266</v>
      </c>
      <c r="AS265" s="137" t="s">
        <v>187</v>
      </c>
    </row>
    <row r="266" spans="2:63" s="144" customFormat="1" ht="21.75" customHeight="1">
      <c r="B266" s="212"/>
      <c r="C266" s="213" t="s">
        <v>396</v>
      </c>
      <c r="D266" s="213" t="s">
        <v>261</v>
      </c>
      <c r="E266" s="214" t="s">
        <v>521</v>
      </c>
      <c r="F266" s="215" t="s">
        <v>522</v>
      </c>
      <c r="G266" s="216" t="s">
        <v>11</v>
      </c>
      <c r="H266" s="217">
        <v>3</v>
      </c>
      <c r="I266" s="218"/>
      <c r="J266" s="218">
        <f>ROUND(I266*H266,2)</f>
        <v>0</v>
      </c>
      <c r="K266" s="219"/>
      <c r="L266" s="220"/>
      <c r="M266" s="221" t="s">
        <v>212</v>
      </c>
      <c r="N266" s="222">
        <v>0</v>
      </c>
      <c r="O266" s="222">
        <f>N266*H266</f>
        <v>0</v>
      </c>
      <c r="P266" s="222">
        <v>0</v>
      </c>
      <c r="Q266" s="222">
        <f>P266*H266</f>
        <v>0</v>
      </c>
      <c r="R266" s="222">
        <v>0</v>
      </c>
      <c r="S266" s="223">
        <f>R266*H266</f>
        <v>0</v>
      </c>
      <c r="AP266" s="224" t="s">
        <v>264</v>
      </c>
      <c r="AR266" s="224" t="s">
        <v>261</v>
      </c>
      <c r="AS266" s="224" t="s">
        <v>187</v>
      </c>
      <c r="AW266" s="137" t="s">
        <v>257</v>
      </c>
      <c r="BC266" s="225">
        <f>IF(M266="základní",J266,0)</f>
        <v>0</v>
      </c>
      <c r="BD266" s="225">
        <f>IF(M266="snížená",J266,0)</f>
        <v>0</v>
      </c>
      <c r="BE266" s="225">
        <f>IF(M266="zákl. přenesená",J266,0)</f>
        <v>0</v>
      </c>
      <c r="BF266" s="225">
        <f>IF(M266="sníž. přenesená",J266,0)</f>
        <v>0</v>
      </c>
      <c r="BG266" s="225">
        <f>IF(M266="nulová",J266,0)</f>
        <v>0</v>
      </c>
      <c r="BH266" s="137" t="s">
        <v>260</v>
      </c>
      <c r="BI266" s="225">
        <f>ROUND(I266*H266,2)</f>
        <v>0</v>
      </c>
      <c r="BJ266" s="137" t="s">
        <v>265</v>
      </c>
      <c r="BK266" s="224" t="s">
        <v>523</v>
      </c>
    </row>
    <row r="267" spans="2:45" s="144" customFormat="1" ht="18.75">
      <c r="B267" s="145"/>
      <c r="D267" s="226" t="s">
        <v>266</v>
      </c>
      <c r="F267" s="227" t="s">
        <v>522</v>
      </c>
      <c r="K267" s="145"/>
      <c r="L267" s="228"/>
      <c r="S267" s="229"/>
      <c r="AR267" s="137" t="s">
        <v>266</v>
      </c>
      <c r="AS267" s="137" t="s">
        <v>187</v>
      </c>
    </row>
    <row r="268" spans="2:63" s="144" customFormat="1" ht="33" customHeight="1">
      <c r="B268" s="212"/>
      <c r="C268" s="231" t="s">
        <v>524</v>
      </c>
      <c r="D268" s="231" t="s">
        <v>342</v>
      </c>
      <c r="E268" s="232" t="s">
        <v>525</v>
      </c>
      <c r="F268" s="233" t="s">
        <v>344</v>
      </c>
      <c r="G268" s="234" t="s">
        <v>172</v>
      </c>
      <c r="H268" s="235">
        <v>24</v>
      </c>
      <c r="I268" s="236"/>
      <c r="J268" s="236">
        <f>ROUND(I268*H268,2)</f>
        <v>0</v>
      </c>
      <c r="K268" s="145"/>
      <c r="L268" s="237"/>
      <c r="M268" s="238" t="s">
        <v>212</v>
      </c>
      <c r="N268" s="222">
        <v>0</v>
      </c>
      <c r="O268" s="222">
        <f>N268*H268</f>
        <v>0</v>
      </c>
      <c r="P268" s="222">
        <v>0</v>
      </c>
      <c r="Q268" s="222">
        <f>P268*H268</f>
        <v>0</v>
      </c>
      <c r="R268" s="222">
        <v>0</v>
      </c>
      <c r="S268" s="223">
        <f>R268*H268</f>
        <v>0</v>
      </c>
      <c r="AP268" s="224" t="s">
        <v>265</v>
      </c>
      <c r="AR268" s="224" t="s">
        <v>342</v>
      </c>
      <c r="AS268" s="224" t="s">
        <v>187</v>
      </c>
      <c r="AW268" s="137" t="s">
        <v>257</v>
      </c>
      <c r="BC268" s="225">
        <f>IF(M268="základní",J268,0)</f>
        <v>0</v>
      </c>
      <c r="BD268" s="225">
        <f>IF(M268="snížená",J268,0)</f>
        <v>0</v>
      </c>
      <c r="BE268" s="225">
        <f>IF(M268="zákl. přenesená",J268,0)</f>
        <v>0</v>
      </c>
      <c r="BF268" s="225">
        <f>IF(M268="sníž. přenesená",J268,0)</f>
        <v>0</v>
      </c>
      <c r="BG268" s="225">
        <f>IF(M268="nulová",J268,0)</f>
        <v>0</v>
      </c>
      <c r="BH268" s="137" t="s">
        <v>260</v>
      </c>
      <c r="BI268" s="225">
        <f>ROUND(I268*H268,2)</f>
        <v>0</v>
      </c>
      <c r="BJ268" s="137" t="s">
        <v>265</v>
      </c>
      <c r="BK268" s="224" t="s">
        <v>526</v>
      </c>
    </row>
    <row r="269" spans="2:45" s="144" customFormat="1" ht="28.5">
      <c r="B269" s="145"/>
      <c r="D269" s="226" t="s">
        <v>266</v>
      </c>
      <c r="F269" s="227" t="s">
        <v>344</v>
      </c>
      <c r="K269" s="145"/>
      <c r="L269" s="228"/>
      <c r="S269" s="229"/>
      <c r="AR269" s="137" t="s">
        <v>266</v>
      </c>
      <c r="AS269" s="137" t="s">
        <v>187</v>
      </c>
    </row>
    <row r="270" spans="2:63" s="144" customFormat="1" ht="21.75" customHeight="1">
      <c r="B270" s="212"/>
      <c r="C270" s="231" t="s">
        <v>400</v>
      </c>
      <c r="D270" s="231" t="s">
        <v>342</v>
      </c>
      <c r="E270" s="232" t="s">
        <v>527</v>
      </c>
      <c r="F270" s="233" t="s">
        <v>347</v>
      </c>
      <c r="G270" s="234" t="s">
        <v>172</v>
      </c>
      <c r="H270" s="235">
        <v>23</v>
      </c>
      <c r="I270" s="236"/>
      <c r="J270" s="236">
        <f>ROUND(I270*H270,2)</f>
        <v>0</v>
      </c>
      <c r="K270" s="145"/>
      <c r="L270" s="237"/>
      <c r="M270" s="238" t="s">
        <v>212</v>
      </c>
      <c r="N270" s="222">
        <v>0</v>
      </c>
      <c r="O270" s="222">
        <f>N270*H270</f>
        <v>0</v>
      </c>
      <c r="P270" s="222">
        <v>0</v>
      </c>
      <c r="Q270" s="222">
        <f>P270*H270</f>
        <v>0</v>
      </c>
      <c r="R270" s="222">
        <v>0</v>
      </c>
      <c r="S270" s="223">
        <f>R270*H270</f>
        <v>0</v>
      </c>
      <c r="AP270" s="224" t="s">
        <v>265</v>
      </c>
      <c r="AR270" s="224" t="s">
        <v>342</v>
      </c>
      <c r="AS270" s="224" t="s">
        <v>187</v>
      </c>
      <c r="AW270" s="137" t="s">
        <v>257</v>
      </c>
      <c r="BC270" s="225">
        <f>IF(M270="základní",J270,0)</f>
        <v>0</v>
      </c>
      <c r="BD270" s="225">
        <f>IF(M270="snížená",J270,0)</f>
        <v>0</v>
      </c>
      <c r="BE270" s="225">
        <f>IF(M270="zákl. přenesená",J270,0)</f>
        <v>0</v>
      </c>
      <c r="BF270" s="225">
        <f>IF(M270="sníž. přenesená",J270,0)</f>
        <v>0</v>
      </c>
      <c r="BG270" s="225">
        <f>IF(M270="nulová",J270,0)</f>
        <v>0</v>
      </c>
      <c r="BH270" s="137" t="s">
        <v>260</v>
      </c>
      <c r="BI270" s="225">
        <f>ROUND(I270*H270,2)</f>
        <v>0</v>
      </c>
      <c r="BJ270" s="137" t="s">
        <v>265</v>
      </c>
      <c r="BK270" s="224" t="s">
        <v>528</v>
      </c>
    </row>
    <row r="271" spans="2:45" s="144" customFormat="1" ht="9.75">
      <c r="B271" s="145"/>
      <c r="D271" s="226" t="s">
        <v>266</v>
      </c>
      <c r="F271" s="227" t="s">
        <v>347</v>
      </c>
      <c r="K271" s="145"/>
      <c r="L271" s="228"/>
      <c r="S271" s="229"/>
      <c r="AR271" s="137" t="s">
        <v>266</v>
      </c>
      <c r="AS271" s="137" t="s">
        <v>187</v>
      </c>
    </row>
    <row r="272" spans="2:63" s="144" customFormat="1" ht="21.75" customHeight="1">
      <c r="B272" s="212"/>
      <c r="C272" s="231" t="s">
        <v>529</v>
      </c>
      <c r="D272" s="231" t="s">
        <v>342</v>
      </c>
      <c r="E272" s="232" t="s">
        <v>530</v>
      </c>
      <c r="F272" s="233" t="s">
        <v>531</v>
      </c>
      <c r="G272" s="234" t="s">
        <v>172</v>
      </c>
      <c r="H272" s="235">
        <v>80</v>
      </c>
      <c r="I272" s="236"/>
      <c r="J272" s="236">
        <f>ROUND(I272*H272,2)</f>
        <v>0</v>
      </c>
      <c r="K272" s="145"/>
      <c r="L272" s="237"/>
      <c r="M272" s="238" t="s">
        <v>212</v>
      </c>
      <c r="N272" s="222">
        <v>0</v>
      </c>
      <c r="O272" s="222">
        <f>N272*H272</f>
        <v>0</v>
      </c>
      <c r="P272" s="222">
        <v>0</v>
      </c>
      <c r="Q272" s="222">
        <f>P272*H272</f>
        <v>0</v>
      </c>
      <c r="R272" s="222">
        <v>0</v>
      </c>
      <c r="S272" s="223">
        <f>R272*H272</f>
        <v>0</v>
      </c>
      <c r="AP272" s="224" t="s">
        <v>265</v>
      </c>
      <c r="AR272" s="224" t="s">
        <v>342</v>
      </c>
      <c r="AS272" s="224" t="s">
        <v>187</v>
      </c>
      <c r="AW272" s="137" t="s">
        <v>257</v>
      </c>
      <c r="BC272" s="225">
        <f>IF(M272="základní",J272,0)</f>
        <v>0</v>
      </c>
      <c r="BD272" s="225">
        <f>IF(M272="snížená",J272,0)</f>
        <v>0</v>
      </c>
      <c r="BE272" s="225">
        <f>IF(M272="zákl. přenesená",J272,0)</f>
        <v>0</v>
      </c>
      <c r="BF272" s="225">
        <f>IF(M272="sníž. přenesená",J272,0)</f>
        <v>0</v>
      </c>
      <c r="BG272" s="225">
        <f>IF(M272="nulová",J272,0)</f>
        <v>0</v>
      </c>
      <c r="BH272" s="137" t="s">
        <v>260</v>
      </c>
      <c r="BI272" s="225">
        <f>ROUND(I272*H272,2)</f>
        <v>0</v>
      </c>
      <c r="BJ272" s="137" t="s">
        <v>265</v>
      </c>
      <c r="BK272" s="224" t="s">
        <v>532</v>
      </c>
    </row>
    <row r="273" spans="2:45" s="144" customFormat="1" ht="9.75">
      <c r="B273" s="145"/>
      <c r="D273" s="226" t="s">
        <v>266</v>
      </c>
      <c r="F273" s="227" t="s">
        <v>531</v>
      </c>
      <c r="K273" s="145"/>
      <c r="L273" s="228"/>
      <c r="S273" s="229"/>
      <c r="AR273" s="137" t="s">
        <v>266</v>
      </c>
      <c r="AS273" s="137" t="s">
        <v>187</v>
      </c>
    </row>
    <row r="274" spans="2:63" s="144" customFormat="1" ht="21.75" customHeight="1">
      <c r="B274" s="212"/>
      <c r="C274" s="231" t="s">
        <v>403</v>
      </c>
      <c r="D274" s="231" t="s">
        <v>342</v>
      </c>
      <c r="E274" s="232" t="s">
        <v>533</v>
      </c>
      <c r="F274" s="233" t="s">
        <v>534</v>
      </c>
      <c r="G274" s="234" t="s">
        <v>23</v>
      </c>
      <c r="H274" s="235">
        <v>4</v>
      </c>
      <c r="I274" s="236"/>
      <c r="J274" s="236">
        <f>ROUND(I274*H274,2)</f>
        <v>0</v>
      </c>
      <c r="K274" s="145"/>
      <c r="L274" s="237"/>
      <c r="M274" s="238" t="s">
        <v>212</v>
      </c>
      <c r="N274" s="222">
        <v>0</v>
      </c>
      <c r="O274" s="222">
        <f>N274*H274</f>
        <v>0</v>
      </c>
      <c r="P274" s="222">
        <v>0</v>
      </c>
      <c r="Q274" s="222">
        <f>P274*H274</f>
        <v>0</v>
      </c>
      <c r="R274" s="222">
        <v>0</v>
      </c>
      <c r="S274" s="223">
        <f>R274*H274</f>
        <v>0</v>
      </c>
      <c r="AP274" s="224" t="s">
        <v>265</v>
      </c>
      <c r="AR274" s="224" t="s">
        <v>342</v>
      </c>
      <c r="AS274" s="224" t="s">
        <v>187</v>
      </c>
      <c r="AW274" s="137" t="s">
        <v>257</v>
      </c>
      <c r="BC274" s="225">
        <f>IF(M274="základní",J274,0)</f>
        <v>0</v>
      </c>
      <c r="BD274" s="225">
        <f>IF(M274="snížená",J274,0)</f>
        <v>0</v>
      </c>
      <c r="BE274" s="225">
        <f>IF(M274="zákl. přenesená",J274,0)</f>
        <v>0</v>
      </c>
      <c r="BF274" s="225">
        <f>IF(M274="sníž. přenesená",J274,0)</f>
        <v>0</v>
      </c>
      <c r="BG274" s="225">
        <f>IF(M274="nulová",J274,0)</f>
        <v>0</v>
      </c>
      <c r="BH274" s="137" t="s">
        <v>260</v>
      </c>
      <c r="BI274" s="225">
        <f>ROUND(I274*H274,2)</f>
        <v>0</v>
      </c>
      <c r="BJ274" s="137" t="s">
        <v>265</v>
      </c>
      <c r="BK274" s="224" t="s">
        <v>535</v>
      </c>
    </row>
    <row r="275" spans="2:45" s="144" customFormat="1" ht="18.75">
      <c r="B275" s="145"/>
      <c r="D275" s="226" t="s">
        <v>266</v>
      </c>
      <c r="F275" s="227" t="s">
        <v>534</v>
      </c>
      <c r="K275" s="145"/>
      <c r="L275" s="228"/>
      <c r="S275" s="229"/>
      <c r="AR275" s="137" t="s">
        <v>266</v>
      </c>
      <c r="AS275" s="137" t="s">
        <v>187</v>
      </c>
    </row>
    <row r="276" spans="2:63" s="144" customFormat="1" ht="16.5" customHeight="1">
      <c r="B276" s="212"/>
      <c r="C276" s="231" t="s">
        <v>536</v>
      </c>
      <c r="D276" s="231" t="s">
        <v>342</v>
      </c>
      <c r="E276" s="232" t="s">
        <v>537</v>
      </c>
      <c r="F276" s="233" t="s">
        <v>354</v>
      </c>
      <c r="G276" s="234" t="s">
        <v>23</v>
      </c>
      <c r="H276" s="235">
        <v>4</v>
      </c>
      <c r="I276" s="236"/>
      <c r="J276" s="236">
        <f>ROUND(I276*H276,2)</f>
        <v>0</v>
      </c>
      <c r="K276" s="145"/>
      <c r="L276" s="237"/>
      <c r="M276" s="238" t="s">
        <v>212</v>
      </c>
      <c r="N276" s="222">
        <v>0</v>
      </c>
      <c r="O276" s="222">
        <f>N276*H276</f>
        <v>0</v>
      </c>
      <c r="P276" s="222">
        <v>0</v>
      </c>
      <c r="Q276" s="222">
        <f>P276*H276</f>
        <v>0</v>
      </c>
      <c r="R276" s="222">
        <v>0</v>
      </c>
      <c r="S276" s="223">
        <f>R276*H276</f>
        <v>0</v>
      </c>
      <c r="AP276" s="224" t="s">
        <v>265</v>
      </c>
      <c r="AR276" s="224" t="s">
        <v>342</v>
      </c>
      <c r="AS276" s="224" t="s">
        <v>187</v>
      </c>
      <c r="AW276" s="137" t="s">
        <v>257</v>
      </c>
      <c r="BC276" s="225">
        <f>IF(M276="základní",J276,0)</f>
        <v>0</v>
      </c>
      <c r="BD276" s="225">
        <f>IF(M276="snížená",J276,0)</f>
        <v>0</v>
      </c>
      <c r="BE276" s="225">
        <f>IF(M276="zákl. přenesená",J276,0)</f>
        <v>0</v>
      </c>
      <c r="BF276" s="225">
        <f>IF(M276="sníž. přenesená",J276,0)</f>
        <v>0</v>
      </c>
      <c r="BG276" s="225">
        <f>IF(M276="nulová",J276,0)</f>
        <v>0</v>
      </c>
      <c r="BH276" s="137" t="s">
        <v>260</v>
      </c>
      <c r="BI276" s="225">
        <f>ROUND(I276*H276,2)</f>
        <v>0</v>
      </c>
      <c r="BJ276" s="137" t="s">
        <v>265</v>
      </c>
      <c r="BK276" s="224" t="s">
        <v>538</v>
      </c>
    </row>
    <row r="277" spans="2:45" s="144" customFormat="1" ht="9.75">
      <c r="B277" s="145"/>
      <c r="D277" s="226" t="s">
        <v>266</v>
      </c>
      <c r="F277" s="227" t="s">
        <v>354</v>
      </c>
      <c r="K277" s="145"/>
      <c r="L277" s="228"/>
      <c r="S277" s="229"/>
      <c r="AR277" s="137" t="s">
        <v>266</v>
      </c>
      <c r="AS277" s="137" t="s">
        <v>187</v>
      </c>
    </row>
    <row r="278" spans="2:63" s="144" customFormat="1" ht="16.5" customHeight="1">
      <c r="B278" s="212"/>
      <c r="C278" s="231" t="s">
        <v>407</v>
      </c>
      <c r="D278" s="231" t="s">
        <v>342</v>
      </c>
      <c r="E278" s="232" t="s">
        <v>539</v>
      </c>
      <c r="F278" s="233" t="s">
        <v>358</v>
      </c>
      <c r="G278" s="234" t="s">
        <v>23</v>
      </c>
      <c r="H278" s="235">
        <v>3</v>
      </c>
      <c r="I278" s="236"/>
      <c r="J278" s="236">
        <f>ROUND(I278*H278,2)</f>
        <v>0</v>
      </c>
      <c r="K278" s="145"/>
      <c r="L278" s="237"/>
      <c r="M278" s="238" t="s">
        <v>212</v>
      </c>
      <c r="N278" s="222">
        <v>0</v>
      </c>
      <c r="O278" s="222">
        <f>N278*H278</f>
        <v>0</v>
      </c>
      <c r="P278" s="222">
        <v>0</v>
      </c>
      <c r="Q278" s="222">
        <f>P278*H278</f>
        <v>0</v>
      </c>
      <c r="R278" s="222">
        <v>0</v>
      </c>
      <c r="S278" s="223">
        <f>R278*H278</f>
        <v>0</v>
      </c>
      <c r="AP278" s="224" t="s">
        <v>265</v>
      </c>
      <c r="AR278" s="224" t="s">
        <v>342</v>
      </c>
      <c r="AS278" s="224" t="s">
        <v>187</v>
      </c>
      <c r="AW278" s="137" t="s">
        <v>257</v>
      </c>
      <c r="BC278" s="225">
        <f>IF(M278="základní",J278,0)</f>
        <v>0</v>
      </c>
      <c r="BD278" s="225">
        <f>IF(M278="snížená",J278,0)</f>
        <v>0</v>
      </c>
      <c r="BE278" s="225">
        <f>IF(M278="zákl. přenesená",J278,0)</f>
        <v>0</v>
      </c>
      <c r="BF278" s="225">
        <f>IF(M278="sníž. přenesená",J278,0)</f>
        <v>0</v>
      </c>
      <c r="BG278" s="225">
        <f>IF(M278="nulová",J278,0)</f>
        <v>0</v>
      </c>
      <c r="BH278" s="137" t="s">
        <v>260</v>
      </c>
      <c r="BI278" s="225">
        <f>ROUND(I278*H278,2)</f>
        <v>0</v>
      </c>
      <c r="BJ278" s="137" t="s">
        <v>265</v>
      </c>
      <c r="BK278" s="224" t="s">
        <v>540</v>
      </c>
    </row>
    <row r="279" spans="2:45" s="144" customFormat="1" ht="9.75">
      <c r="B279" s="145"/>
      <c r="D279" s="226" t="s">
        <v>266</v>
      </c>
      <c r="F279" s="227" t="s">
        <v>358</v>
      </c>
      <c r="K279" s="145"/>
      <c r="L279" s="228"/>
      <c r="S279" s="229"/>
      <c r="AR279" s="137" t="s">
        <v>266</v>
      </c>
      <c r="AS279" s="137" t="s">
        <v>187</v>
      </c>
    </row>
    <row r="280" spans="2:63" s="144" customFormat="1" ht="21.75" customHeight="1">
      <c r="B280" s="212"/>
      <c r="C280" s="231" t="s">
        <v>541</v>
      </c>
      <c r="D280" s="231" t="s">
        <v>342</v>
      </c>
      <c r="E280" s="232" t="s">
        <v>542</v>
      </c>
      <c r="F280" s="233" t="s">
        <v>361</v>
      </c>
      <c r="G280" s="234" t="s">
        <v>362</v>
      </c>
      <c r="H280" s="235">
        <v>150</v>
      </c>
      <c r="I280" s="236"/>
      <c r="J280" s="236">
        <f>ROUND(I280*H280,2)</f>
        <v>0</v>
      </c>
      <c r="K280" s="145"/>
      <c r="L280" s="237"/>
      <c r="M280" s="238" t="s">
        <v>212</v>
      </c>
      <c r="N280" s="222">
        <v>0</v>
      </c>
      <c r="O280" s="222">
        <f>N280*H280</f>
        <v>0</v>
      </c>
      <c r="P280" s="222">
        <v>0</v>
      </c>
      <c r="Q280" s="222">
        <f>P280*H280</f>
        <v>0</v>
      </c>
      <c r="R280" s="222">
        <v>0</v>
      </c>
      <c r="S280" s="223">
        <f>R280*H280</f>
        <v>0</v>
      </c>
      <c r="AP280" s="224" t="s">
        <v>265</v>
      </c>
      <c r="AR280" s="224" t="s">
        <v>342</v>
      </c>
      <c r="AS280" s="224" t="s">
        <v>187</v>
      </c>
      <c r="AW280" s="137" t="s">
        <v>257</v>
      </c>
      <c r="BC280" s="225">
        <f>IF(M280="základní",J280,0)</f>
        <v>0</v>
      </c>
      <c r="BD280" s="225">
        <f>IF(M280="snížená",J280,0)</f>
        <v>0</v>
      </c>
      <c r="BE280" s="225">
        <f>IF(M280="zákl. přenesená",J280,0)</f>
        <v>0</v>
      </c>
      <c r="BF280" s="225">
        <f>IF(M280="sníž. přenesená",J280,0)</f>
        <v>0</v>
      </c>
      <c r="BG280" s="225">
        <f>IF(M280="nulová",J280,0)</f>
        <v>0</v>
      </c>
      <c r="BH280" s="137" t="s">
        <v>260</v>
      </c>
      <c r="BI280" s="225">
        <f>ROUND(I280*H280,2)</f>
        <v>0</v>
      </c>
      <c r="BJ280" s="137" t="s">
        <v>265</v>
      </c>
      <c r="BK280" s="224" t="s">
        <v>543</v>
      </c>
    </row>
    <row r="281" spans="2:45" s="144" customFormat="1" ht="9.75">
      <c r="B281" s="145"/>
      <c r="D281" s="226" t="s">
        <v>266</v>
      </c>
      <c r="F281" s="227" t="s">
        <v>361</v>
      </c>
      <c r="K281" s="145"/>
      <c r="L281" s="228"/>
      <c r="S281" s="229"/>
      <c r="AR281" s="137" t="s">
        <v>266</v>
      </c>
      <c r="AS281" s="137" t="s">
        <v>187</v>
      </c>
    </row>
    <row r="282" spans="2:63" s="144" customFormat="1" ht="21.75" customHeight="1">
      <c r="B282" s="212"/>
      <c r="C282" s="231" t="s">
        <v>411</v>
      </c>
      <c r="D282" s="231" t="s">
        <v>342</v>
      </c>
      <c r="E282" s="232" t="s">
        <v>544</v>
      </c>
      <c r="F282" s="233" t="s">
        <v>373</v>
      </c>
      <c r="G282" s="234" t="s">
        <v>23</v>
      </c>
      <c r="H282" s="235">
        <v>1</v>
      </c>
      <c r="I282" s="236"/>
      <c r="J282" s="236">
        <f>ROUND(I282*H282,2)</f>
        <v>0</v>
      </c>
      <c r="K282" s="145"/>
      <c r="L282" s="237"/>
      <c r="M282" s="238" t="s">
        <v>212</v>
      </c>
      <c r="N282" s="222">
        <v>0</v>
      </c>
      <c r="O282" s="222">
        <f>N282*H282</f>
        <v>0</v>
      </c>
      <c r="P282" s="222">
        <v>0</v>
      </c>
      <c r="Q282" s="222">
        <f>P282*H282</f>
        <v>0</v>
      </c>
      <c r="R282" s="222">
        <v>0</v>
      </c>
      <c r="S282" s="223">
        <f>R282*H282</f>
        <v>0</v>
      </c>
      <c r="AP282" s="224" t="s">
        <v>265</v>
      </c>
      <c r="AR282" s="224" t="s">
        <v>342</v>
      </c>
      <c r="AS282" s="224" t="s">
        <v>187</v>
      </c>
      <c r="AW282" s="137" t="s">
        <v>257</v>
      </c>
      <c r="BC282" s="225">
        <f>IF(M282="základní",J282,0)</f>
        <v>0</v>
      </c>
      <c r="BD282" s="225">
        <f>IF(M282="snížená",J282,0)</f>
        <v>0</v>
      </c>
      <c r="BE282" s="225">
        <f>IF(M282="zákl. přenesená",J282,0)</f>
        <v>0</v>
      </c>
      <c r="BF282" s="225">
        <f>IF(M282="sníž. přenesená",J282,0)</f>
        <v>0</v>
      </c>
      <c r="BG282" s="225">
        <f>IF(M282="nulová",J282,0)</f>
        <v>0</v>
      </c>
      <c r="BH282" s="137" t="s">
        <v>260</v>
      </c>
      <c r="BI282" s="225">
        <f>ROUND(I282*H282,2)</f>
        <v>0</v>
      </c>
      <c r="BJ282" s="137" t="s">
        <v>265</v>
      </c>
      <c r="BK282" s="224" t="s">
        <v>545</v>
      </c>
    </row>
    <row r="283" spans="2:45" s="144" customFormat="1" ht="18.75">
      <c r="B283" s="145"/>
      <c r="D283" s="226" t="s">
        <v>266</v>
      </c>
      <c r="F283" s="227" t="s">
        <v>373</v>
      </c>
      <c r="K283" s="145"/>
      <c r="L283" s="228"/>
      <c r="S283" s="229"/>
      <c r="AR283" s="137" t="s">
        <v>266</v>
      </c>
      <c r="AS283" s="137" t="s">
        <v>187</v>
      </c>
    </row>
    <row r="284" spans="2:63" s="144" customFormat="1" ht="16.5" customHeight="1">
      <c r="B284" s="212"/>
      <c r="C284" s="231" t="s">
        <v>546</v>
      </c>
      <c r="D284" s="231" t="s">
        <v>342</v>
      </c>
      <c r="E284" s="232" t="s">
        <v>547</v>
      </c>
      <c r="F284" s="233" t="s">
        <v>376</v>
      </c>
      <c r="G284" s="234" t="s">
        <v>23</v>
      </c>
      <c r="H284" s="235">
        <v>1</v>
      </c>
      <c r="I284" s="236"/>
      <c r="J284" s="236">
        <f>ROUND(I284*H284,2)</f>
        <v>0</v>
      </c>
      <c r="K284" s="145"/>
      <c r="L284" s="237"/>
      <c r="M284" s="238" t="s">
        <v>212</v>
      </c>
      <c r="N284" s="222">
        <v>0</v>
      </c>
      <c r="O284" s="222">
        <f>N284*H284</f>
        <v>0</v>
      </c>
      <c r="P284" s="222">
        <v>0</v>
      </c>
      <c r="Q284" s="222">
        <f>P284*H284</f>
        <v>0</v>
      </c>
      <c r="R284" s="222">
        <v>0</v>
      </c>
      <c r="S284" s="223">
        <f>R284*H284</f>
        <v>0</v>
      </c>
      <c r="AP284" s="224" t="s">
        <v>265</v>
      </c>
      <c r="AR284" s="224" t="s">
        <v>342</v>
      </c>
      <c r="AS284" s="224" t="s">
        <v>187</v>
      </c>
      <c r="AW284" s="137" t="s">
        <v>257</v>
      </c>
      <c r="BC284" s="225">
        <f>IF(M284="základní",J284,0)</f>
        <v>0</v>
      </c>
      <c r="BD284" s="225">
        <f>IF(M284="snížená",J284,0)</f>
        <v>0</v>
      </c>
      <c r="BE284" s="225">
        <f>IF(M284="zákl. přenesená",J284,0)</f>
        <v>0</v>
      </c>
      <c r="BF284" s="225">
        <f>IF(M284="sníž. přenesená",J284,0)</f>
        <v>0</v>
      </c>
      <c r="BG284" s="225">
        <f>IF(M284="nulová",J284,0)</f>
        <v>0</v>
      </c>
      <c r="BH284" s="137" t="s">
        <v>260</v>
      </c>
      <c r="BI284" s="225">
        <f>ROUND(I284*H284,2)</f>
        <v>0</v>
      </c>
      <c r="BJ284" s="137" t="s">
        <v>265</v>
      </c>
      <c r="BK284" s="224" t="s">
        <v>548</v>
      </c>
    </row>
    <row r="285" spans="2:45" s="144" customFormat="1" ht="9.75">
      <c r="B285" s="145"/>
      <c r="D285" s="226" t="s">
        <v>266</v>
      </c>
      <c r="F285" s="227" t="s">
        <v>376</v>
      </c>
      <c r="K285" s="145"/>
      <c r="L285" s="228"/>
      <c r="S285" s="229"/>
      <c r="AR285" s="137" t="s">
        <v>266</v>
      </c>
      <c r="AS285" s="137" t="s">
        <v>187</v>
      </c>
    </row>
    <row r="286" spans="2:63" s="144" customFormat="1" ht="21.75" customHeight="1">
      <c r="B286" s="212"/>
      <c r="C286" s="231" t="s">
        <v>415</v>
      </c>
      <c r="D286" s="231" t="s">
        <v>342</v>
      </c>
      <c r="E286" s="232" t="s">
        <v>379</v>
      </c>
      <c r="F286" s="233" t="s">
        <v>380</v>
      </c>
      <c r="G286" s="234" t="s">
        <v>381</v>
      </c>
      <c r="H286" s="235">
        <v>240</v>
      </c>
      <c r="I286" s="236"/>
      <c r="J286" s="236">
        <f>ROUND(I286*H286,2)</f>
        <v>0</v>
      </c>
      <c r="K286" s="145"/>
      <c r="L286" s="237"/>
      <c r="M286" s="238" t="s">
        <v>212</v>
      </c>
      <c r="N286" s="222">
        <v>1</v>
      </c>
      <c r="O286" s="222">
        <f>N286*H286</f>
        <v>240</v>
      </c>
      <c r="P286" s="222">
        <v>0</v>
      </c>
      <c r="Q286" s="222">
        <f>P286*H286</f>
        <v>0</v>
      </c>
      <c r="R286" s="222">
        <v>0</v>
      </c>
      <c r="S286" s="223">
        <f>R286*H286</f>
        <v>0</v>
      </c>
      <c r="AP286" s="224" t="s">
        <v>265</v>
      </c>
      <c r="AR286" s="224" t="s">
        <v>342</v>
      </c>
      <c r="AS286" s="224" t="s">
        <v>187</v>
      </c>
      <c r="AW286" s="137" t="s">
        <v>257</v>
      </c>
      <c r="BC286" s="225">
        <f>IF(M286="základní",J286,0)</f>
        <v>0</v>
      </c>
      <c r="BD286" s="225">
        <f>IF(M286="snížená",J286,0)</f>
        <v>0</v>
      </c>
      <c r="BE286" s="225">
        <f>IF(M286="zákl. přenesená",J286,0)</f>
        <v>0</v>
      </c>
      <c r="BF286" s="225">
        <f>IF(M286="sníž. přenesená",J286,0)</f>
        <v>0</v>
      </c>
      <c r="BG286" s="225">
        <f>IF(M286="nulová",J286,0)</f>
        <v>0</v>
      </c>
      <c r="BH286" s="137" t="s">
        <v>260</v>
      </c>
      <c r="BI286" s="225">
        <f>ROUND(I286*H286,2)</f>
        <v>0</v>
      </c>
      <c r="BJ286" s="137" t="s">
        <v>265</v>
      </c>
      <c r="BK286" s="224" t="s">
        <v>549</v>
      </c>
    </row>
    <row r="287" spans="2:45" s="144" customFormat="1" ht="316.5">
      <c r="B287" s="145"/>
      <c r="D287" s="226" t="s">
        <v>266</v>
      </c>
      <c r="F287" s="227" t="s">
        <v>550</v>
      </c>
      <c r="K287" s="145"/>
      <c r="L287" s="228"/>
      <c r="S287" s="229"/>
      <c r="AR287" s="137" t="s">
        <v>266</v>
      </c>
      <c r="AS287" s="137" t="s">
        <v>187</v>
      </c>
    </row>
    <row r="288" spans="2:61" s="200" customFormat="1" ht="22.5" customHeight="1">
      <c r="B288" s="201"/>
      <c r="D288" s="202" t="s">
        <v>253</v>
      </c>
      <c r="E288" s="210" t="s">
        <v>551</v>
      </c>
      <c r="F288" s="210" t="s">
        <v>552</v>
      </c>
      <c r="J288" s="211">
        <f>BI288</f>
        <v>0</v>
      </c>
      <c r="K288" s="201"/>
      <c r="L288" s="205"/>
      <c r="O288" s="206">
        <f>SUM(O289:O374)</f>
        <v>160</v>
      </c>
      <c r="Q288" s="206">
        <f>SUM(Q289:Q374)</f>
        <v>0</v>
      </c>
      <c r="S288" s="207">
        <f>SUM(S289:S374)</f>
        <v>0</v>
      </c>
      <c r="AP288" s="202" t="s">
        <v>260</v>
      </c>
      <c r="AR288" s="208" t="s">
        <v>253</v>
      </c>
      <c r="AS288" s="208" t="s">
        <v>260</v>
      </c>
      <c r="AW288" s="202" t="s">
        <v>257</v>
      </c>
      <c r="BI288" s="209">
        <f>SUM(BI289:BI374)</f>
        <v>0</v>
      </c>
    </row>
    <row r="289" spans="2:63" s="144" customFormat="1" ht="21.75" customHeight="1">
      <c r="B289" s="212"/>
      <c r="C289" s="213" t="s">
        <v>553</v>
      </c>
      <c r="D289" s="213" t="s">
        <v>261</v>
      </c>
      <c r="E289" s="214" t="s">
        <v>554</v>
      </c>
      <c r="F289" s="215" t="s">
        <v>555</v>
      </c>
      <c r="G289" s="216" t="s">
        <v>23</v>
      </c>
      <c r="H289" s="217">
        <v>1</v>
      </c>
      <c r="I289" s="218"/>
      <c r="J289" s="218">
        <f>ROUND(I289*H289,2)</f>
        <v>0</v>
      </c>
      <c r="K289" s="219"/>
      <c r="L289" s="220"/>
      <c r="M289" s="221" t="s">
        <v>212</v>
      </c>
      <c r="N289" s="222">
        <v>0</v>
      </c>
      <c r="O289" s="222">
        <f>N289*H289</f>
        <v>0</v>
      </c>
      <c r="P289" s="222">
        <v>0</v>
      </c>
      <c r="Q289" s="222">
        <f>P289*H289</f>
        <v>0</v>
      </c>
      <c r="R289" s="222">
        <v>0</v>
      </c>
      <c r="S289" s="223">
        <f>R289*H289</f>
        <v>0</v>
      </c>
      <c r="AP289" s="224" t="s">
        <v>264</v>
      </c>
      <c r="AR289" s="224" t="s">
        <v>261</v>
      </c>
      <c r="AS289" s="224" t="s">
        <v>187</v>
      </c>
      <c r="AW289" s="137" t="s">
        <v>257</v>
      </c>
      <c r="BC289" s="225">
        <f>IF(M289="základní",J289,0)</f>
        <v>0</v>
      </c>
      <c r="BD289" s="225">
        <f>IF(M289="snížená",J289,0)</f>
        <v>0</v>
      </c>
      <c r="BE289" s="225">
        <f>IF(M289="zákl. přenesená",J289,0)</f>
        <v>0</v>
      </c>
      <c r="BF289" s="225">
        <f>IF(M289="sníž. přenesená",J289,0)</f>
        <v>0</v>
      </c>
      <c r="BG289" s="225">
        <f>IF(M289="nulová",J289,0)</f>
        <v>0</v>
      </c>
      <c r="BH289" s="137" t="s">
        <v>260</v>
      </c>
      <c r="BI289" s="225">
        <f>ROUND(I289*H289,2)</f>
        <v>0</v>
      </c>
      <c r="BJ289" s="137" t="s">
        <v>265</v>
      </c>
      <c r="BK289" s="224" t="s">
        <v>556</v>
      </c>
    </row>
    <row r="290" spans="2:45" s="144" customFormat="1" ht="48">
      <c r="B290" s="145"/>
      <c r="D290" s="226" t="s">
        <v>266</v>
      </c>
      <c r="F290" s="227" t="s">
        <v>557</v>
      </c>
      <c r="K290" s="145"/>
      <c r="L290" s="228"/>
      <c r="S290" s="229"/>
      <c r="AR290" s="137" t="s">
        <v>266</v>
      </c>
      <c r="AS290" s="137" t="s">
        <v>187</v>
      </c>
    </row>
    <row r="291" spans="2:63" s="144" customFormat="1" ht="21.75" customHeight="1">
      <c r="B291" s="212"/>
      <c r="C291" s="213" t="s">
        <v>418</v>
      </c>
      <c r="D291" s="213" t="s">
        <v>261</v>
      </c>
      <c r="E291" s="214" t="s">
        <v>558</v>
      </c>
      <c r="F291" s="215" t="s">
        <v>559</v>
      </c>
      <c r="G291" s="216" t="s">
        <v>23</v>
      </c>
      <c r="H291" s="217">
        <v>1</v>
      </c>
      <c r="I291" s="218"/>
      <c r="J291" s="218">
        <f>ROUND(I291*H291,2)</f>
        <v>0</v>
      </c>
      <c r="K291" s="219"/>
      <c r="L291" s="220"/>
      <c r="M291" s="221" t="s">
        <v>212</v>
      </c>
      <c r="N291" s="222">
        <v>0</v>
      </c>
      <c r="O291" s="222">
        <f>N291*H291</f>
        <v>0</v>
      </c>
      <c r="P291" s="222">
        <v>0</v>
      </c>
      <c r="Q291" s="222">
        <f>P291*H291</f>
        <v>0</v>
      </c>
      <c r="R291" s="222">
        <v>0</v>
      </c>
      <c r="S291" s="223">
        <f>R291*H291</f>
        <v>0</v>
      </c>
      <c r="AP291" s="224" t="s">
        <v>264</v>
      </c>
      <c r="AR291" s="224" t="s">
        <v>261</v>
      </c>
      <c r="AS291" s="224" t="s">
        <v>187</v>
      </c>
      <c r="AW291" s="137" t="s">
        <v>257</v>
      </c>
      <c r="BC291" s="225">
        <f>IF(M291="základní",J291,0)</f>
        <v>0</v>
      </c>
      <c r="BD291" s="225">
        <f>IF(M291="snížená",J291,0)</f>
        <v>0</v>
      </c>
      <c r="BE291" s="225">
        <f>IF(M291="zákl. přenesená",J291,0)</f>
        <v>0</v>
      </c>
      <c r="BF291" s="225">
        <f>IF(M291="sníž. přenesená",J291,0)</f>
        <v>0</v>
      </c>
      <c r="BG291" s="225">
        <f>IF(M291="nulová",J291,0)</f>
        <v>0</v>
      </c>
      <c r="BH291" s="137" t="s">
        <v>260</v>
      </c>
      <c r="BI291" s="225">
        <f>ROUND(I291*H291,2)</f>
        <v>0</v>
      </c>
      <c r="BJ291" s="137" t="s">
        <v>265</v>
      </c>
      <c r="BK291" s="224" t="s">
        <v>560</v>
      </c>
    </row>
    <row r="292" spans="2:45" s="144" customFormat="1" ht="48">
      <c r="B292" s="145"/>
      <c r="D292" s="226" t="s">
        <v>266</v>
      </c>
      <c r="F292" s="227" t="s">
        <v>561</v>
      </c>
      <c r="K292" s="145"/>
      <c r="L292" s="228"/>
      <c r="S292" s="229"/>
      <c r="AR292" s="137" t="s">
        <v>266</v>
      </c>
      <c r="AS292" s="137" t="s">
        <v>187</v>
      </c>
    </row>
    <row r="293" spans="2:63" s="144" customFormat="1" ht="21.75" customHeight="1">
      <c r="B293" s="212"/>
      <c r="C293" s="213" t="s">
        <v>562</v>
      </c>
      <c r="D293" s="213" t="s">
        <v>261</v>
      </c>
      <c r="E293" s="214" t="s">
        <v>563</v>
      </c>
      <c r="F293" s="215" t="s">
        <v>564</v>
      </c>
      <c r="G293" s="216" t="s">
        <v>23</v>
      </c>
      <c r="H293" s="217">
        <v>1</v>
      </c>
      <c r="I293" s="218"/>
      <c r="J293" s="218">
        <f>ROUND(I293*H293,2)</f>
        <v>0</v>
      </c>
      <c r="K293" s="219"/>
      <c r="L293" s="220"/>
      <c r="M293" s="221" t="s">
        <v>212</v>
      </c>
      <c r="N293" s="222">
        <v>0</v>
      </c>
      <c r="O293" s="222">
        <f>N293*H293</f>
        <v>0</v>
      </c>
      <c r="P293" s="222">
        <v>0</v>
      </c>
      <c r="Q293" s="222">
        <f>P293*H293</f>
        <v>0</v>
      </c>
      <c r="R293" s="222">
        <v>0</v>
      </c>
      <c r="S293" s="223">
        <f>R293*H293</f>
        <v>0</v>
      </c>
      <c r="AP293" s="224" t="s">
        <v>264</v>
      </c>
      <c r="AR293" s="224" t="s">
        <v>261</v>
      </c>
      <c r="AS293" s="224" t="s">
        <v>187</v>
      </c>
      <c r="AW293" s="137" t="s">
        <v>257</v>
      </c>
      <c r="BC293" s="225">
        <f>IF(M293="základní",J293,0)</f>
        <v>0</v>
      </c>
      <c r="BD293" s="225">
        <f>IF(M293="snížená",J293,0)</f>
        <v>0</v>
      </c>
      <c r="BE293" s="225">
        <f>IF(M293="zákl. přenesená",J293,0)</f>
        <v>0</v>
      </c>
      <c r="BF293" s="225">
        <f>IF(M293="sníž. přenesená",J293,0)</f>
        <v>0</v>
      </c>
      <c r="BG293" s="225">
        <f>IF(M293="nulová",J293,0)</f>
        <v>0</v>
      </c>
      <c r="BH293" s="137" t="s">
        <v>260</v>
      </c>
      <c r="BI293" s="225">
        <f>ROUND(I293*H293,2)</f>
        <v>0</v>
      </c>
      <c r="BJ293" s="137" t="s">
        <v>265</v>
      </c>
      <c r="BK293" s="224" t="s">
        <v>565</v>
      </c>
    </row>
    <row r="294" spans="2:45" s="144" customFormat="1" ht="48">
      <c r="B294" s="145"/>
      <c r="D294" s="226" t="s">
        <v>266</v>
      </c>
      <c r="F294" s="227" t="s">
        <v>566</v>
      </c>
      <c r="K294" s="145"/>
      <c r="L294" s="228"/>
      <c r="S294" s="229"/>
      <c r="AR294" s="137" t="s">
        <v>266</v>
      </c>
      <c r="AS294" s="137" t="s">
        <v>187</v>
      </c>
    </row>
    <row r="295" spans="2:63" s="144" customFormat="1" ht="21.75" customHeight="1">
      <c r="B295" s="212"/>
      <c r="C295" s="213" t="s">
        <v>567</v>
      </c>
      <c r="D295" s="213" t="s">
        <v>261</v>
      </c>
      <c r="E295" s="214" t="s">
        <v>568</v>
      </c>
      <c r="F295" s="215" t="s">
        <v>569</v>
      </c>
      <c r="G295" s="216" t="s">
        <v>23</v>
      </c>
      <c r="H295" s="217">
        <v>1</v>
      </c>
      <c r="I295" s="218"/>
      <c r="J295" s="218">
        <f>ROUND(I295*H295,2)</f>
        <v>0</v>
      </c>
      <c r="K295" s="219"/>
      <c r="L295" s="220"/>
      <c r="M295" s="221" t="s">
        <v>212</v>
      </c>
      <c r="N295" s="222">
        <v>0</v>
      </c>
      <c r="O295" s="222">
        <f>N295*H295</f>
        <v>0</v>
      </c>
      <c r="P295" s="222">
        <v>0</v>
      </c>
      <c r="Q295" s="222">
        <f>P295*H295</f>
        <v>0</v>
      </c>
      <c r="R295" s="222">
        <v>0</v>
      </c>
      <c r="S295" s="223">
        <f>R295*H295</f>
        <v>0</v>
      </c>
      <c r="AP295" s="224" t="s">
        <v>264</v>
      </c>
      <c r="AR295" s="224" t="s">
        <v>261</v>
      </c>
      <c r="AS295" s="224" t="s">
        <v>187</v>
      </c>
      <c r="AW295" s="137" t="s">
        <v>257</v>
      </c>
      <c r="BC295" s="225">
        <f>IF(M295="základní",J295,0)</f>
        <v>0</v>
      </c>
      <c r="BD295" s="225">
        <f>IF(M295="snížená",J295,0)</f>
        <v>0</v>
      </c>
      <c r="BE295" s="225">
        <f>IF(M295="zákl. přenesená",J295,0)</f>
        <v>0</v>
      </c>
      <c r="BF295" s="225">
        <f>IF(M295="sníž. přenesená",J295,0)</f>
        <v>0</v>
      </c>
      <c r="BG295" s="225">
        <f>IF(M295="nulová",J295,0)</f>
        <v>0</v>
      </c>
      <c r="BH295" s="137" t="s">
        <v>260</v>
      </c>
      <c r="BI295" s="225">
        <f>ROUND(I295*H295,2)</f>
        <v>0</v>
      </c>
      <c r="BJ295" s="137" t="s">
        <v>265</v>
      </c>
      <c r="BK295" s="224" t="s">
        <v>570</v>
      </c>
    </row>
    <row r="296" spans="2:45" s="144" customFormat="1" ht="48">
      <c r="B296" s="145"/>
      <c r="D296" s="226" t="s">
        <v>266</v>
      </c>
      <c r="F296" s="227" t="s">
        <v>571</v>
      </c>
      <c r="K296" s="145"/>
      <c r="L296" s="228"/>
      <c r="S296" s="229"/>
      <c r="AR296" s="137" t="s">
        <v>266</v>
      </c>
      <c r="AS296" s="137" t="s">
        <v>187</v>
      </c>
    </row>
    <row r="297" spans="2:63" s="144" customFormat="1" ht="21.75" customHeight="1">
      <c r="B297" s="212"/>
      <c r="C297" s="213" t="s">
        <v>572</v>
      </c>
      <c r="D297" s="213" t="s">
        <v>261</v>
      </c>
      <c r="E297" s="214" t="s">
        <v>573</v>
      </c>
      <c r="F297" s="215" t="s">
        <v>574</v>
      </c>
      <c r="G297" s="216" t="s">
        <v>23</v>
      </c>
      <c r="H297" s="217">
        <v>1</v>
      </c>
      <c r="I297" s="218"/>
      <c r="J297" s="218">
        <f>ROUND(I297*H297,2)</f>
        <v>0</v>
      </c>
      <c r="K297" s="219"/>
      <c r="L297" s="220"/>
      <c r="M297" s="221" t="s">
        <v>212</v>
      </c>
      <c r="N297" s="222">
        <v>0</v>
      </c>
      <c r="O297" s="222">
        <f>N297*H297</f>
        <v>0</v>
      </c>
      <c r="P297" s="222">
        <v>0</v>
      </c>
      <c r="Q297" s="222">
        <f>P297*H297</f>
        <v>0</v>
      </c>
      <c r="R297" s="222">
        <v>0</v>
      </c>
      <c r="S297" s="223">
        <f>R297*H297</f>
        <v>0</v>
      </c>
      <c r="AP297" s="224" t="s">
        <v>264</v>
      </c>
      <c r="AR297" s="224" t="s">
        <v>261</v>
      </c>
      <c r="AS297" s="224" t="s">
        <v>187</v>
      </c>
      <c r="AW297" s="137" t="s">
        <v>257</v>
      </c>
      <c r="BC297" s="225">
        <f>IF(M297="základní",J297,0)</f>
        <v>0</v>
      </c>
      <c r="BD297" s="225">
        <f>IF(M297="snížená",J297,0)</f>
        <v>0</v>
      </c>
      <c r="BE297" s="225">
        <f>IF(M297="zákl. přenesená",J297,0)</f>
        <v>0</v>
      </c>
      <c r="BF297" s="225">
        <f>IF(M297="sníž. přenesená",J297,0)</f>
        <v>0</v>
      </c>
      <c r="BG297" s="225">
        <f>IF(M297="nulová",J297,0)</f>
        <v>0</v>
      </c>
      <c r="BH297" s="137" t="s">
        <v>260</v>
      </c>
      <c r="BI297" s="225">
        <f>ROUND(I297*H297,2)</f>
        <v>0</v>
      </c>
      <c r="BJ297" s="137" t="s">
        <v>265</v>
      </c>
      <c r="BK297" s="224" t="s">
        <v>575</v>
      </c>
    </row>
    <row r="298" spans="2:45" s="144" customFormat="1" ht="38.25">
      <c r="B298" s="145"/>
      <c r="D298" s="226" t="s">
        <v>266</v>
      </c>
      <c r="F298" s="227" t="s">
        <v>576</v>
      </c>
      <c r="K298" s="145"/>
      <c r="L298" s="228"/>
      <c r="S298" s="229"/>
      <c r="AR298" s="137" t="s">
        <v>266</v>
      </c>
      <c r="AS298" s="137" t="s">
        <v>187</v>
      </c>
    </row>
    <row r="299" spans="2:63" s="144" customFormat="1" ht="21.75" customHeight="1">
      <c r="B299" s="212"/>
      <c r="C299" s="213" t="s">
        <v>426</v>
      </c>
      <c r="D299" s="213" t="s">
        <v>261</v>
      </c>
      <c r="E299" s="214" t="s">
        <v>577</v>
      </c>
      <c r="F299" s="215" t="s">
        <v>578</v>
      </c>
      <c r="G299" s="216" t="s">
        <v>23</v>
      </c>
      <c r="H299" s="217">
        <v>1</v>
      </c>
      <c r="I299" s="218"/>
      <c r="J299" s="218">
        <f>ROUND(I299*H299,2)</f>
        <v>0</v>
      </c>
      <c r="K299" s="219"/>
      <c r="L299" s="220"/>
      <c r="M299" s="221" t="s">
        <v>212</v>
      </c>
      <c r="N299" s="222">
        <v>0</v>
      </c>
      <c r="O299" s="222">
        <f>N299*H299</f>
        <v>0</v>
      </c>
      <c r="P299" s="222">
        <v>0</v>
      </c>
      <c r="Q299" s="222">
        <f>P299*H299</f>
        <v>0</v>
      </c>
      <c r="R299" s="222">
        <v>0</v>
      </c>
      <c r="S299" s="223">
        <f>R299*H299</f>
        <v>0</v>
      </c>
      <c r="AP299" s="224" t="s">
        <v>264</v>
      </c>
      <c r="AR299" s="224" t="s">
        <v>261</v>
      </c>
      <c r="AS299" s="224" t="s">
        <v>187</v>
      </c>
      <c r="AW299" s="137" t="s">
        <v>257</v>
      </c>
      <c r="BC299" s="225">
        <f>IF(M299="základní",J299,0)</f>
        <v>0</v>
      </c>
      <c r="BD299" s="225">
        <f>IF(M299="snížená",J299,0)</f>
        <v>0</v>
      </c>
      <c r="BE299" s="225">
        <f>IF(M299="zákl. přenesená",J299,0)</f>
        <v>0</v>
      </c>
      <c r="BF299" s="225">
        <f>IF(M299="sníž. přenesená",J299,0)</f>
        <v>0</v>
      </c>
      <c r="BG299" s="225">
        <f>IF(M299="nulová",J299,0)</f>
        <v>0</v>
      </c>
      <c r="BH299" s="137" t="s">
        <v>260</v>
      </c>
      <c r="BI299" s="225">
        <f>ROUND(I299*H299,2)</f>
        <v>0</v>
      </c>
      <c r="BJ299" s="137" t="s">
        <v>265</v>
      </c>
      <c r="BK299" s="224" t="s">
        <v>579</v>
      </c>
    </row>
    <row r="300" spans="2:45" s="144" customFormat="1" ht="48">
      <c r="B300" s="145"/>
      <c r="D300" s="226" t="s">
        <v>266</v>
      </c>
      <c r="F300" s="227" t="s">
        <v>580</v>
      </c>
      <c r="K300" s="145"/>
      <c r="L300" s="228"/>
      <c r="S300" s="229"/>
      <c r="AR300" s="137" t="s">
        <v>266</v>
      </c>
      <c r="AS300" s="137" t="s">
        <v>187</v>
      </c>
    </row>
    <row r="301" spans="2:63" s="144" customFormat="1" ht="21.75" customHeight="1">
      <c r="B301" s="212"/>
      <c r="C301" s="213" t="s">
        <v>581</v>
      </c>
      <c r="D301" s="213" t="s">
        <v>261</v>
      </c>
      <c r="E301" s="214" t="s">
        <v>582</v>
      </c>
      <c r="F301" s="215" t="s">
        <v>574</v>
      </c>
      <c r="G301" s="216" t="s">
        <v>23</v>
      </c>
      <c r="H301" s="217">
        <v>1</v>
      </c>
      <c r="I301" s="218"/>
      <c r="J301" s="218">
        <f>ROUND(I301*H301,2)</f>
        <v>0</v>
      </c>
      <c r="K301" s="219"/>
      <c r="L301" s="220"/>
      <c r="M301" s="221" t="s">
        <v>212</v>
      </c>
      <c r="N301" s="222">
        <v>0</v>
      </c>
      <c r="O301" s="222">
        <f>N301*H301</f>
        <v>0</v>
      </c>
      <c r="P301" s="222">
        <v>0</v>
      </c>
      <c r="Q301" s="222">
        <f>P301*H301</f>
        <v>0</v>
      </c>
      <c r="R301" s="222">
        <v>0</v>
      </c>
      <c r="S301" s="223">
        <f>R301*H301</f>
        <v>0</v>
      </c>
      <c r="AP301" s="224" t="s">
        <v>264</v>
      </c>
      <c r="AR301" s="224" t="s">
        <v>261</v>
      </c>
      <c r="AS301" s="224" t="s">
        <v>187</v>
      </c>
      <c r="AW301" s="137" t="s">
        <v>257</v>
      </c>
      <c r="BC301" s="225">
        <f>IF(M301="základní",J301,0)</f>
        <v>0</v>
      </c>
      <c r="BD301" s="225">
        <f>IF(M301="snížená",J301,0)</f>
        <v>0</v>
      </c>
      <c r="BE301" s="225">
        <f>IF(M301="zákl. přenesená",J301,0)</f>
        <v>0</v>
      </c>
      <c r="BF301" s="225">
        <f>IF(M301="sníž. přenesená",J301,0)</f>
        <v>0</v>
      </c>
      <c r="BG301" s="225">
        <f>IF(M301="nulová",J301,0)</f>
        <v>0</v>
      </c>
      <c r="BH301" s="137" t="s">
        <v>260</v>
      </c>
      <c r="BI301" s="225">
        <f>ROUND(I301*H301,2)</f>
        <v>0</v>
      </c>
      <c r="BJ301" s="137" t="s">
        <v>265</v>
      </c>
      <c r="BK301" s="224" t="s">
        <v>583</v>
      </c>
    </row>
    <row r="302" spans="2:45" s="144" customFormat="1" ht="38.25">
      <c r="B302" s="145"/>
      <c r="D302" s="226" t="s">
        <v>266</v>
      </c>
      <c r="F302" s="227" t="s">
        <v>576</v>
      </c>
      <c r="K302" s="145"/>
      <c r="L302" s="228"/>
      <c r="S302" s="229"/>
      <c r="AR302" s="137" t="s">
        <v>266</v>
      </c>
      <c r="AS302" s="137" t="s">
        <v>187</v>
      </c>
    </row>
    <row r="303" spans="2:63" s="144" customFormat="1" ht="21.75" customHeight="1">
      <c r="B303" s="212"/>
      <c r="C303" s="213" t="s">
        <v>430</v>
      </c>
      <c r="D303" s="213" t="s">
        <v>261</v>
      </c>
      <c r="E303" s="214" t="s">
        <v>584</v>
      </c>
      <c r="F303" s="215" t="s">
        <v>585</v>
      </c>
      <c r="G303" s="216" t="s">
        <v>23</v>
      </c>
      <c r="H303" s="217">
        <v>1</v>
      </c>
      <c r="I303" s="218"/>
      <c r="J303" s="218">
        <f>ROUND(I303*H303,2)</f>
        <v>0</v>
      </c>
      <c r="K303" s="219"/>
      <c r="L303" s="220"/>
      <c r="M303" s="221" t="s">
        <v>212</v>
      </c>
      <c r="N303" s="222">
        <v>0</v>
      </c>
      <c r="O303" s="222">
        <f>N303*H303</f>
        <v>0</v>
      </c>
      <c r="P303" s="222">
        <v>0</v>
      </c>
      <c r="Q303" s="222">
        <f>P303*H303</f>
        <v>0</v>
      </c>
      <c r="R303" s="222">
        <v>0</v>
      </c>
      <c r="S303" s="223">
        <f>R303*H303</f>
        <v>0</v>
      </c>
      <c r="AP303" s="224" t="s">
        <v>264</v>
      </c>
      <c r="AR303" s="224" t="s">
        <v>261</v>
      </c>
      <c r="AS303" s="224" t="s">
        <v>187</v>
      </c>
      <c r="AW303" s="137" t="s">
        <v>257</v>
      </c>
      <c r="BC303" s="225">
        <f>IF(M303="základní",J303,0)</f>
        <v>0</v>
      </c>
      <c r="BD303" s="225">
        <f>IF(M303="snížená",J303,0)</f>
        <v>0</v>
      </c>
      <c r="BE303" s="225">
        <f>IF(M303="zákl. přenesená",J303,0)</f>
        <v>0</v>
      </c>
      <c r="BF303" s="225">
        <f>IF(M303="sníž. přenesená",J303,0)</f>
        <v>0</v>
      </c>
      <c r="BG303" s="225">
        <f>IF(M303="nulová",J303,0)</f>
        <v>0</v>
      </c>
      <c r="BH303" s="137" t="s">
        <v>260</v>
      </c>
      <c r="BI303" s="225">
        <f>ROUND(I303*H303,2)</f>
        <v>0</v>
      </c>
      <c r="BJ303" s="137" t="s">
        <v>265</v>
      </c>
      <c r="BK303" s="224" t="s">
        <v>586</v>
      </c>
    </row>
    <row r="304" spans="2:45" s="144" customFormat="1" ht="48">
      <c r="B304" s="145"/>
      <c r="D304" s="226" t="s">
        <v>266</v>
      </c>
      <c r="F304" s="227" t="s">
        <v>587</v>
      </c>
      <c r="K304" s="145"/>
      <c r="L304" s="228"/>
      <c r="S304" s="229"/>
      <c r="AR304" s="137" t="s">
        <v>266</v>
      </c>
      <c r="AS304" s="137" t="s">
        <v>187</v>
      </c>
    </row>
    <row r="305" spans="2:63" s="144" customFormat="1" ht="21.75" customHeight="1">
      <c r="B305" s="212"/>
      <c r="C305" s="213" t="s">
        <v>588</v>
      </c>
      <c r="D305" s="213" t="s">
        <v>261</v>
      </c>
      <c r="E305" s="214" t="s">
        <v>589</v>
      </c>
      <c r="F305" s="215" t="s">
        <v>590</v>
      </c>
      <c r="G305" s="216" t="s">
        <v>23</v>
      </c>
      <c r="H305" s="217">
        <v>1</v>
      </c>
      <c r="I305" s="218"/>
      <c r="J305" s="218">
        <f>ROUND(I305*H305,2)</f>
        <v>0</v>
      </c>
      <c r="K305" s="219"/>
      <c r="L305" s="220"/>
      <c r="M305" s="221" t="s">
        <v>212</v>
      </c>
      <c r="N305" s="222">
        <v>0</v>
      </c>
      <c r="O305" s="222">
        <f>N305*H305</f>
        <v>0</v>
      </c>
      <c r="P305" s="222">
        <v>0</v>
      </c>
      <c r="Q305" s="222">
        <f>P305*H305</f>
        <v>0</v>
      </c>
      <c r="R305" s="222">
        <v>0</v>
      </c>
      <c r="S305" s="223">
        <f>R305*H305</f>
        <v>0</v>
      </c>
      <c r="AP305" s="224" t="s">
        <v>264</v>
      </c>
      <c r="AR305" s="224" t="s">
        <v>261</v>
      </c>
      <c r="AS305" s="224" t="s">
        <v>187</v>
      </c>
      <c r="AW305" s="137" t="s">
        <v>257</v>
      </c>
      <c r="BC305" s="225">
        <f>IF(M305="základní",J305,0)</f>
        <v>0</v>
      </c>
      <c r="BD305" s="225">
        <f>IF(M305="snížená",J305,0)</f>
        <v>0</v>
      </c>
      <c r="BE305" s="225">
        <f>IF(M305="zákl. přenesená",J305,0)</f>
        <v>0</v>
      </c>
      <c r="BF305" s="225">
        <f>IF(M305="sníž. přenesená",J305,0)</f>
        <v>0</v>
      </c>
      <c r="BG305" s="225">
        <f>IF(M305="nulová",J305,0)</f>
        <v>0</v>
      </c>
      <c r="BH305" s="137" t="s">
        <v>260</v>
      </c>
      <c r="BI305" s="225">
        <f>ROUND(I305*H305,2)</f>
        <v>0</v>
      </c>
      <c r="BJ305" s="137" t="s">
        <v>265</v>
      </c>
      <c r="BK305" s="224" t="s">
        <v>591</v>
      </c>
    </row>
    <row r="306" spans="2:45" s="144" customFormat="1" ht="48">
      <c r="B306" s="145"/>
      <c r="D306" s="226" t="s">
        <v>266</v>
      </c>
      <c r="F306" s="227" t="s">
        <v>592</v>
      </c>
      <c r="K306" s="145"/>
      <c r="L306" s="228"/>
      <c r="S306" s="229"/>
      <c r="AR306" s="137" t="s">
        <v>266</v>
      </c>
      <c r="AS306" s="137" t="s">
        <v>187</v>
      </c>
    </row>
    <row r="307" spans="2:63" s="144" customFormat="1" ht="21.75" customHeight="1">
      <c r="B307" s="212"/>
      <c r="C307" s="213" t="s">
        <v>434</v>
      </c>
      <c r="D307" s="213" t="s">
        <v>261</v>
      </c>
      <c r="E307" s="214" t="s">
        <v>593</v>
      </c>
      <c r="F307" s="215" t="s">
        <v>590</v>
      </c>
      <c r="G307" s="216" t="s">
        <v>23</v>
      </c>
      <c r="H307" s="217">
        <v>1</v>
      </c>
      <c r="I307" s="218"/>
      <c r="J307" s="218">
        <f>ROUND(I307*H307,2)</f>
        <v>0</v>
      </c>
      <c r="K307" s="219"/>
      <c r="L307" s="220"/>
      <c r="M307" s="221" t="s">
        <v>212</v>
      </c>
      <c r="N307" s="222">
        <v>0</v>
      </c>
      <c r="O307" s="222">
        <f>N307*H307</f>
        <v>0</v>
      </c>
      <c r="P307" s="222">
        <v>0</v>
      </c>
      <c r="Q307" s="222">
        <f>P307*H307</f>
        <v>0</v>
      </c>
      <c r="R307" s="222">
        <v>0</v>
      </c>
      <c r="S307" s="223">
        <f>R307*H307</f>
        <v>0</v>
      </c>
      <c r="AP307" s="224" t="s">
        <v>264</v>
      </c>
      <c r="AR307" s="224" t="s">
        <v>261</v>
      </c>
      <c r="AS307" s="224" t="s">
        <v>187</v>
      </c>
      <c r="AW307" s="137" t="s">
        <v>257</v>
      </c>
      <c r="BC307" s="225">
        <f>IF(M307="základní",J307,0)</f>
        <v>0</v>
      </c>
      <c r="BD307" s="225">
        <f>IF(M307="snížená",J307,0)</f>
        <v>0</v>
      </c>
      <c r="BE307" s="225">
        <f>IF(M307="zákl. přenesená",J307,0)</f>
        <v>0</v>
      </c>
      <c r="BF307" s="225">
        <f>IF(M307="sníž. přenesená",J307,0)</f>
        <v>0</v>
      </c>
      <c r="BG307" s="225">
        <f>IF(M307="nulová",J307,0)</f>
        <v>0</v>
      </c>
      <c r="BH307" s="137" t="s">
        <v>260</v>
      </c>
      <c r="BI307" s="225">
        <f>ROUND(I307*H307,2)</f>
        <v>0</v>
      </c>
      <c r="BJ307" s="137" t="s">
        <v>265</v>
      </c>
      <c r="BK307" s="224" t="s">
        <v>594</v>
      </c>
    </row>
    <row r="308" spans="2:45" s="144" customFormat="1" ht="48">
      <c r="B308" s="145"/>
      <c r="D308" s="226" t="s">
        <v>266</v>
      </c>
      <c r="F308" s="227" t="s">
        <v>592</v>
      </c>
      <c r="K308" s="145"/>
      <c r="L308" s="228"/>
      <c r="S308" s="229"/>
      <c r="AR308" s="137" t="s">
        <v>266</v>
      </c>
      <c r="AS308" s="137" t="s">
        <v>187</v>
      </c>
    </row>
    <row r="309" spans="2:63" s="144" customFormat="1" ht="21.75" customHeight="1">
      <c r="B309" s="212"/>
      <c r="C309" s="213" t="s">
        <v>595</v>
      </c>
      <c r="D309" s="213" t="s">
        <v>261</v>
      </c>
      <c r="E309" s="214" t="s">
        <v>596</v>
      </c>
      <c r="F309" s="215" t="s">
        <v>597</v>
      </c>
      <c r="G309" s="216" t="s">
        <v>23</v>
      </c>
      <c r="H309" s="217">
        <v>1</v>
      </c>
      <c r="I309" s="218"/>
      <c r="J309" s="218">
        <f>ROUND(I309*H309,2)</f>
        <v>0</v>
      </c>
      <c r="K309" s="219"/>
      <c r="L309" s="220"/>
      <c r="M309" s="221" t="s">
        <v>212</v>
      </c>
      <c r="N309" s="222">
        <v>0</v>
      </c>
      <c r="O309" s="222">
        <f>N309*H309</f>
        <v>0</v>
      </c>
      <c r="P309" s="222">
        <v>0</v>
      </c>
      <c r="Q309" s="222">
        <f>P309*H309</f>
        <v>0</v>
      </c>
      <c r="R309" s="222">
        <v>0</v>
      </c>
      <c r="S309" s="223">
        <f>R309*H309</f>
        <v>0</v>
      </c>
      <c r="AP309" s="224" t="s">
        <v>264</v>
      </c>
      <c r="AR309" s="224" t="s">
        <v>261</v>
      </c>
      <c r="AS309" s="224" t="s">
        <v>187</v>
      </c>
      <c r="AW309" s="137" t="s">
        <v>257</v>
      </c>
      <c r="BC309" s="225">
        <f>IF(M309="základní",J309,0)</f>
        <v>0</v>
      </c>
      <c r="BD309" s="225">
        <f>IF(M309="snížená",J309,0)</f>
        <v>0</v>
      </c>
      <c r="BE309" s="225">
        <f>IF(M309="zákl. přenesená",J309,0)</f>
        <v>0</v>
      </c>
      <c r="BF309" s="225">
        <f>IF(M309="sníž. přenesená",J309,0)</f>
        <v>0</v>
      </c>
      <c r="BG309" s="225">
        <f>IF(M309="nulová",J309,0)</f>
        <v>0</v>
      </c>
      <c r="BH309" s="137" t="s">
        <v>260</v>
      </c>
      <c r="BI309" s="225">
        <f>ROUND(I309*H309,2)</f>
        <v>0</v>
      </c>
      <c r="BJ309" s="137" t="s">
        <v>265</v>
      </c>
      <c r="BK309" s="224" t="s">
        <v>598</v>
      </c>
    </row>
    <row r="310" spans="2:45" s="144" customFormat="1" ht="48">
      <c r="B310" s="145"/>
      <c r="D310" s="226" t="s">
        <v>266</v>
      </c>
      <c r="F310" s="227" t="s">
        <v>599</v>
      </c>
      <c r="K310" s="145"/>
      <c r="L310" s="228"/>
      <c r="S310" s="229"/>
      <c r="AR310" s="137" t="s">
        <v>266</v>
      </c>
      <c r="AS310" s="137" t="s">
        <v>187</v>
      </c>
    </row>
    <row r="311" spans="2:63" s="144" customFormat="1" ht="21.75" customHeight="1">
      <c r="B311" s="212"/>
      <c r="C311" s="213" t="s">
        <v>439</v>
      </c>
      <c r="D311" s="213" t="s">
        <v>261</v>
      </c>
      <c r="E311" s="214" t="s">
        <v>600</v>
      </c>
      <c r="F311" s="215" t="s">
        <v>597</v>
      </c>
      <c r="G311" s="216" t="s">
        <v>23</v>
      </c>
      <c r="H311" s="217">
        <v>1</v>
      </c>
      <c r="I311" s="218"/>
      <c r="J311" s="218">
        <f>ROUND(I311*H311,2)</f>
        <v>0</v>
      </c>
      <c r="K311" s="219"/>
      <c r="L311" s="220"/>
      <c r="M311" s="221" t="s">
        <v>212</v>
      </c>
      <c r="N311" s="222">
        <v>0</v>
      </c>
      <c r="O311" s="222">
        <f>N311*H311</f>
        <v>0</v>
      </c>
      <c r="P311" s="222">
        <v>0</v>
      </c>
      <c r="Q311" s="222">
        <f>P311*H311</f>
        <v>0</v>
      </c>
      <c r="R311" s="222">
        <v>0</v>
      </c>
      <c r="S311" s="223">
        <f>R311*H311</f>
        <v>0</v>
      </c>
      <c r="AP311" s="224" t="s">
        <v>264</v>
      </c>
      <c r="AR311" s="224" t="s">
        <v>261</v>
      </c>
      <c r="AS311" s="224" t="s">
        <v>187</v>
      </c>
      <c r="AW311" s="137" t="s">
        <v>257</v>
      </c>
      <c r="BC311" s="225">
        <f>IF(M311="základní",J311,0)</f>
        <v>0</v>
      </c>
      <c r="BD311" s="225">
        <f>IF(M311="snížená",J311,0)</f>
        <v>0</v>
      </c>
      <c r="BE311" s="225">
        <f>IF(M311="zákl. přenesená",J311,0)</f>
        <v>0</v>
      </c>
      <c r="BF311" s="225">
        <f>IF(M311="sníž. přenesená",J311,0)</f>
        <v>0</v>
      </c>
      <c r="BG311" s="225">
        <f>IF(M311="nulová",J311,0)</f>
        <v>0</v>
      </c>
      <c r="BH311" s="137" t="s">
        <v>260</v>
      </c>
      <c r="BI311" s="225">
        <f>ROUND(I311*H311,2)</f>
        <v>0</v>
      </c>
      <c r="BJ311" s="137" t="s">
        <v>265</v>
      </c>
      <c r="BK311" s="224" t="s">
        <v>601</v>
      </c>
    </row>
    <row r="312" spans="2:45" s="144" customFormat="1" ht="48">
      <c r="B312" s="145"/>
      <c r="D312" s="226" t="s">
        <v>266</v>
      </c>
      <c r="F312" s="227" t="s">
        <v>599</v>
      </c>
      <c r="K312" s="145"/>
      <c r="L312" s="228"/>
      <c r="S312" s="229"/>
      <c r="AR312" s="137" t="s">
        <v>266</v>
      </c>
      <c r="AS312" s="137" t="s">
        <v>187</v>
      </c>
    </row>
    <row r="313" spans="2:63" s="144" customFormat="1" ht="21.75" customHeight="1">
      <c r="B313" s="212"/>
      <c r="C313" s="213" t="s">
        <v>602</v>
      </c>
      <c r="D313" s="213" t="s">
        <v>261</v>
      </c>
      <c r="E313" s="214" t="s">
        <v>603</v>
      </c>
      <c r="F313" s="215" t="s">
        <v>604</v>
      </c>
      <c r="G313" s="216" t="s">
        <v>23</v>
      </c>
      <c r="H313" s="217">
        <v>2</v>
      </c>
      <c r="I313" s="218"/>
      <c r="J313" s="218">
        <f>ROUND(I313*H313,2)</f>
        <v>0</v>
      </c>
      <c r="K313" s="219"/>
      <c r="L313" s="220"/>
      <c r="M313" s="221" t="s">
        <v>212</v>
      </c>
      <c r="N313" s="222">
        <v>0</v>
      </c>
      <c r="O313" s="222">
        <f>N313*H313</f>
        <v>0</v>
      </c>
      <c r="P313" s="222">
        <v>0</v>
      </c>
      <c r="Q313" s="222">
        <f>P313*H313</f>
        <v>0</v>
      </c>
      <c r="R313" s="222">
        <v>0</v>
      </c>
      <c r="S313" s="223">
        <f>R313*H313</f>
        <v>0</v>
      </c>
      <c r="AP313" s="224" t="s">
        <v>264</v>
      </c>
      <c r="AR313" s="224" t="s">
        <v>261</v>
      </c>
      <c r="AS313" s="224" t="s">
        <v>187</v>
      </c>
      <c r="AW313" s="137" t="s">
        <v>257</v>
      </c>
      <c r="BC313" s="225">
        <f>IF(M313="základní",J313,0)</f>
        <v>0</v>
      </c>
      <c r="BD313" s="225">
        <f>IF(M313="snížená",J313,0)</f>
        <v>0</v>
      </c>
      <c r="BE313" s="225">
        <f>IF(M313="zákl. přenesená",J313,0)</f>
        <v>0</v>
      </c>
      <c r="BF313" s="225">
        <f>IF(M313="sníž. přenesená",J313,0)</f>
        <v>0</v>
      </c>
      <c r="BG313" s="225">
        <f>IF(M313="nulová",J313,0)</f>
        <v>0</v>
      </c>
      <c r="BH313" s="137" t="s">
        <v>260</v>
      </c>
      <c r="BI313" s="225">
        <f>ROUND(I313*H313,2)</f>
        <v>0</v>
      </c>
      <c r="BJ313" s="137" t="s">
        <v>265</v>
      </c>
      <c r="BK313" s="224" t="s">
        <v>605</v>
      </c>
    </row>
    <row r="314" spans="2:45" s="144" customFormat="1" ht="18.75">
      <c r="B314" s="145"/>
      <c r="D314" s="226" t="s">
        <v>266</v>
      </c>
      <c r="F314" s="227" t="s">
        <v>604</v>
      </c>
      <c r="K314" s="145"/>
      <c r="L314" s="228"/>
      <c r="S314" s="229"/>
      <c r="AR314" s="137" t="s">
        <v>266</v>
      </c>
      <c r="AS314" s="137" t="s">
        <v>187</v>
      </c>
    </row>
    <row r="315" spans="2:63" s="144" customFormat="1" ht="21.75" customHeight="1">
      <c r="B315" s="212"/>
      <c r="C315" s="213" t="s">
        <v>443</v>
      </c>
      <c r="D315" s="213" t="s">
        <v>261</v>
      </c>
      <c r="E315" s="214" t="s">
        <v>606</v>
      </c>
      <c r="F315" s="215" t="s">
        <v>607</v>
      </c>
      <c r="G315" s="216" t="s">
        <v>23</v>
      </c>
      <c r="H315" s="217">
        <v>2</v>
      </c>
      <c r="I315" s="218"/>
      <c r="J315" s="218">
        <f>ROUND(I315*H315,2)</f>
        <v>0</v>
      </c>
      <c r="K315" s="219"/>
      <c r="L315" s="220"/>
      <c r="M315" s="221" t="s">
        <v>212</v>
      </c>
      <c r="N315" s="222">
        <v>0</v>
      </c>
      <c r="O315" s="222">
        <f>N315*H315</f>
        <v>0</v>
      </c>
      <c r="P315" s="222">
        <v>0</v>
      </c>
      <c r="Q315" s="222">
        <f>P315*H315</f>
        <v>0</v>
      </c>
      <c r="R315" s="222">
        <v>0</v>
      </c>
      <c r="S315" s="223">
        <f>R315*H315</f>
        <v>0</v>
      </c>
      <c r="AP315" s="224" t="s">
        <v>264</v>
      </c>
      <c r="AR315" s="224" t="s">
        <v>261</v>
      </c>
      <c r="AS315" s="224" t="s">
        <v>187</v>
      </c>
      <c r="AW315" s="137" t="s">
        <v>257</v>
      </c>
      <c r="BC315" s="225">
        <f>IF(M315="základní",J315,0)</f>
        <v>0</v>
      </c>
      <c r="BD315" s="225">
        <f>IF(M315="snížená",J315,0)</f>
        <v>0</v>
      </c>
      <c r="BE315" s="225">
        <f>IF(M315="zákl. přenesená",J315,0)</f>
        <v>0</v>
      </c>
      <c r="BF315" s="225">
        <f>IF(M315="sníž. přenesená",J315,0)</f>
        <v>0</v>
      </c>
      <c r="BG315" s="225">
        <f>IF(M315="nulová",J315,0)</f>
        <v>0</v>
      </c>
      <c r="BH315" s="137" t="s">
        <v>260</v>
      </c>
      <c r="BI315" s="225">
        <f>ROUND(I315*H315,2)</f>
        <v>0</v>
      </c>
      <c r="BJ315" s="137" t="s">
        <v>265</v>
      </c>
      <c r="BK315" s="224" t="s">
        <v>608</v>
      </c>
    </row>
    <row r="316" spans="2:45" s="144" customFormat="1" ht="18.75">
      <c r="B316" s="145"/>
      <c r="D316" s="226" t="s">
        <v>266</v>
      </c>
      <c r="F316" s="227" t="s">
        <v>607</v>
      </c>
      <c r="K316" s="145"/>
      <c r="L316" s="228"/>
      <c r="S316" s="229"/>
      <c r="AR316" s="137" t="s">
        <v>266</v>
      </c>
      <c r="AS316" s="137" t="s">
        <v>187</v>
      </c>
    </row>
    <row r="317" spans="2:63" s="144" customFormat="1" ht="21.75" customHeight="1">
      <c r="B317" s="212"/>
      <c r="C317" s="213" t="s">
        <v>609</v>
      </c>
      <c r="D317" s="213" t="s">
        <v>261</v>
      </c>
      <c r="E317" s="214" t="s">
        <v>610</v>
      </c>
      <c r="F317" s="215" t="s">
        <v>611</v>
      </c>
      <c r="G317" s="216" t="s">
        <v>23</v>
      </c>
      <c r="H317" s="217">
        <v>3</v>
      </c>
      <c r="I317" s="218"/>
      <c r="J317" s="218">
        <f>ROUND(I317*H317,2)</f>
        <v>0</v>
      </c>
      <c r="K317" s="219"/>
      <c r="L317" s="220"/>
      <c r="M317" s="221" t="s">
        <v>212</v>
      </c>
      <c r="N317" s="222">
        <v>0</v>
      </c>
      <c r="O317" s="222">
        <f>N317*H317</f>
        <v>0</v>
      </c>
      <c r="P317" s="222">
        <v>0</v>
      </c>
      <c r="Q317" s="222">
        <f>P317*H317</f>
        <v>0</v>
      </c>
      <c r="R317" s="222">
        <v>0</v>
      </c>
      <c r="S317" s="223">
        <f>R317*H317</f>
        <v>0</v>
      </c>
      <c r="AP317" s="224" t="s">
        <v>264</v>
      </c>
      <c r="AR317" s="224" t="s">
        <v>261</v>
      </c>
      <c r="AS317" s="224" t="s">
        <v>187</v>
      </c>
      <c r="AW317" s="137" t="s">
        <v>257</v>
      </c>
      <c r="BC317" s="225">
        <f>IF(M317="základní",J317,0)</f>
        <v>0</v>
      </c>
      <c r="BD317" s="225">
        <f>IF(M317="snížená",J317,0)</f>
        <v>0</v>
      </c>
      <c r="BE317" s="225">
        <f>IF(M317="zákl. přenesená",J317,0)</f>
        <v>0</v>
      </c>
      <c r="BF317" s="225">
        <f>IF(M317="sníž. přenesená",J317,0)</f>
        <v>0</v>
      </c>
      <c r="BG317" s="225">
        <f>IF(M317="nulová",J317,0)</f>
        <v>0</v>
      </c>
      <c r="BH317" s="137" t="s">
        <v>260</v>
      </c>
      <c r="BI317" s="225">
        <f>ROUND(I317*H317,2)</f>
        <v>0</v>
      </c>
      <c r="BJ317" s="137" t="s">
        <v>265</v>
      </c>
      <c r="BK317" s="224" t="s">
        <v>612</v>
      </c>
    </row>
    <row r="318" spans="2:45" s="144" customFormat="1" ht="18.75">
      <c r="B318" s="145"/>
      <c r="D318" s="226" t="s">
        <v>266</v>
      </c>
      <c r="F318" s="227" t="s">
        <v>611</v>
      </c>
      <c r="K318" s="145"/>
      <c r="L318" s="228"/>
      <c r="S318" s="229"/>
      <c r="AR318" s="137" t="s">
        <v>266</v>
      </c>
      <c r="AS318" s="137" t="s">
        <v>187</v>
      </c>
    </row>
    <row r="319" spans="2:63" s="144" customFormat="1" ht="21.75" customHeight="1">
      <c r="B319" s="212"/>
      <c r="C319" s="213" t="s">
        <v>447</v>
      </c>
      <c r="D319" s="213" t="s">
        <v>261</v>
      </c>
      <c r="E319" s="214" t="s">
        <v>613</v>
      </c>
      <c r="F319" s="215" t="s">
        <v>614</v>
      </c>
      <c r="G319" s="216" t="s">
        <v>23</v>
      </c>
      <c r="H319" s="217">
        <v>2</v>
      </c>
      <c r="I319" s="218"/>
      <c r="J319" s="218">
        <f>ROUND(I319*H319,2)</f>
        <v>0</v>
      </c>
      <c r="K319" s="219"/>
      <c r="L319" s="220"/>
      <c r="M319" s="221" t="s">
        <v>212</v>
      </c>
      <c r="N319" s="222">
        <v>0</v>
      </c>
      <c r="O319" s="222">
        <f>N319*H319</f>
        <v>0</v>
      </c>
      <c r="P319" s="222">
        <v>0</v>
      </c>
      <c r="Q319" s="222">
        <f>P319*H319</f>
        <v>0</v>
      </c>
      <c r="R319" s="222">
        <v>0</v>
      </c>
      <c r="S319" s="223">
        <f>R319*H319</f>
        <v>0</v>
      </c>
      <c r="AP319" s="224" t="s">
        <v>264</v>
      </c>
      <c r="AR319" s="224" t="s">
        <v>261</v>
      </c>
      <c r="AS319" s="224" t="s">
        <v>187</v>
      </c>
      <c r="AW319" s="137" t="s">
        <v>257</v>
      </c>
      <c r="BC319" s="225">
        <f>IF(M319="základní",J319,0)</f>
        <v>0</v>
      </c>
      <c r="BD319" s="225">
        <f>IF(M319="snížená",J319,0)</f>
        <v>0</v>
      </c>
      <c r="BE319" s="225">
        <f>IF(M319="zákl. přenesená",J319,0)</f>
        <v>0</v>
      </c>
      <c r="BF319" s="225">
        <f>IF(M319="sníž. přenesená",J319,0)</f>
        <v>0</v>
      </c>
      <c r="BG319" s="225">
        <f>IF(M319="nulová",J319,0)</f>
        <v>0</v>
      </c>
      <c r="BH319" s="137" t="s">
        <v>260</v>
      </c>
      <c r="BI319" s="225">
        <f>ROUND(I319*H319,2)</f>
        <v>0</v>
      </c>
      <c r="BJ319" s="137" t="s">
        <v>265</v>
      </c>
      <c r="BK319" s="224" t="s">
        <v>615</v>
      </c>
    </row>
    <row r="320" spans="2:45" s="144" customFormat="1" ht="9.75">
      <c r="B320" s="145"/>
      <c r="D320" s="226" t="s">
        <v>266</v>
      </c>
      <c r="F320" s="227" t="s">
        <v>614</v>
      </c>
      <c r="K320" s="145"/>
      <c r="L320" s="228"/>
      <c r="S320" s="229"/>
      <c r="AR320" s="137" t="s">
        <v>266</v>
      </c>
      <c r="AS320" s="137" t="s">
        <v>187</v>
      </c>
    </row>
    <row r="321" spans="2:63" s="144" customFormat="1" ht="21.75" customHeight="1">
      <c r="B321" s="212"/>
      <c r="C321" s="213" t="s">
        <v>616</v>
      </c>
      <c r="D321" s="213" t="s">
        <v>261</v>
      </c>
      <c r="E321" s="214" t="s">
        <v>617</v>
      </c>
      <c r="F321" s="215" t="s">
        <v>618</v>
      </c>
      <c r="G321" s="216" t="s">
        <v>23</v>
      </c>
      <c r="H321" s="217">
        <v>2</v>
      </c>
      <c r="I321" s="218"/>
      <c r="J321" s="218">
        <f>ROUND(I321*H321,2)</f>
        <v>0</v>
      </c>
      <c r="K321" s="219"/>
      <c r="L321" s="220"/>
      <c r="M321" s="221" t="s">
        <v>212</v>
      </c>
      <c r="N321" s="222">
        <v>0</v>
      </c>
      <c r="O321" s="222">
        <f>N321*H321</f>
        <v>0</v>
      </c>
      <c r="P321" s="222">
        <v>0</v>
      </c>
      <c r="Q321" s="222">
        <f>P321*H321</f>
        <v>0</v>
      </c>
      <c r="R321" s="222">
        <v>0</v>
      </c>
      <c r="S321" s="223">
        <f>R321*H321</f>
        <v>0</v>
      </c>
      <c r="AP321" s="224" t="s">
        <v>264</v>
      </c>
      <c r="AR321" s="224" t="s">
        <v>261</v>
      </c>
      <c r="AS321" s="224" t="s">
        <v>187</v>
      </c>
      <c r="AW321" s="137" t="s">
        <v>257</v>
      </c>
      <c r="BC321" s="225">
        <f>IF(M321="základní",J321,0)</f>
        <v>0</v>
      </c>
      <c r="BD321" s="225">
        <f>IF(M321="snížená",J321,0)</f>
        <v>0</v>
      </c>
      <c r="BE321" s="225">
        <f>IF(M321="zákl. přenesená",J321,0)</f>
        <v>0</v>
      </c>
      <c r="BF321" s="225">
        <f>IF(M321="sníž. přenesená",J321,0)</f>
        <v>0</v>
      </c>
      <c r="BG321" s="225">
        <f>IF(M321="nulová",J321,0)</f>
        <v>0</v>
      </c>
      <c r="BH321" s="137" t="s">
        <v>260</v>
      </c>
      <c r="BI321" s="225">
        <f>ROUND(I321*H321,2)</f>
        <v>0</v>
      </c>
      <c r="BJ321" s="137" t="s">
        <v>265</v>
      </c>
      <c r="BK321" s="224" t="s">
        <v>619</v>
      </c>
    </row>
    <row r="322" spans="2:45" s="144" customFormat="1" ht="9.75">
      <c r="B322" s="145"/>
      <c r="D322" s="226" t="s">
        <v>266</v>
      </c>
      <c r="F322" s="227" t="s">
        <v>618</v>
      </c>
      <c r="K322" s="145"/>
      <c r="L322" s="228"/>
      <c r="S322" s="229"/>
      <c r="AR322" s="137" t="s">
        <v>266</v>
      </c>
      <c r="AS322" s="137" t="s">
        <v>187</v>
      </c>
    </row>
    <row r="323" spans="2:63" s="144" customFormat="1" ht="21.75" customHeight="1">
      <c r="B323" s="212"/>
      <c r="C323" s="213" t="s">
        <v>450</v>
      </c>
      <c r="D323" s="213" t="s">
        <v>261</v>
      </c>
      <c r="E323" s="214" t="s">
        <v>620</v>
      </c>
      <c r="F323" s="215" t="s">
        <v>621</v>
      </c>
      <c r="G323" s="216" t="s">
        <v>23</v>
      </c>
      <c r="H323" s="217">
        <v>1</v>
      </c>
      <c r="I323" s="218"/>
      <c r="J323" s="218">
        <f>ROUND(I323*H323,2)</f>
        <v>0</v>
      </c>
      <c r="K323" s="219"/>
      <c r="L323" s="220"/>
      <c r="M323" s="221" t="s">
        <v>212</v>
      </c>
      <c r="N323" s="222">
        <v>0</v>
      </c>
      <c r="O323" s="222">
        <f>N323*H323</f>
        <v>0</v>
      </c>
      <c r="P323" s="222">
        <v>0</v>
      </c>
      <c r="Q323" s="222">
        <f>P323*H323</f>
        <v>0</v>
      </c>
      <c r="R323" s="222">
        <v>0</v>
      </c>
      <c r="S323" s="223">
        <f>R323*H323</f>
        <v>0</v>
      </c>
      <c r="AP323" s="224" t="s">
        <v>264</v>
      </c>
      <c r="AR323" s="224" t="s">
        <v>261</v>
      </c>
      <c r="AS323" s="224" t="s">
        <v>187</v>
      </c>
      <c r="AW323" s="137" t="s">
        <v>257</v>
      </c>
      <c r="BC323" s="225">
        <f>IF(M323="základní",J323,0)</f>
        <v>0</v>
      </c>
      <c r="BD323" s="225">
        <f>IF(M323="snížená",J323,0)</f>
        <v>0</v>
      </c>
      <c r="BE323" s="225">
        <f>IF(M323="zákl. přenesená",J323,0)</f>
        <v>0</v>
      </c>
      <c r="BF323" s="225">
        <f>IF(M323="sníž. přenesená",J323,0)</f>
        <v>0</v>
      </c>
      <c r="BG323" s="225">
        <f>IF(M323="nulová",J323,0)</f>
        <v>0</v>
      </c>
      <c r="BH323" s="137" t="s">
        <v>260</v>
      </c>
      <c r="BI323" s="225">
        <f>ROUND(I323*H323,2)</f>
        <v>0</v>
      </c>
      <c r="BJ323" s="137" t="s">
        <v>265</v>
      </c>
      <c r="BK323" s="224" t="s">
        <v>622</v>
      </c>
    </row>
    <row r="324" spans="2:45" s="144" customFormat="1" ht="18.75">
      <c r="B324" s="145"/>
      <c r="D324" s="226" t="s">
        <v>266</v>
      </c>
      <c r="F324" s="227" t="s">
        <v>621</v>
      </c>
      <c r="K324" s="145"/>
      <c r="L324" s="228"/>
      <c r="S324" s="229"/>
      <c r="AR324" s="137" t="s">
        <v>266</v>
      </c>
      <c r="AS324" s="137" t="s">
        <v>187</v>
      </c>
    </row>
    <row r="325" spans="2:63" s="144" customFormat="1" ht="21.75" customHeight="1">
      <c r="B325" s="212"/>
      <c r="C325" s="213" t="s">
        <v>623</v>
      </c>
      <c r="D325" s="213" t="s">
        <v>261</v>
      </c>
      <c r="E325" s="214" t="s">
        <v>624</v>
      </c>
      <c r="F325" s="215" t="s">
        <v>625</v>
      </c>
      <c r="G325" s="216" t="s">
        <v>23</v>
      </c>
      <c r="H325" s="217">
        <v>1</v>
      </c>
      <c r="I325" s="218"/>
      <c r="J325" s="218">
        <f>ROUND(I325*H325,2)</f>
        <v>0</v>
      </c>
      <c r="K325" s="219"/>
      <c r="L325" s="220"/>
      <c r="M325" s="221" t="s">
        <v>212</v>
      </c>
      <c r="N325" s="222">
        <v>0</v>
      </c>
      <c r="O325" s="222">
        <f>N325*H325</f>
        <v>0</v>
      </c>
      <c r="P325" s="222">
        <v>0</v>
      </c>
      <c r="Q325" s="222">
        <f>P325*H325</f>
        <v>0</v>
      </c>
      <c r="R325" s="222">
        <v>0</v>
      </c>
      <c r="S325" s="223">
        <f>R325*H325</f>
        <v>0</v>
      </c>
      <c r="AP325" s="224" t="s">
        <v>264</v>
      </c>
      <c r="AR325" s="224" t="s">
        <v>261</v>
      </c>
      <c r="AS325" s="224" t="s">
        <v>187</v>
      </c>
      <c r="AW325" s="137" t="s">
        <v>257</v>
      </c>
      <c r="BC325" s="225">
        <f>IF(M325="základní",J325,0)</f>
        <v>0</v>
      </c>
      <c r="BD325" s="225">
        <f>IF(M325="snížená",J325,0)</f>
        <v>0</v>
      </c>
      <c r="BE325" s="225">
        <f>IF(M325="zákl. přenesená",J325,0)</f>
        <v>0</v>
      </c>
      <c r="BF325" s="225">
        <f>IF(M325="sníž. přenesená",J325,0)</f>
        <v>0</v>
      </c>
      <c r="BG325" s="225">
        <f>IF(M325="nulová",J325,0)</f>
        <v>0</v>
      </c>
      <c r="BH325" s="137" t="s">
        <v>260</v>
      </c>
      <c r="BI325" s="225">
        <f>ROUND(I325*H325,2)</f>
        <v>0</v>
      </c>
      <c r="BJ325" s="137" t="s">
        <v>265</v>
      </c>
      <c r="BK325" s="224" t="s">
        <v>626</v>
      </c>
    </row>
    <row r="326" spans="2:45" s="144" customFormat="1" ht="9.75">
      <c r="B326" s="145"/>
      <c r="D326" s="226" t="s">
        <v>266</v>
      </c>
      <c r="F326" s="227" t="s">
        <v>625</v>
      </c>
      <c r="K326" s="145"/>
      <c r="L326" s="228"/>
      <c r="S326" s="229"/>
      <c r="AR326" s="137" t="s">
        <v>266</v>
      </c>
      <c r="AS326" s="137" t="s">
        <v>187</v>
      </c>
    </row>
    <row r="327" spans="2:63" s="144" customFormat="1" ht="21.75" customHeight="1">
      <c r="B327" s="212"/>
      <c r="C327" s="213" t="s">
        <v>454</v>
      </c>
      <c r="D327" s="213" t="s">
        <v>261</v>
      </c>
      <c r="E327" s="214" t="s">
        <v>448</v>
      </c>
      <c r="F327" s="215" t="s">
        <v>449</v>
      </c>
      <c r="G327" s="216" t="s">
        <v>23</v>
      </c>
      <c r="H327" s="217">
        <v>1</v>
      </c>
      <c r="I327" s="218"/>
      <c r="J327" s="218">
        <f>ROUND(I327*H327,2)</f>
        <v>0</v>
      </c>
      <c r="K327" s="219"/>
      <c r="L327" s="220"/>
      <c r="M327" s="221" t="s">
        <v>212</v>
      </c>
      <c r="N327" s="222">
        <v>0</v>
      </c>
      <c r="O327" s="222">
        <f>N327*H327</f>
        <v>0</v>
      </c>
      <c r="P327" s="222">
        <v>0</v>
      </c>
      <c r="Q327" s="222">
        <f>P327*H327</f>
        <v>0</v>
      </c>
      <c r="R327" s="222">
        <v>0</v>
      </c>
      <c r="S327" s="223">
        <f>R327*H327</f>
        <v>0</v>
      </c>
      <c r="AP327" s="224" t="s">
        <v>264</v>
      </c>
      <c r="AR327" s="224" t="s">
        <v>261</v>
      </c>
      <c r="AS327" s="224" t="s">
        <v>187</v>
      </c>
      <c r="AW327" s="137" t="s">
        <v>257</v>
      </c>
      <c r="BC327" s="225">
        <f>IF(M327="základní",J327,0)</f>
        <v>0</v>
      </c>
      <c r="BD327" s="225">
        <f>IF(M327="snížená",J327,0)</f>
        <v>0</v>
      </c>
      <c r="BE327" s="225">
        <f>IF(M327="zákl. přenesená",J327,0)</f>
        <v>0</v>
      </c>
      <c r="BF327" s="225">
        <f>IF(M327="sníž. přenesená",J327,0)</f>
        <v>0</v>
      </c>
      <c r="BG327" s="225">
        <f>IF(M327="nulová",J327,0)</f>
        <v>0</v>
      </c>
      <c r="BH327" s="137" t="s">
        <v>260</v>
      </c>
      <c r="BI327" s="225">
        <f>ROUND(I327*H327,2)</f>
        <v>0</v>
      </c>
      <c r="BJ327" s="137" t="s">
        <v>265</v>
      </c>
      <c r="BK327" s="224" t="s">
        <v>627</v>
      </c>
    </row>
    <row r="328" spans="2:45" s="144" customFormat="1" ht="9.75">
      <c r="B328" s="145"/>
      <c r="D328" s="226" t="s">
        <v>266</v>
      </c>
      <c r="F328" s="227" t="s">
        <v>449</v>
      </c>
      <c r="K328" s="145"/>
      <c r="L328" s="228"/>
      <c r="S328" s="229"/>
      <c r="AR328" s="137" t="s">
        <v>266</v>
      </c>
      <c r="AS328" s="137" t="s">
        <v>187</v>
      </c>
    </row>
    <row r="329" spans="2:63" s="144" customFormat="1" ht="21.75" customHeight="1">
      <c r="B329" s="212"/>
      <c r="C329" s="213" t="s">
        <v>628</v>
      </c>
      <c r="D329" s="213" t="s">
        <v>261</v>
      </c>
      <c r="E329" s="214" t="s">
        <v>455</v>
      </c>
      <c r="F329" s="215" t="s">
        <v>456</v>
      </c>
      <c r="G329" s="216" t="s">
        <v>23</v>
      </c>
      <c r="H329" s="217">
        <v>11</v>
      </c>
      <c r="I329" s="218"/>
      <c r="J329" s="218">
        <f>ROUND(I329*H329,2)</f>
        <v>0</v>
      </c>
      <c r="K329" s="219"/>
      <c r="L329" s="220"/>
      <c r="M329" s="221" t="s">
        <v>212</v>
      </c>
      <c r="N329" s="222">
        <v>0</v>
      </c>
      <c r="O329" s="222">
        <f>N329*H329</f>
        <v>0</v>
      </c>
      <c r="P329" s="222">
        <v>0</v>
      </c>
      <c r="Q329" s="222">
        <f>P329*H329</f>
        <v>0</v>
      </c>
      <c r="R329" s="222">
        <v>0</v>
      </c>
      <c r="S329" s="223">
        <f>R329*H329</f>
        <v>0</v>
      </c>
      <c r="AP329" s="224" t="s">
        <v>264</v>
      </c>
      <c r="AR329" s="224" t="s">
        <v>261</v>
      </c>
      <c r="AS329" s="224" t="s">
        <v>187</v>
      </c>
      <c r="AW329" s="137" t="s">
        <v>257</v>
      </c>
      <c r="BC329" s="225">
        <f>IF(M329="základní",J329,0)</f>
        <v>0</v>
      </c>
      <c r="BD329" s="225">
        <f>IF(M329="snížená",J329,0)</f>
        <v>0</v>
      </c>
      <c r="BE329" s="225">
        <f>IF(M329="zákl. přenesená",J329,0)</f>
        <v>0</v>
      </c>
      <c r="BF329" s="225">
        <f>IF(M329="sníž. přenesená",J329,0)</f>
        <v>0</v>
      </c>
      <c r="BG329" s="225">
        <f>IF(M329="nulová",J329,0)</f>
        <v>0</v>
      </c>
      <c r="BH329" s="137" t="s">
        <v>260</v>
      </c>
      <c r="BI329" s="225">
        <f>ROUND(I329*H329,2)</f>
        <v>0</v>
      </c>
      <c r="BJ329" s="137" t="s">
        <v>265</v>
      </c>
      <c r="BK329" s="224" t="s">
        <v>629</v>
      </c>
    </row>
    <row r="330" spans="2:45" s="144" customFormat="1" ht="18.75">
      <c r="B330" s="145"/>
      <c r="D330" s="226" t="s">
        <v>266</v>
      </c>
      <c r="F330" s="227" t="s">
        <v>456</v>
      </c>
      <c r="K330" s="145"/>
      <c r="L330" s="228"/>
      <c r="S330" s="229"/>
      <c r="AR330" s="137" t="s">
        <v>266</v>
      </c>
      <c r="AS330" s="137" t="s">
        <v>187</v>
      </c>
    </row>
    <row r="331" spans="2:63" s="144" customFormat="1" ht="21.75" customHeight="1">
      <c r="B331" s="212"/>
      <c r="C331" s="213" t="s">
        <v>457</v>
      </c>
      <c r="D331" s="213" t="s">
        <v>261</v>
      </c>
      <c r="E331" s="214" t="s">
        <v>630</v>
      </c>
      <c r="F331" s="215" t="s">
        <v>631</v>
      </c>
      <c r="G331" s="216" t="s">
        <v>23</v>
      </c>
      <c r="H331" s="217">
        <v>6</v>
      </c>
      <c r="I331" s="218"/>
      <c r="J331" s="218">
        <f>ROUND(I331*H331,2)</f>
        <v>0</v>
      </c>
      <c r="K331" s="219"/>
      <c r="L331" s="220"/>
      <c r="M331" s="221" t="s">
        <v>212</v>
      </c>
      <c r="N331" s="222">
        <v>0</v>
      </c>
      <c r="O331" s="222">
        <f>N331*H331</f>
        <v>0</v>
      </c>
      <c r="P331" s="222">
        <v>0</v>
      </c>
      <c r="Q331" s="222">
        <f>P331*H331</f>
        <v>0</v>
      </c>
      <c r="R331" s="222">
        <v>0</v>
      </c>
      <c r="S331" s="223">
        <f>R331*H331</f>
        <v>0</v>
      </c>
      <c r="AP331" s="224" t="s">
        <v>264</v>
      </c>
      <c r="AR331" s="224" t="s">
        <v>261</v>
      </c>
      <c r="AS331" s="224" t="s">
        <v>187</v>
      </c>
      <c r="AW331" s="137" t="s">
        <v>257</v>
      </c>
      <c r="BC331" s="225">
        <f>IF(M331="základní",J331,0)</f>
        <v>0</v>
      </c>
      <c r="BD331" s="225">
        <f>IF(M331="snížená",J331,0)</f>
        <v>0</v>
      </c>
      <c r="BE331" s="225">
        <f>IF(M331="zákl. přenesená",J331,0)</f>
        <v>0</v>
      </c>
      <c r="BF331" s="225">
        <f>IF(M331="sníž. přenesená",J331,0)</f>
        <v>0</v>
      </c>
      <c r="BG331" s="225">
        <f>IF(M331="nulová",J331,0)</f>
        <v>0</v>
      </c>
      <c r="BH331" s="137" t="s">
        <v>260</v>
      </c>
      <c r="BI331" s="225">
        <f>ROUND(I331*H331,2)</f>
        <v>0</v>
      </c>
      <c r="BJ331" s="137" t="s">
        <v>265</v>
      </c>
      <c r="BK331" s="224" t="s">
        <v>632</v>
      </c>
    </row>
    <row r="332" spans="2:45" s="144" customFormat="1" ht="18.75">
      <c r="B332" s="145"/>
      <c r="D332" s="226" t="s">
        <v>266</v>
      </c>
      <c r="F332" s="227" t="s">
        <v>631</v>
      </c>
      <c r="K332" s="145"/>
      <c r="L332" s="228"/>
      <c r="S332" s="229"/>
      <c r="AR332" s="137" t="s">
        <v>266</v>
      </c>
      <c r="AS332" s="137" t="s">
        <v>187</v>
      </c>
    </row>
    <row r="333" spans="2:63" s="144" customFormat="1" ht="44.25" customHeight="1">
      <c r="B333" s="212"/>
      <c r="C333" s="213" t="s">
        <v>633</v>
      </c>
      <c r="D333" s="213" t="s">
        <v>261</v>
      </c>
      <c r="E333" s="214" t="s">
        <v>634</v>
      </c>
      <c r="F333" s="215" t="s">
        <v>635</v>
      </c>
      <c r="G333" s="216" t="s">
        <v>23</v>
      </c>
      <c r="H333" s="217">
        <v>2</v>
      </c>
      <c r="I333" s="218"/>
      <c r="J333" s="218">
        <f>ROUND(I333*H333,2)</f>
        <v>0</v>
      </c>
      <c r="K333" s="219"/>
      <c r="L333" s="220"/>
      <c r="M333" s="221" t="s">
        <v>212</v>
      </c>
      <c r="N333" s="222">
        <v>0</v>
      </c>
      <c r="O333" s="222">
        <f>N333*H333</f>
        <v>0</v>
      </c>
      <c r="P333" s="222">
        <v>0</v>
      </c>
      <c r="Q333" s="222">
        <f>P333*H333</f>
        <v>0</v>
      </c>
      <c r="R333" s="222">
        <v>0</v>
      </c>
      <c r="S333" s="223">
        <f>R333*H333</f>
        <v>0</v>
      </c>
      <c r="AP333" s="224" t="s">
        <v>264</v>
      </c>
      <c r="AR333" s="224" t="s">
        <v>261</v>
      </c>
      <c r="AS333" s="224" t="s">
        <v>187</v>
      </c>
      <c r="AW333" s="137" t="s">
        <v>257</v>
      </c>
      <c r="BC333" s="225">
        <f>IF(M333="základní",J333,0)</f>
        <v>0</v>
      </c>
      <c r="BD333" s="225">
        <f>IF(M333="snížená",J333,0)</f>
        <v>0</v>
      </c>
      <c r="BE333" s="225">
        <f>IF(M333="zákl. přenesená",J333,0)</f>
        <v>0</v>
      </c>
      <c r="BF333" s="225">
        <f>IF(M333="sníž. přenesená",J333,0)</f>
        <v>0</v>
      </c>
      <c r="BG333" s="225">
        <f>IF(M333="nulová",J333,0)</f>
        <v>0</v>
      </c>
      <c r="BH333" s="137" t="s">
        <v>260</v>
      </c>
      <c r="BI333" s="225">
        <f>ROUND(I333*H333,2)</f>
        <v>0</v>
      </c>
      <c r="BJ333" s="137" t="s">
        <v>265</v>
      </c>
      <c r="BK333" s="224" t="s">
        <v>636</v>
      </c>
    </row>
    <row r="334" spans="2:45" s="144" customFormat="1" ht="28.5">
      <c r="B334" s="145"/>
      <c r="D334" s="226" t="s">
        <v>266</v>
      </c>
      <c r="F334" s="227" t="s">
        <v>635</v>
      </c>
      <c r="K334" s="145"/>
      <c r="L334" s="228"/>
      <c r="S334" s="229"/>
      <c r="AR334" s="137" t="s">
        <v>266</v>
      </c>
      <c r="AS334" s="137" t="s">
        <v>187</v>
      </c>
    </row>
    <row r="335" spans="2:63" s="144" customFormat="1" ht="21.75" customHeight="1">
      <c r="B335" s="212"/>
      <c r="C335" s="213" t="s">
        <v>461</v>
      </c>
      <c r="D335" s="213" t="s">
        <v>261</v>
      </c>
      <c r="E335" s="214" t="s">
        <v>637</v>
      </c>
      <c r="F335" s="215" t="s">
        <v>638</v>
      </c>
      <c r="G335" s="216" t="s">
        <v>23</v>
      </c>
      <c r="H335" s="217">
        <v>4</v>
      </c>
      <c r="I335" s="218"/>
      <c r="J335" s="218">
        <f>ROUND(I335*H335,2)</f>
        <v>0</v>
      </c>
      <c r="K335" s="219"/>
      <c r="L335" s="220"/>
      <c r="M335" s="221" t="s">
        <v>212</v>
      </c>
      <c r="N335" s="222">
        <v>0</v>
      </c>
      <c r="O335" s="222">
        <f>N335*H335</f>
        <v>0</v>
      </c>
      <c r="P335" s="222">
        <v>0</v>
      </c>
      <c r="Q335" s="222">
        <f>P335*H335</f>
        <v>0</v>
      </c>
      <c r="R335" s="222">
        <v>0</v>
      </c>
      <c r="S335" s="223">
        <f>R335*H335</f>
        <v>0</v>
      </c>
      <c r="AP335" s="224" t="s">
        <v>264</v>
      </c>
      <c r="AR335" s="224" t="s">
        <v>261</v>
      </c>
      <c r="AS335" s="224" t="s">
        <v>187</v>
      </c>
      <c r="AW335" s="137" t="s">
        <v>257</v>
      </c>
      <c r="BC335" s="225">
        <f>IF(M335="základní",J335,0)</f>
        <v>0</v>
      </c>
      <c r="BD335" s="225">
        <f>IF(M335="snížená",J335,0)</f>
        <v>0</v>
      </c>
      <c r="BE335" s="225">
        <f>IF(M335="zákl. přenesená",J335,0)</f>
        <v>0</v>
      </c>
      <c r="BF335" s="225">
        <f>IF(M335="sníž. přenesená",J335,0)</f>
        <v>0</v>
      </c>
      <c r="BG335" s="225">
        <f>IF(M335="nulová",J335,0)</f>
        <v>0</v>
      </c>
      <c r="BH335" s="137" t="s">
        <v>260</v>
      </c>
      <c r="BI335" s="225">
        <f>ROUND(I335*H335,2)</f>
        <v>0</v>
      </c>
      <c r="BJ335" s="137" t="s">
        <v>265</v>
      </c>
      <c r="BK335" s="224" t="s">
        <v>639</v>
      </c>
    </row>
    <row r="336" spans="2:45" s="144" customFormat="1" ht="28.5">
      <c r="B336" s="145"/>
      <c r="D336" s="226" t="s">
        <v>266</v>
      </c>
      <c r="F336" s="227" t="s">
        <v>640</v>
      </c>
      <c r="K336" s="145"/>
      <c r="L336" s="228"/>
      <c r="S336" s="229"/>
      <c r="AR336" s="137" t="s">
        <v>266</v>
      </c>
      <c r="AS336" s="137" t="s">
        <v>187</v>
      </c>
    </row>
    <row r="337" spans="2:63" s="144" customFormat="1" ht="21.75" customHeight="1">
      <c r="B337" s="212"/>
      <c r="C337" s="213" t="s">
        <v>641</v>
      </c>
      <c r="D337" s="213" t="s">
        <v>261</v>
      </c>
      <c r="E337" s="214" t="s">
        <v>642</v>
      </c>
      <c r="F337" s="215" t="s">
        <v>643</v>
      </c>
      <c r="G337" s="216" t="s">
        <v>23</v>
      </c>
      <c r="H337" s="217">
        <v>1</v>
      </c>
      <c r="I337" s="218"/>
      <c r="J337" s="218">
        <f>ROUND(I337*H337,2)</f>
        <v>0</v>
      </c>
      <c r="K337" s="219"/>
      <c r="L337" s="220"/>
      <c r="M337" s="221" t="s">
        <v>212</v>
      </c>
      <c r="N337" s="222">
        <v>0</v>
      </c>
      <c r="O337" s="222">
        <f>N337*H337</f>
        <v>0</v>
      </c>
      <c r="P337" s="222">
        <v>0</v>
      </c>
      <c r="Q337" s="222">
        <f>P337*H337</f>
        <v>0</v>
      </c>
      <c r="R337" s="222">
        <v>0</v>
      </c>
      <c r="S337" s="223">
        <f>R337*H337</f>
        <v>0</v>
      </c>
      <c r="AP337" s="224" t="s">
        <v>264</v>
      </c>
      <c r="AR337" s="224" t="s">
        <v>261</v>
      </c>
      <c r="AS337" s="224" t="s">
        <v>187</v>
      </c>
      <c r="AW337" s="137" t="s">
        <v>257</v>
      </c>
      <c r="BC337" s="225">
        <f>IF(M337="základní",J337,0)</f>
        <v>0</v>
      </c>
      <c r="BD337" s="225">
        <f>IF(M337="snížená",J337,0)</f>
        <v>0</v>
      </c>
      <c r="BE337" s="225">
        <f>IF(M337="zákl. přenesená",J337,0)</f>
        <v>0</v>
      </c>
      <c r="BF337" s="225">
        <f>IF(M337="sníž. přenesená",J337,0)</f>
        <v>0</v>
      </c>
      <c r="BG337" s="225">
        <f>IF(M337="nulová",J337,0)</f>
        <v>0</v>
      </c>
      <c r="BH337" s="137" t="s">
        <v>260</v>
      </c>
      <c r="BI337" s="225">
        <f>ROUND(I337*H337,2)</f>
        <v>0</v>
      </c>
      <c r="BJ337" s="137" t="s">
        <v>265</v>
      </c>
      <c r="BK337" s="224" t="s">
        <v>644</v>
      </c>
    </row>
    <row r="338" spans="2:45" s="144" customFormat="1" ht="28.5">
      <c r="B338" s="145"/>
      <c r="D338" s="226" t="s">
        <v>266</v>
      </c>
      <c r="F338" s="227" t="s">
        <v>645</v>
      </c>
      <c r="K338" s="145"/>
      <c r="L338" s="228"/>
      <c r="S338" s="229"/>
      <c r="AR338" s="137" t="s">
        <v>266</v>
      </c>
      <c r="AS338" s="137" t="s">
        <v>187</v>
      </c>
    </row>
    <row r="339" spans="2:63" s="144" customFormat="1" ht="21.75" customHeight="1">
      <c r="B339" s="212"/>
      <c r="C339" s="213" t="s">
        <v>464</v>
      </c>
      <c r="D339" s="213" t="s">
        <v>261</v>
      </c>
      <c r="E339" s="214" t="s">
        <v>646</v>
      </c>
      <c r="F339" s="215" t="s">
        <v>647</v>
      </c>
      <c r="G339" s="216" t="s">
        <v>23</v>
      </c>
      <c r="H339" s="217">
        <v>2</v>
      </c>
      <c r="I339" s="218"/>
      <c r="J339" s="218">
        <f>ROUND(I339*H339,2)</f>
        <v>0</v>
      </c>
      <c r="K339" s="219"/>
      <c r="L339" s="220"/>
      <c r="M339" s="221" t="s">
        <v>212</v>
      </c>
      <c r="N339" s="222">
        <v>0</v>
      </c>
      <c r="O339" s="222">
        <f>N339*H339</f>
        <v>0</v>
      </c>
      <c r="P339" s="222">
        <v>0</v>
      </c>
      <c r="Q339" s="222">
        <f>P339*H339</f>
        <v>0</v>
      </c>
      <c r="R339" s="222">
        <v>0</v>
      </c>
      <c r="S339" s="223">
        <f>R339*H339</f>
        <v>0</v>
      </c>
      <c r="AP339" s="224" t="s">
        <v>264</v>
      </c>
      <c r="AR339" s="224" t="s">
        <v>261</v>
      </c>
      <c r="AS339" s="224" t="s">
        <v>187</v>
      </c>
      <c r="AW339" s="137" t="s">
        <v>257</v>
      </c>
      <c r="BC339" s="225">
        <f>IF(M339="základní",J339,0)</f>
        <v>0</v>
      </c>
      <c r="BD339" s="225">
        <f>IF(M339="snížená",J339,0)</f>
        <v>0</v>
      </c>
      <c r="BE339" s="225">
        <f>IF(M339="zákl. přenesená",J339,0)</f>
        <v>0</v>
      </c>
      <c r="BF339" s="225">
        <f>IF(M339="sníž. přenesená",J339,0)</f>
        <v>0</v>
      </c>
      <c r="BG339" s="225">
        <f>IF(M339="nulová",J339,0)</f>
        <v>0</v>
      </c>
      <c r="BH339" s="137" t="s">
        <v>260</v>
      </c>
      <c r="BI339" s="225">
        <f>ROUND(I339*H339,2)</f>
        <v>0</v>
      </c>
      <c r="BJ339" s="137" t="s">
        <v>265</v>
      </c>
      <c r="BK339" s="224" t="s">
        <v>648</v>
      </c>
    </row>
    <row r="340" spans="2:45" s="144" customFormat="1" ht="28.5">
      <c r="B340" s="145"/>
      <c r="D340" s="226" t="s">
        <v>266</v>
      </c>
      <c r="F340" s="227" t="s">
        <v>649</v>
      </c>
      <c r="K340" s="145"/>
      <c r="L340" s="228"/>
      <c r="S340" s="229"/>
      <c r="AR340" s="137" t="s">
        <v>266</v>
      </c>
      <c r="AS340" s="137" t="s">
        <v>187</v>
      </c>
    </row>
    <row r="341" spans="2:63" s="144" customFormat="1" ht="21.75" customHeight="1">
      <c r="B341" s="212"/>
      <c r="C341" s="213" t="s">
        <v>650</v>
      </c>
      <c r="D341" s="213" t="s">
        <v>261</v>
      </c>
      <c r="E341" s="214" t="s">
        <v>651</v>
      </c>
      <c r="F341" s="215" t="s">
        <v>652</v>
      </c>
      <c r="G341" s="216" t="s">
        <v>23</v>
      </c>
      <c r="H341" s="217">
        <v>2</v>
      </c>
      <c r="I341" s="218"/>
      <c r="J341" s="218">
        <f>ROUND(I341*H341,2)</f>
        <v>0</v>
      </c>
      <c r="K341" s="219"/>
      <c r="L341" s="220"/>
      <c r="M341" s="221" t="s">
        <v>212</v>
      </c>
      <c r="N341" s="222">
        <v>0</v>
      </c>
      <c r="O341" s="222">
        <f>N341*H341</f>
        <v>0</v>
      </c>
      <c r="P341" s="222">
        <v>0</v>
      </c>
      <c r="Q341" s="222">
        <f>P341*H341</f>
        <v>0</v>
      </c>
      <c r="R341" s="222">
        <v>0</v>
      </c>
      <c r="S341" s="223">
        <f>R341*H341</f>
        <v>0</v>
      </c>
      <c r="AP341" s="224" t="s">
        <v>264</v>
      </c>
      <c r="AR341" s="224" t="s">
        <v>261</v>
      </c>
      <c r="AS341" s="224" t="s">
        <v>187</v>
      </c>
      <c r="AW341" s="137" t="s">
        <v>257</v>
      </c>
      <c r="BC341" s="225">
        <f>IF(M341="základní",J341,0)</f>
        <v>0</v>
      </c>
      <c r="BD341" s="225">
        <f>IF(M341="snížená",J341,0)</f>
        <v>0</v>
      </c>
      <c r="BE341" s="225">
        <f>IF(M341="zákl. přenesená",J341,0)</f>
        <v>0</v>
      </c>
      <c r="BF341" s="225">
        <f>IF(M341="sníž. přenesená",J341,0)</f>
        <v>0</v>
      </c>
      <c r="BG341" s="225">
        <f>IF(M341="nulová",J341,0)</f>
        <v>0</v>
      </c>
      <c r="BH341" s="137" t="s">
        <v>260</v>
      </c>
      <c r="BI341" s="225">
        <f>ROUND(I341*H341,2)</f>
        <v>0</v>
      </c>
      <c r="BJ341" s="137" t="s">
        <v>265</v>
      </c>
      <c r="BK341" s="224" t="s">
        <v>653</v>
      </c>
    </row>
    <row r="342" spans="2:45" s="144" customFormat="1" ht="18.75">
      <c r="B342" s="145"/>
      <c r="D342" s="226" t="s">
        <v>266</v>
      </c>
      <c r="F342" s="227" t="s">
        <v>652</v>
      </c>
      <c r="K342" s="145"/>
      <c r="L342" s="228"/>
      <c r="S342" s="229"/>
      <c r="AR342" s="137" t="s">
        <v>266</v>
      </c>
      <c r="AS342" s="137" t="s">
        <v>187</v>
      </c>
    </row>
    <row r="343" spans="2:63" s="144" customFormat="1" ht="33" customHeight="1">
      <c r="B343" s="212"/>
      <c r="C343" s="213" t="s">
        <v>468</v>
      </c>
      <c r="D343" s="213" t="s">
        <v>261</v>
      </c>
      <c r="E343" s="214" t="s">
        <v>654</v>
      </c>
      <c r="F343" s="215" t="s">
        <v>655</v>
      </c>
      <c r="G343" s="216" t="s">
        <v>23</v>
      </c>
      <c r="H343" s="217">
        <v>1</v>
      </c>
      <c r="I343" s="218"/>
      <c r="J343" s="218">
        <f>ROUND(I343*H343,2)</f>
        <v>0</v>
      </c>
      <c r="K343" s="219"/>
      <c r="L343" s="220"/>
      <c r="M343" s="221" t="s">
        <v>212</v>
      </c>
      <c r="N343" s="222">
        <v>0</v>
      </c>
      <c r="O343" s="222">
        <f>N343*H343</f>
        <v>0</v>
      </c>
      <c r="P343" s="222">
        <v>0</v>
      </c>
      <c r="Q343" s="222">
        <f>P343*H343</f>
        <v>0</v>
      </c>
      <c r="R343" s="222">
        <v>0</v>
      </c>
      <c r="S343" s="223">
        <f>R343*H343</f>
        <v>0</v>
      </c>
      <c r="AP343" s="224" t="s">
        <v>264</v>
      </c>
      <c r="AR343" s="224" t="s">
        <v>261</v>
      </c>
      <c r="AS343" s="224" t="s">
        <v>187</v>
      </c>
      <c r="AW343" s="137" t="s">
        <v>257</v>
      </c>
      <c r="BC343" s="225">
        <f>IF(M343="základní",J343,0)</f>
        <v>0</v>
      </c>
      <c r="BD343" s="225">
        <f>IF(M343="snížená",J343,0)</f>
        <v>0</v>
      </c>
      <c r="BE343" s="225">
        <f>IF(M343="zákl. přenesená",J343,0)</f>
        <v>0</v>
      </c>
      <c r="BF343" s="225">
        <f>IF(M343="sníž. přenesená",J343,0)</f>
        <v>0</v>
      </c>
      <c r="BG343" s="225">
        <f>IF(M343="nulová",J343,0)</f>
        <v>0</v>
      </c>
      <c r="BH343" s="137" t="s">
        <v>260</v>
      </c>
      <c r="BI343" s="225">
        <f>ROUND(I343*H343,2)</f>
        <v>0</v>
      </c>
      <c r="BJ343" s="137" t="s">
        <v>265</v>
      </c>
      <c r="BK343" s="224" t="s">
        <v>656</v>
      </c>
    </row>
    <row r="344" spans="2:45" s="144" customFormat="1" ht="28.5">
      <c r="B344" s="145"/>
      <c r="D344" s="226" t="s">
        <v>266</v>
      </c>
      <c r="F344" s="227" t="s">
        <v>655</v>
      </c>
      <c r="K344" s="145"/>
      <c r="L344" s="228"/>
      <c r="S344" s="229"/>
      <c r="AR344" s="137" t="s">
        <v>266</v>
      </c>
      <c r="AS344" s="137" t="s">
        <v>187</v>
      </c>
    </row>
    <row r="345" spans="2:63" s="144" customFormat="1" ht="33" customHeight="1">
      <c r="B345" s="212"/>
      <c r="C345" s="213" t="s">
        <v>657</v>
      </c>
      <c r="D345" s="213" t="s">
        <v>261</v>
      </c>
      <c r="E345" s="214" t="s">
        <v>658</v>
      </c>
      <c r="F345" s="215" t="s">
        <v>659</v>
      </c>
      <c r="G345" s="216" t="s">
        <v>23</v>
      </c>
      <c r="H345" s="217">
        <v>1</v>
      </c>
      <c r="I345" s="218"/>
      <c r="J345" s="218">
        <f>ROUND(I345*H345,2)</f>
        <v>0</v>
      </c>
      <c r="K345" s="219"/>
      <c r="L345" s="220"/>
      <c r="M345" s="221" t="s">
        <v>212</v>
      </c>
      <c r="N345" s="222">
        <v>0</v>
      </c>
      <c r="O345" s="222">
        <f>N345*H345</f>
        <v>0</v>
      </c>
      <c r="P345" s="222">
        <v>0</v>
      </c>
      <c r="Q345" s="222">
        <f>P345*H345</f>
        <v>0</v>
      </c>
      <c r="R345" s="222">
        <v>0</v>
      </c>
      <c r="S345" s="223">
        <f>R345*H345</f>
        <v>0</v>
      </c>
      <c r="AP345" s="224" t="s">
        <v>264</v>
      </c>
      <c r="AR345" s="224" t="s">
        <v>261</v>
      </c>
      <c r="AS345" s="224" t="s">
        <v>187</v>
      </c>
      <c r="AW345" s="137" t="s">
        <v>257</v>
      </c>
      <c r="BC345" s="225">
        <f>IF(M345="základní",J345,0)</f>
        <v>0</v>
      </c>
      <c r="BD345" s="225">
        <f>IF(M345="snížená",J345,0)</f>
        <v>0</v>
      </c>
      <c r="BE345" s="225">
        <f>IF(M345="zákl. přenesená",J345,0)</f>
        <v>0</v>
      </c>
      <c r="BF345" s="225">
        <f>IF(M345="sníž. přenesená",J345,0)</f>
        <v>0</v>
      </c>
      <c r="BG345" s="225">
        <f>IF(M345="nulová",J345,0)</f>
        <v>0</v>
      </c>
      <c r="BH345" s="137" t="s">
        <v>260</v>
      </c>
      <c r="BI345" s="225">
        <f>ROUND(I345*H345,2)</f>
        <v>0</v>
      </c>
      <c r="BJ345" s="137" t="s">
        <v>265</v>
      </c>
      <c r="BK345" s="224" t="s">
        <v>660</v>
      </c>
    </row>
    <row r="346" spans="2:45" s="144" customFormat="1" ht="18.75">
      <c r="B346" s="145"/>
      <c r="D346" s="226" t="s">
        <v>266</v>
      </c>
      <c r="F346" s="227" t="s">
        <v>659</v>
      </c>
      <c r="K346" s="145"/>
      <c r="L346" s="228"/>
      <c r="S346" s="229"/>
      <c r="AR346" s="137" t="s">
        <v>266</v>
      </c>
      <c r="AS346" s="137" t="s">
        <v>187</v>
      </c>
    </row>
    <row r="347" spans="2:63" s="144" customFormat="1" ht="33" customHeight="1">
      <c r="B347" s="212"/>
      <c r="C347" s="213" t="s">
        <v>471</v>
      </c>
      <c r="D347" s="213" t="s">
        <v>261</v>
      </c>
      <c r="E347" s="214" t="s">
        <v>661</v>
      </c>
      <c r="F347" s="215" t="s">
        <v>662</v>
      </c>
      <c r="G347" s="216" t="s">
        <v>23</v>
      </c>
      <c r="H347" s="217">
        <v>1</v>
      </c>
      <c r="I347" s="218"/>
      <c r="J347" s="218">
        <f>ROUND(I347*H347,2)</f>
        <v>0</v>
      </c>
      <c r="K347" s="219"/>
      <c r="L347" s="220"/>
      <c r="M347" s="221" t="s">
        <v>212</v>
      </c>
      <c r="N347" s="222">
        <v>0</v>
      </c>
      <c r="O347" s="222">
        <f>N347*H347</f>
        <v>0</v>
      </c>
      <c r="P347" s="222">
        <v>0</v>
      </c>
      <c r="Q347" s="222">
        <f>P347*H347</f>
        <v>0</v>
      </c>
      <c r="R347" s="222">
        <v>0</v>
      </c>
      <c r="S347" s="223">
        <f>R347*H347</f>
        <v>0</v>
      </c>
      <c r="AP347" s="224" t="s">
        <v>264</v>
      </c>
      <c r="AR347" s="224" t="s">
        <v>261</v>
      </c>
      <c r="AS347" s="224" t="s">
        <v>187</v>
      </c>
      <c r="AW347" s="137" t="s">
        <v>257</v>
      </c>
      <c r="BC347" s="225">
        <f>IF(M347="základní",J347,0)</f>
        <v>0</v>
      </c>
      <c r="BD347" s="225">
        <f>IF(M347="snížená",J347,0)</f>
        <v>0</v>
      </c>
      <c r="BE347" s="225">
        <f>IF(M347="zákl. přenesená",J347,0)</f>
        <v>0</v>
      </c>
      <c r="BF347" s="225">
        <f>IF(M347="sníž. přenesená",J347,0)</f>
        <v>0</v>
      </c>
      <c r="BG347" s="225">
        <f>IF(M347="nulová",J347,0)</f>
        <v>0</v>
      </c>
      <c r="BH347" s="137" t="s">
        <v>260</v>
      </c>
      <c r="BI347" s="225">
        <f>ROUND(I347*H347,2)</f>
        <v>0</v>
      </c>
      <c r="BJ347" s="137" t="s">
        <v>265</v>
      </c>
      <c r="BK347" s="224" t="s">
        <v>663</v>
      </c>
    </row>
    <row r="348" spans="2:45" s="144" customFormat="1" ht="18.75">
      <c r="B348" s="145"/>
      <c r="D348" s="226" t="s">
        <v>266</v>
      </c>
      <c r="F348" s="227" t="s">
        <v>662</v>
      </c>
      <c r="K348" s="145"/>
      <c r="L348" s="228"/>
      <c r="S348" s="229"/>
      <c r="AR348" s="137" t="s">
        <v>266</v>
      </c>
      <c r="AS348" s="137" t="s">
        <v>187</v>
      </c>
    </row>
    <row r="349" spans="2:63" s="144" customFormat="1" ht="33" customHeight="1">
      <c r="B349" s="212"/>
      <c r="C349" s="213" t="s">
        <v>664</v>
      </c>
      <c r="D349" s="213" t="s">
        <v>261</v>
      </c>
      <c r="E349" s="214" t="s">
        <v>665</v>
      </c>
      <c r="F349" s="215" t="s">
        <v>666</v>
      </c>
      <c r="G349" s="216" t="s">
        <v>23</v>
      </c>
      <c r="H349" s="217">
        <v>4</v>
      </c>
      <c r="I349" s="218"/>
      <c r="J349" s="218">
        <f>ROUND(I349*H349,2)</f>
        <v>0</v>
      </c>
      <c r="K349" s="219"/>
      <c r="L349" s="220"/>
      <c r="M349" s="221" t="s">
        <v>212</v>
      </c>
      <c r="N349" s="222">
        <v>0</v>
      </c>
      <c r="O349" s="222">
        <f>N349*H349</f>
        <v>0</v>
      </c>
      <c r="P349" s="222">
        <v>0</v>
      </c>
      <c r="Q349" s="222">
        <f>P349*H349</f>
        <v>0</v>
      </c>
      <c r="R349" s="222">
        <v>0</v>
      </c>
      <c r="S349" s="223">
        <f>R349*H349</f>
        <v>0</v>
      </c>
      <c r="AP349" s="224" t="s">
        <v>264</v>
      </c>
      <c r="AR349" s="224" t="s">
        <v>261</v>
      </c>
      <c r="AS349" s="224" t="s">
        <v>187</v>
      </c>
      <c r="AW349" s="137" t="s">
        <v>257</v>
      </c>
      <c r="BC349" s="225">
        <f>IF(M349="základní",J349,0)</f>
        <v>0</v>
      </c>
      <c r="BD349" s="225">
        <f>IF(M349="snížená",J349,0)</f>
        <v>0</v>
      </c>
      <c r="BE349" s="225">
        <f>IF(M349="zákl. přenesená",J349,0)</f>
        <v>0</v>
      </c>
      <c r="BF349" s="225">
        <f>IF(M349="sníž. přenesená",J349,0)</f>
        <v>0</v>
      </c>
      <c r="BG349" s="225">
        <f>IF(M349="nulová",J349,0)</f>
        <v>0</v>
      </c>
      <c r="BH349" s="137" t="s">
        <v>260</v>
      </c>
      <c r="BI349" s="225">
        <f>ROUND(I349*H349,2)</f>
        <v>0</v>
      </c>
      <c r="BJ349" s="137" t="s">
        <v>265</v>
      </c>
      <c r="BK349" s="224" t="s">
        <v>667</v>
      </c>
    </row>
    <row r="350" spans="2:45" s="144" customFormat="1" ht="18.75">
      <c r="B350" s="145"/>
      <c r="D350" s="226" t="s">
        <v>266</v>
      </c>
      <c r="F350" s="227" t="s">
        <v>666</v>
      </c>
      <c r="K350" s="145"/>
      <c r="L350" s="228"/>
      <c r="S350" s="229"/>
      <c r="AR350" s="137" t="s">
        <v>266</v>
      </c>
      <c r="AS350" s="137" t="s">
        <v>187</v>
      </c>
    </row>
    <row r="351" spans="2:63" s="144" customFormat="1" ht="33" customHeight="1">
      <c r="B351" s="212"/>
      <c r="C351" s="213" t="s">
        <v>476</v>
      </c>
      <c r="D351" s="213" t="s">
        <v>261</v>
      </c>
      <c r="E351" s="214" t="s">
        <v>668</v>
      </c>
      <c r="F351" s="215" t="s">
        <v>669</v>
      </c>
      <c r="G351" s="216" t="s">
        <v>23</v>
      </c>
      <c r="H351" s="217">
        <v>4</v>
      </c>
      <c r="I351" s="218"/>
      <c r="J351" s="218">
        <f>ROUND(I351*H351,2)</f>
        <v>0</v>
      </c>
      <c r="K351" s="219"/>
      <c r="L351" s="220"/>
      <c r="M351" s="221" t="s">
        <v>212</v>
      </c>
      <c r="N351" s="222">
        <v>0</v>
      </c>
      <c r="O351" s="222">
        <f>N351*H351</f>
        <v>0</v>
      </c>
      <c r="P351" s="222">
        <v>0</v>
      </c>
      <c r="Q351" s="222">
        <f>P351*H351</f>
        <v>0</v>
      </c>
      <c r="R351" s="222">
        <v>0</v>
      </c>
      <c r="S351" s="223">
        <f>R351*H351</f>
        <v>0</v>
      </c>
      <c r="AP351" s="224" t="s">
        <v>264</v>
      </c>
      <c r="AR351" s="224" t="s">
        <v>261</v>
      </c>
      <c r="AS351" s="224" t="s">
        <v>187</v>
      </c>
      <c r="AW351" s="137" t="s">
        <v>257</v>
      </c>
      <c r="BC351" s="225">
        <f>IF(M351="základní",J351,0)</f>
        <v>0</v>
      </c>
      <c r="BD351" s="225">
        <f>IF(M351="snížená",J351,0)</f>
        <v>0</v>
      </c>
      <c r="BE351" s="225">
        <f>IF(M351="zákl. přenesená",J351,0)</f>
        <v>0</v>
      </c>
      <c r="BF351" s="225">
        <f>IF(M351="sníž. přenesená",J351,0)</f>
        <v>0</v>
      </c>
      <c r="BG351" s="225">
        <f>IF(M351="nulová",J351,0)</f>
        <v>0</v>
      </c>
      <c r="BH351" s="137" t="s">
        <v>260</v>
      </c>
      <c r="BI351" s="225">
        <f>ROUND(I351*H351,2)</f>
        <v>0</v>
      </c>
      <c r="BJ351" s="137" t="s">
        <v>265</v>
      </c>
      <c r="BK351" s="224" t="s">
        <v>670</v>
      </c>
    </row>
    <row r="352" spans="2:45" s="144" customFormat="1" ht="18.75">
      <c r="B352" s="145"/>
      <c r="D352" s="226" t="s">
        <v>266</v>
      </c>
      <c r="F352" s="227" t="s">
        <v>669</v>
      </c>
      <c r="K352" s="145"/>
      <c r="L352" s="228"/>
      <c r="S352" s="229"/>
      <c r="AR352" s="137" t="s">
        <v>266</v>
      </c>
      <c r="AS352" s="137" t="s">
        <v>187</v>
      </c>
    </row>
    <row r="353" spans="2:63" s="144" customFormat="1" ht="33" customHeight="1">
      <c r="B353" s="212"/>
      <c r="C353" s="213" t="s">
        <v>671</v>
      </c>
      <c r="D353" s="213" t="s">
        <v>261</v>
      </c>
      <c r="E353" s="214" t="s">
        <v>672</v>
      </c>
      <c r="F353" s="215" t="s">
        <v>673</v>
      </c>
      <c r="G353" s="216" t="s">
        <v>23</v>
      </c>
      <c r="H353" s="217">
        <v>3</v>
      </c>
      <c r="I353" s="218"/>
      <c r="J353" s="218">
        <f>ROUND(I353*H353,2)</f>
        <v>0</v>
      </c>
      <c r="K353" s="219"/>
      <c r="L353" s="220"/>
      <c r="M353" s="221" t="s">
        <v>212</v>
      </c>
      <c r="N353" s="222">
        <v>0</v>
      </c>
      <c r="O353" s="222">
        <f>N353*H353</f>
        <v>0</v>
      </c>
      <c r="P353" s="222">
        <v>0</v>
      </c>
      <c r="Q353" s="222">
        <f>P353*H353</f>
        <v>0</v>
      </c>
      <c r="R353" s="222">
        <v>0</v>
      </c>
      <c r="S353" s="223">
        <f>R353*H353</f>
        <v>0</v>
      </c>
      <c r="AP353" s="224" t="s">
        <v>264</v>
      </c>
      <c r="AR353" s="224" t="s">
        <v>261</v>
      </c>
      <c r="AS353" s="224" t="s">
        <v>187</v>
      </c>
      <c r="AW353" s="137" t="s">
        <v>257</v>
      </c>
      <c r="BC353" s="225">
        <f>IF(M353="základní",J353,0)</f>
        <v>0</v>
      </c>
      <c r="BD353" s="225">
        <f>IF(M353="snížená",J353,0)</f>
        <v>0</v>
      </c>
      <c r="BE353" s="225">
        <f>IF(M353="zákl. přenesená",J353,0)</f>
        <v>0</v>
      </c>
      <c r="BF353" s="225">
        <f>IF(M353="sníž. přenesená",J353,0)</f>
        <v>0</v>
      </c>
      <c r="BG353" s="225">
        <f>IF(M353="nulová",J353,0)</f>
        <v>0</v>
      </c>
      <c r="BH353" s="137" t="s">
        <v>260</v>
      </c>
      <c r="BI353" s="225">
        <f>ROUND(I353*H353,2)</f>
        <v>0</v>
      </c>
      <c r="BJ353" s="137" t="s">
        <v>265</v>
      </c>
      <c r="BK353" s="224" t="s">
        <v>674</v>
      </c>
    </row>
    <row r="354" spans="2:45" s="144" customFormat="1" ht="28.5">
      <c r="B354" s="145"/>
      <c r="D354" s="226" t="s">
        <v>266</v>
      </c>
      <c r="F354" s="227" t="s">
        <v>673</v>
      </c>
      <c r="K354" s="145"/>
      <c r="L354" s="228"/>
      <c r="S354" s="229"/>
      <c r="AR354" s="137" t="s">
        <v>266</v>
      </c>
      <c r="AS354" s="137" t="s">
        <v>187</v>
      </c>
    </row>
    <row r="355" spans="2:63" s="144" customFormat="1" ht="21.75" customHeight="1">
      <c r="B355" s="212"/>
      <c r="C355" s="213" t="s">
        <v>479</v>
      </c>
      <c r="D355" s="213" t="s">
        <v>261</v>
      </c>
      <c r="E355" s="214" t="s">
        <v>675</v>
      </c>
      <c r="F355" s="215" t="s">
        <v>676</v>
      </c>
      <c r="G355" s="216" t="s">
        <v>172</v>
      </c>
      <c r="H355" s="217">
        <v>2</v>
      </c>
      <c r="I355" s="218"/>
      <c r="J355" s="218">
        <f>ROUND(I355*H355,2)</f>
        <v>0</v>
      </c>
      <c r="K355" s="219"/>
      <c r="L355" s="220"/>
      <c r="M355" s="221" t="s">
        <v>212</v>
      </c>
      <c r="N355" s="222">
        <v>0</v>
      </c>
      <c r="O355" s="222">
        <f>N355*H355</f>
        <v>0</v>
      </c>
      <c r="P355" s="222">
        <v>0</v>
      </c>
      <c r="Q355" s="222">
        <f>P355*H355</f>
        <v>0</v>
      </c>
      <c r="R355" s="222">
        <v>0</v>
      </c>
      <c r="S355" s="223">
        <f>R355*H355</f>
        <v>0</v>
      </c>
      <c r="AP355" s="224" t="s">
        <v>264</v>
      </c>
      <c r="AR355" s="224" t="s">
        <v>261</v>
      </c>
      <c r="AS355" s="224" t="s">
        <v>187</v>
      </c>
      <c r="AW355" s="137" t="s">
        <v>257</v>
      </c>
      <c r="BC355" s="225">
        <f>IF(M355="základní",J355,0)</f>
        <v>0</v>
      </c>
      <c r="BD355" s="225">
        <f>IF(M355="snížená",J355,0)</f>
        <v>0</v>
      </c>
      <c r="BE355" s="225">
        <f>IF(M355="zákl. přenesená",J355,0)</f>
        <v>0</v>
      </c>
      <c r="BF355" s="225">
        <f>IF(M355="sníž. přenesená",J355,0)</f>
        <v>0</v>
      </c>
      <c r="BG355" s="225">
        <f>IF(M355="nulová",J355,0)</f>
        <v>0</v>
      </c>
      <c r="BH355" s="137" t="s">
        <v>260</v>
      </c>
      <c r="BI355" s="225">
        <f>ROUND(I355*H355,2)</f>
        <v>0</v>
      </c>
      <c r="BJ355" s="137" t="s">
        <v>265</v>
      </c>
      <c r="BK355" s="224" t="s">
        <v>677</v>
      </c>
    </row>
    <row r="356" spans="2:45" s="144" customFormat="1" ht="9.75">
      <c r="B356" s="145"/>
      <c r="D356" s="226" t="s">
        <v>266</v>
      </c>
      <c r="F356" s="227" t="s">
        <v>676</v>
      </c>
      <c r="K356" s="145"/>
      <c r="L356" s="228"/>
      <c r="S356" s="229"/>
      <c r="AR356" s="137" t="s">
        <v>266</v>
      </c>
      <c r="AS356" s="137" t="s">
        <v>187</v>
      </c>
    </row>
    <row r="357" spans="2:63" s="144" customFormat="1" ht="21.75" customHeight="1">
      <c r="B357" s="212"/>
      <c r="C357" s="213" t="s">
        <v>678</v>
      </c>
      <c r="D357" s="213" t="s">
        <v>261</v>
      </c>
      <c r="E357" s="214" t="s">
        <v>679</v>
      </c>
      <c r="F357" s="215" t="s">
        <v>505</v>
      </c>
      <c r="G357" s="216" t="s">
        <v>11</v>
      </c>
      <c r="H357" s="217">
        <v>29</v>
      </c>
      <c r="I357" s="218"/>
      <c r="J357" s="218">
        <f>ROUND(I357*H357,2)</f>
        <v>0</v>
      </c>
      <c r="K357" s="219"/>
      <c r="L357" s="220"/>
      <c r="M357" s="221" t="s">
        <v>212</v>
      </c>
      <c r="N357" s="222">
        <v>0</v>
      </c>
      <c r="O357" s="222">
        <f>N357*H357</f>
        <v>0</v>
      </c>
      <c r="P357" s="222">
        <v>0</v>
      </c>
      <c r="Q357" s="222">
        <f>P357*H357</f>
        <v>0</v>
      </c>
      <c r="R357" s="222">
        <v>0</v>
      </c>
      <c r="S357" s="223">
        <f>R357*H357</f>
        <v>0</v>
      </c>
      <c r="AP357" s="224" t="s">
        <v>264</v>
      </c>
      <c r="AR357" s="224" t="s">
        <v>261</v>
      </c>
      <c r="AS357" s="224" t="s">
        <v>187</v>
      </c>
      <c r="AW357" s="137" t="s">
        <v>257</v>
      </c>
      <c r="BC357" s="225">
        <f>IF(M357="základní",J357,0)</f>
        <v>0</v>
      </c>
      <c r="BD357" s="225">
        <f>IF(M357="snížená",J357,0)</f>
        <v>0</v>
      </c>
      <c r="BE357" s="225">
        <f>IF(M357="zákl. přenesená",J357,0)</f>
        <v>0</v>
      </c>
      <c r="BF357" s="225">
        <f>IF(M357="sníž. přenesená",J357,0)</f>
        <v>0</v>
      </c>
      <c r="BG357" s="225">
        <f>IF(M357="nulová",J357,0)</f>
        <v>0</v>
      </c>
      <c r="BH357" s="137" t="s">
        <v>260</v>
      </c>
      <c r="BI357" s="225">
        <f>ROUND(I357*H357,2)</f>
        <v>0</v>
      </c>
      <c r="BJ357" s="137" t="s">
        <v>265</v>
      </c>
      <c r="BK357" s="224" t="s">
        <v>680</v>
      </c>
    </row>
    <row r="358" spans="2:45" s="144" customFormat="1" ht="9.75">
      <c r="B358" s="145"/>
      <c r="D358" s="226" t="s">
        <v>266</v>
      </c>
      <c r="F358" s="227" t="s">
        <v>505</v>
      </c>
      <c r="K358" s="145"/>
      <c r="L358" s="228"/>
      <c r="S358" s="229"/>
      <c r="AR358" s="137" t="s">
        <v>266</v>
      </c>
      <c r="AS358" s="137" t="s">
        <v>187</v>
      </c>
    </row>
    <row r="359" spans="2:63" s="144" customFormat="1" ht="21.75" customHeight="1">
      <c r="B359" s="212"/>
      <c r="C359" s="213" t="s">
        <v>484</v>
      </c>
      <c r="D359" s="213" t="s">
        <v>261</v>
      </c>
      <c r="E359" s="214" t="s">
        <v>681</v>
      </c>
      <c r="F359" s="215" t="s">
        <v>682</v>
      </c>
      <c r="G359" s="216" t="s">
        <v>11</v>
      </c>
      <c r="H359" s="217">
        <v>44</v>
      </c>
      <c r="I359" s="218"/>
      <c r="J359" s="218">
        <f>ROUND(I359*H359,2)</f>
        <v>0</v>
      </c>
      <c r="K359" s="219"/>
      <c r="L359" s="220"/>
      <c r="M359" s="221" t="s">
        <v>212</v>
      </c>
      <c r="N359" s="222">
        <v>0</v>
      </c>
      <c r="O359" s="222">
        <f>N359*H359</f>
        <v>0</v>
      </c>
      <c r="P359" s="222">
        <v>0</v>
      </c>
      <c r="Q359" s="222">
        <f>P359*H359</f>
        <v>0</v>
      </c>
      <c r="R359" s="222">
        <v>0</v>
      </c>
      <c r="S359" s="223">
        <f>R359*H359</f>
        <v>0</v>
      </c>
      <c r="AP359" s="224" t="s">
        <v>264</v>
      </c>
      <c r="AR359" s="224" t="s">
        <v>261</v>
      </c>
      <c r="AS359" s="224" t="s">
        <v>187</v>
      </c>
      <c r="AW359" s="137" t="s">
        <v>257</v>
      </c>
      <c r="BC359" s="225">
        <f>IF(M359="základní",J359,0)</f>
        <v>0</v>
      </c>
      <c r="BD359" s="225">
        <f>IF(M359="snížená",J359,0)</f>
        <v>0</v>
      </c>
      <c r="BE359" s="225">
        <f>IF(M359="zákl. přenesená",J359,0)</f>
        <v>0</v>
      </c>
      <c r="BF359" s="225">
        <f>IF(M359="sníž. přenesená",J359,0)</f>
        <v>0</v>
      </c>
      <c r="BG359" s="225">
        <f>IF(M359="nulová",J359,0)</f>
        <v>0</v>
      </c>
      <c r="BH359" s="137" t="s">
        <v>260</v>
      </c>
      <c r="BI359" s="225">
        <f>ROUND(I359*H359,2)</f>
        <v>0</v>
      </c>
      <c r="BJ359" s="137" t="s">
        <v>265</v>
      </c>
      <c r="BK359" s="224" t="s">
        <v>683</v>
      </c>
    </row>
    <row r="360" spans="2:45" s="144" customFormat="1" ht="9.75">
      <c r="B360" s="145"/>
      <c r="D360" s="226" t="s">
        <v>266</v>
      </c>
      <c r="F360" s="227" t="s">
        <v>682</v>
      </c>
      <c r="K360" s="145"/>
      <c r="L360" s="228"/>
      <c r="S360" s="229"/>
      <c r="AR360" s="137" t="s">
        <v>266</v>
      </c>
      <c r="AS360" s="137" t="s">
        <v>187</v>
      </c>
    </row>
    <row r="361" spans="2:63" s="144" customFormat="1" ht="21.75" customHeight="1">
      <c r="B361" s="212"/>
      <c r="C361" s="213" t="s">
        <v>684</v>
      </c>
      <c r="D361" s="213" t="s">
        <v>261</v>
      </c>
      <c r="E361" s="214" t="s">
        <v>685</v>
      </c>
      <c r="F361" s="215" t="s">
        <v>686</v>
      </c>
      <c r="G361" s="216" t="s">
        <v>11</v>
      </c>
      <c r="H361" s="217">
        <v>39</v>
      </c>
      <c r="I361" s="218"/>
      <c r="J361" s="218">
        <f>ROUND(I361*H361,2)</f>
        <v>0</v>
      </c>
      <c r="K361" s="219"/>
      <c r="L361" s="220"/>
      <c r="M361" s="221" t="s">
        <v>212</v>
      </c>
      <c r="N361" s="222">
        <v>0</v>
      </c>
      <c r="O361" s="222">
        <f>N361*H361</f>
        <v>0</v>
      </c>
      <c r="P361" s="222">
        <v>0</v>
      </c>
      <c r="Q361" s="222">
        <f>P361*H361</f>
        <v>0</v>
      </c>
      <c r="R361" s="222">
        <v>0</v>
      </c>
      <c r="S361" s="223">
        <f>R361*H361</f>
        <v>0</v>
      </c>
      <c r="AP361" s="224" t="s">
        <v>264</v>
      </c>
      <c r="AR361" s="224" t="s">
        <v>261</v>
      </c>
      <c r="AS361" s="224" t="s">
        <v>187</v>
      </c>
      <c r="AW361" s="137" t="s">
        <v>257</v>
      </c>
      <c r="BC361" s="225">
        <f>IF(M361="základní",J361,0)</f>
        <v>0</v>
      </c>
      <c r="BD361" s="225">
        <f>IF(M361="snížená",J361,0)</f>
        <v>0</v>
      </c>
      <c r="BE361" s="225">
        <f>IF(M361="zákl. přenesená",J361,0)</f>
        <v>0</v>
      </c>
      <c r="BF361" s="225">
        <f>IF(M361="sníž. přenesená",J361,0)</f>
        <v>0</v>
      </c>
      <c r="BG361" s="225">
        <f>IF(M361="nulová",J361,0)</f>
        <v>0</v>
      </c>
      <c r="BH361" s="137" t="s">
        <v>260</v>
      </c>
      <c r="BI361" s="225">
        <f>ROUND(I361*H361,2)</f>
        <v>0</v>
      </c>
      <c r="BJ361" s="137" t="s">
        <v>265</v>
      </c>
      <c r="BK361" s="224" t="s">
        <v>687</v>
      </c>
    </row>
    <row r="362" spans="2:45" s="144" customFormat="1" ht="9.75">
      <c r="B362" s="145"/>
      <c r="D362" s="226" t="s">
        <v>266</v>
      </c>
      <c r="F362" s="227" t="s">
        <v>686</v>
      </c>
      <c r="K362" s="145"/>
      <c r="L362" s="228"/>
      <c r="S362" s="229"/>
      <c r="AR362" s="137" t="s">
        <v>266</v>
      </c>
      <c r="AS362" s="137" t="s">
        <v>187</v>
      </c>
    </row>
    <row r="363" spans="2:63" s="144" customFormat="1" ht="21.75" customHeight="1">
      <c r="B363" s="212"/>
      <c r="C363" s="213" t="s">
        <v>487</v>
      </c>
      <c r="D363" s="213" t="s">
        <v>261</v>
      </c>
      <c r="E363" s="214" t="s">
        <v>688</v>
      </c>
      <c r="F363" s="215" t="s">
        <v>519</v>
      </c>
      <c r="G363" s="216" t="s">
        <v>11</v>
      </c>
      <c r="H363" s="217">
        <v>9</v>
      </c>
      <c r="I363" s="218"/>
      <c r="J363" s="218">
        <f>ROUND(I363*H363,2)</f>
        <v>0</v>
      </c>
      <c r="K363" s="219"/>
      <c r="L363" s="220"/>
      <c r="M363" s="221" t="s">
        <v>212</v>
      </c>
      <c r="N363" s="222">
        <v>0</v>
      </c>
      <c r="O363" s="222">
        <f>N363*H363</f>
        <v>0</v>
      </c>
      <c r="P363" s="222">
        <v>0</v>
      </c>
      <c r="Q363" s="222">
        <f>P363*H363</f>
        <v>0</v>
      </c>
      <c r="R363" s="222">
        <v>0</v>
      </c>
      <c r="S363" s="223">
        <f>R363*H363</f>
        <v>0</v>
      </c>
      <c r="AP363" s="224" t="s">
        <v>264</v>
      </c>
      <c r="AR363" s="224" t="s">
        <v>261</v>
      </c>
      <c r="AS363" s="224" t="s">
        <v>187</v>
      </c>
      <c r="AW363" s="137" t="s">
        <v>257</v>
      </c>
      <c r="BC363" s="225">
        <f>IF(M363="základní",J363,0)</f>
        <v>0</v>
      </c>
      <c r="BD363" s="225">
        <f>IF(M363="snížená",J363,0)</f>
        <v>0</v>
      </c>
      <c r="BE363" s="225">
        <f>IF(M363="zákl. přenesená",J363,0)</f>
        <v>0</v>
      </c>
      <c r="BF363" s="225">
        <f>IF(M363="sníž. přenesená",J363,0)</f>
        <v>0</v>
      </c>
      <c r="BG363" s="225">
        <f>IF(M363="nulová",J363,0)</f>
        <v>0</v>
      </c>
      <c r="BH363" s="137" t="s">
        <v>260</v>
      </c>
      <c r="BI363" s="225">
        <f>ROUND(I363*H363,2)</f>
        <v>0</v>
      </c>
      <c r="BJ363" s="137" t="s">
        <v>265</v>
      </c>
      <c r="BK363" s="224" t="s">
        <v>689</v>
      </c>
    </row>
    <row r="364" spans="2:45" s="144" customFormat="1" ht="18.75">
      <c r="B364" s="145"/>
      <c r="D364" s="226" t="s">
        <v>266</v>
      </c>
      <c r="F364" s="227" t="s">
        <v>519</v>
      </c>
      <c r="K364" s="145"/>
      <c r="L364" s="228"/>
      <c r="S364" s="229"/>
      <c r="AR364" s="137" t="s">
        <v>266</v>
      </c>
      <c r="AS364" s="137" t="s">
        <v>187</v>
      </c>
    </row>
    <row r="365" spans="2:63" s="144" customFormat="1" ht="21.75" customHeight="1">
      <c r="B365" s="212"/>
      <c r="C365" s="231" t="s">
        <v>690</v>
      </c>
      <c r="D365" s="231" t="s">
        <v>342</v>
      </c>
      <c r="E365" s="232" t="s">
        <v>691</v>
      </c>
      <c r="F365" s="233" t="s">
        <v>531</v>
      </c>
      <c r="G365" s="234" t="s">
        <v>172</v>
      </c>
      <c r="H365" s="235">
        <v>10</v>
      </c>
      <c r="I365" s="236"/>
      <c r="J365" s="236">
        <f>ROUND(I365*H365,2)</f>
        <v>0</v>
      </c>
      <c r="K365" s="145"/>
      <c r="L365" s="237"/>
      <c r="M365" s="238" t="s">
        <v>212</v>
      </c>
      <c r="N365" s="222">
        <v>0</v>
      </c>
      <c r="O365" s="222">
        <f>N365*H365</f>
        <v>0</v>
      </c>
      <c r="P365" s="222">
        <v>0</v>
      </c>
      <c r="Q365" s="222">
        <f>P365*H365</f>
        <v>0</v>
      </c>
      <c r="R365" s="222">
        <v>0</v>
      </c>
      <c r="S365" s="223">
        <f>R365*H365</f>
        <v>0</v>
      </c>
      <c r="AP365" s="224" t="s">
        <v>265</v>
      </c>
      <c r="AR365" s="224" t="s">
        <v>342</v>
      </c>
      <c r="AS365" s="224" t="s">
        <v>187</v>
      </c>
      <c r="AW365" s="137" t="s">
        <v>257</v>
      </c>
      <c r="BC365" s="225">
        <f>IF(M365="základní",J365,0)</f>
        <v>0</v>
      </c>
      <c r="BD365" s="225">
        <f>IF(M365="snížená",J365,0)</f>
        <v>0</v>
      </c>
      <c r="BE365" s="225">
        <f>IF(M365="zákl. přenesená",J365,0)</f>
        <v>0</v>
      </c>
      <c r="BF365" s="225">
        <f>IF(M365="sníž. přenesená",J365,0)</f>
        <v>0</v>
      </c>
      <c r="BG365" s="225">
        <f>IF(M365="nulová",J365,0)</f>
        <v>0</v>
      </c>
      <c r="BH365" s="137" t="s">
        <v>260</v>
      </c>
      <c r="BI365" s="225">
        <f>ROUND(I365*H365,2)</f>
        <v>0</v>
      </c>
      <c r="BJ365" s="137" t="s">
        <v>265</v>
      </c>
      <c r="BK365" s="224" t="s">
        <v>692</v>
      </c>
    </row>
    <row r="366" spans="2:45" s="144" customFormat="1" ht="9.75">
      <c r="B366" s="145"/>
      <c r="D366" s="226" t="s">
        <v>266</v>
      </c>
      <c r="F366" s="227" t="s">
        <v>531</v>
      </c>
      <c r="K366" s="145"/>
      <c r="L366" s="228"/>
      <c r="S366" s="229"/>
      <c r="AR366" s="137" t="s">
        <v>266</v>
      </c>
      <c r="AS366" s="137" t="s">
        <v>187</v>
      </c>
    </row>
    <row r="367" spans="2:63" s="144" customFormat="1" ht="21.75" customHeight="1">
      <c r="B367" s="212"/>
      <c r="C367" s="231" t="s">
        <v>491</v>
      </c>
      <c r="D367" s="231" t="s">
        <v>342</v>
      </c>
      <c r="E367" s="232" t="s">
        <v>693</v>
      </c>
      <c r="F367" s="233" t="s">
        <v>534</v>
      </c>
      <c r="G367" s="234" t="s">
        <v>23</v>
      </c>
      <c r="H367" s="235">
        <v>10</v>
      </c>
      <c r="I367" s="236"/>
      <c r="J367" s="236">
        <f>ROUND(I367*H367,2)</f>
        <v>0</v>
      </c>
      <c r="K367" s="145"/>
      <c r="L367" s="237"/>
      <c r="M367" s="238" t="s">
        <v>212</v>
      </c>
      <c r="N367" s="222">
        <v>0</v>
      </c>
      <c r="O367" s="222">
        <f>N367*H367</f>
        <v>0</v>
      </c>
      <c r="P367" s="222">
        <v>0</v>
      </c>
      <c r="Q367" s="222">
        <f>P367*H367</f>
        <v>0</v>
      </c>
      <c r="R367" s="222">
        <v>0</v>
      </c>
      <c r="S367" s="223">
        <f>R367*H367</f>
        <v>0</v>
      </c>
      <c r="AP367" s="224" t="s">
        <v>265</v>
      </c>
      <c r="AR367" s="224" t="s">
        <v>342</v>
      </c>
      <c r="AS367" s="224" t="s">
        <v>187</v>
      </c>
      <c r="AW367" s="137" t="s">
        <v>257</v>
      </c>
      <c r="BC367" s="225">
        <f>IF(M367="základní",J367,0)</f>
        <v>0</v>
      </c>
      <c r="BD367" s="225">
        <f>IF(M367="snížená",J367,0)</f>
        <v>0</v>
      </c>
      <c r="BE367" s="225">
        <f>IF(M367="zákl. přenesená",J367,0)</f>
        <v>0</v>
      </c>
      <c r="BF367" s="225">
        <f>IF(M367="sníž. přenesená",J367,0)</f>
        <v>0</v>
      </c>
      <c r="BG367" s="225">
        <f>IF(M367="nulová",J367,0)</f>
        <v>0</v>
      </c>
      <c r="BH367" s="137" t="s">
        <v>260</v>
      </c>
      <c r="BI367" s="225">
        <f>ROUND(I367*H367,2)</f>
        <v>0</v>
      </c>
      <c r="BJ367" s="137" t="s">
        <v>265</v>
      </c>
      <c r="BK367" s="224" t="s">
        <v>694</v>
      </c>
    </row>
    <row r="368" spans="2:45" s="144" customFormat="1" ht="18.75">
      <c r="B368" s="145"/>
      <c r="D368" s="226" t="s">
        <v>266</v>
      </c>
      <c r="F368" s="227" t="s">
        <v>534</v>
      </c>
      <c r="K368" s="145"/>
      <c r="L368" s="228"/>
      <c r="S368" s="229"/>
      <c r="AR368" s="137" t="s">
        <v>266</v>
      </c>
      <c r="AS368" s="137" t="s">
        <v>187</v>
      </c>
    </row>
    <row r="369" spans="2:63" s="144" customFormat="1" ht="16.5" customHeight="1">
      <c r="B369" s="212"/>
      <c r="C369" s="231" t="s">
        <v>695</v>
      </c>
      <c r="D369" s="231" t="s">
        <v>342</v>
      </c>
      <c r="E369" s="232" t="s">
        <v>696</v>
      </c>
      <c r="F369" s="233" t="s">
        <v>358</v>
      </c>
      <c r="G369" s="234" t="s">
        <v>23</v>
      </c>
      <c r="H369" s="235">
        <v>3</v>
      </c>
      <c r="I369" s="236"/>
      <c r="J369" s="236">
        <f>ROUND(I369*H369,2)</f>
        <v>0</v>
      </c>
      <c r="K369" s="145"/>
      <c r="L369" s="237"/>
      <c r="M369" s="238" t="s">
        <v>212</v>
      </c>
      <c r="N369" s="222">
        <v>0</v>
      </c>
      <c r="O369" s="222">
        <f>N369*H369</f>
        <v>0</v>
      </c>
      <c r="P369" s="222">
        <v>0</v>
      </c>
      <c r="Q369" s="222">
        <f>P369*H369</f>
        <v>0</v>
      </c>
      <c r="R369" s="222">
        <v>0</v>
      </c>
      <c r="S369" s="223">
        <f>R369*H369</f>
        <v>0</v>
      </c>
      <c r="AP369" s="224" t="s">
        <v>265</v>
      </c>
      <c r="AR369" s="224" t="s">
        <v>342</v>
      </c>
      <c r="AS369" s="224" t="s">
        <v>187</v>
      </c>
      <c r="AW369" s="137" t="s">
        <v>257</v>
      </c>
      <c r="BC369" s="225">
        <f>IF(M369="základní",J369,0)</f>
        <v>0</v>
      </c>
      <c r="BD369" s="225">
        <f>IF(M369="snížená",J369,0)</f>
        <v>0</v>
      </c>
      <c r="BE369" s="225">
        <f>IF(M369="zákl. přenesená",J369,0)</f>
        <v>0</v>
      </c>
      <c r="BF369" s="225">
        <f>IF(M369="sníž. přenesená",J369,0)</f>
        <v>0</v>
      </c>
      <c r="BG369" s="225">
        <f>IF(M369="nulová",J369,0)</f>
        <v>0</v>
      </c>
      <c r="BH369" s="137" t="s">
        <v>260</v>
      </c>
      <c r="BI369" s="225">
        <f>ROUND(I369*H369,2)</f>
        <v>0</v>
      </c>
      <c r="BJ369" s="137" t="s">
        <v>265</v>
      </c>
      <c r="BK369" s="224" t="s">
        <v>697</v>
      </c>
    </row>
    <row r="370" spans="2:45" s="144" customFormat="1" ht="9.75">
      <c r="B370" s="145"/>
      <c r="D370" s="226" t="s">
        <v>266</v>
      </c>
      <c r="F370" s="227" t="s">
        <v>358</v>
      </c>
      <c r="K370" s="145"/>
      <c r="L370" s="228"/>
      <c r="S370" s="229"/>
      <c r="AR370" s="137" t="s">
        <v>266</v>
      </c>
      <c r="AS370" s="137" t="s">
        <v>187</v>
      </c>
    </row>
    <row r="371" spans="2:63" s="144" customFormat="1" ht="21.75" customHeight="1">
      <c r="B371" s="212"/>
      <c r="C371" s="231" t="s">
        <v>494</v>
      </c>
      <c r="D371" s="231" t="s">
        <v>342</v>
      </c>
      <c r="E371" s="232" t="s">
        <v>698</v>
      </c>
      <c r="F371" s="233" t="s">
        <v>361</v>
      </c>
      <c r="G371" s="234" t="s">
        <v>362</v>
      </c>
      <c r="H371" s="235">
        <v>100</v>
      </c>
      <c r="I371" s="236"/>
      <c r="J371" s="236">
        <f>ROUND(I371*H371,2)</f>
        <v>0</v>
      </c>
      <c r="K371" s="145"/>
      <c r="L371" s="237"/>
      <c r="M371" s="238" t="s">
        <v>212</v>
      </c>
      <c r="N371" s="222">
        <v>0</v>
      </c>
      <c r="O371" s="222">
        <f>N371*H371</f>
        <v>0</v>
      </c>
      <c r="P371" s="222">
        <v>0</v>
      </c>
      <c r="Q371" s="222">
        <f>P371*H371</f>
        <v>0</v>
      </c>
      <c r="R371" s="222">
        <v>0</v>
      </c>
      <c r="S371" s="223">
        <f>R371*H371</f>
        <v>0</v>
      </c>
      <c r="AP371" s="224" t="s">
        <v>265</v>
      </c>
      <c r="AR371" s="224" t="s">
        <v>342</v>
      </c>
      <c r="AS371" s="224" t="s">
        <v>187</v>
      </c>
      <c r="AW371" s="137" t="s">
        <v>257</v>
      </c>
      <c r="BC371" s="225">
        <f>IF(M371="základní",J371,0)</f>
        <v>0</v>
      </c>
      <c r="BD371" s="225">
        <f>IF(M371="snížená",J371,0)</f>
        <v>0</v>
      </c>
      <c r="BE371" s="225">
        <f>IF(M371="zákl. přenesená",J371,0)</f>
        <v>0</v>
      </c>
      <c r="BF371" s="225">
        <f>IF(M371="sníž. přenesená",J371,0)</f>
        <v>0</v>
      </c>
      <c r="BG371" s="225">
        <f>IF(M371="nulová",J371,0)</f>
        <v>0</v>
      </c>
      <c r="BH371" s="137" t="s">
        <v>260</v>
      </c>
      <c r="BI371" s="225">
        <f>ROUND(I371*H371,2)</f>
        <v>0</v>
      </c>
      <c r="BJ371" s="137" t="s">
        <v>265</v>
      </c>
      <c r="BK371" s="224" t="s">
        <v>699</v>
      </c>
    </row>
    <row r="372" spans="2:45" s="144" customFormat="1" ht="9.75">
      <c r="B372" s="145"/>
      <c r="D372" s="226" t="s">
        <v>266</v>
      </c>
      <c r="F372" s="227" t="s">
        <v>361</v>
      </c>
      <c r="K372" s="145"/>
      <c r="L372" s="228"/>
      <c r="S372" s="229"/>
      <c r="AR372" s="137" t="s">
        <v>266</v>
      </c>
      <c r="AS372" s="137" t="s">
        <v>187</v>
      </c>
    </row>
    <row r="373" spans="2:63" s="144" customFormat="1" ht="21.75" customHeight="1">
      <c r="B373" s="212"/>
      <c r="C373" s="231" t="s">
        <v>700</v>
      </c>
      <c r="D373" s="231" t="s">
        <v>342</v>
      </c>
      <c r="E373" s="232" t="s">
        <v>379</v>
      </c>
      <c r="F373" s="233" t="s">
        <v>380</v>
      </c>
      <c r="G373" s="234" t="s">
        <v>381</v>
      </c>
      <c r="H373" s="235">
        <v>160</v>
      </c>
      <c r="I373" s="236"/>
      <c r="J373" s="236">
        <f>ROUND(I373*H373,2)</f>
        <v>0</v>
      </c>
      <c r="K373" s="145"/>
      <c r="L373" s="237"/>
      <c r="M373" s="238" t="s">
        <v>212</v>
      </c>
      <c r="N373" s="222">
        <v>1</v>
      </c>
      <c r="O373" s="222">
        <f>N373*H373</f>
        <v>160</v>
      </c>
      <c r="P373" s="222">
        <v>0</v>
      </c>
      <c r="Q373" s="222">
        <f>P373*H373</f>
        <v>0</v>
      </c>
      <c r="R373" s="222">
        <v>0</v>
      </c>
      <c r="S373" s="223">
        <f>R373*H373</f>
        <v>0</v>
      </c>
      <c r="AP373" s="224" t="s">
        <v>265</v>
      </c>
      <c r="AR373" s="224" t="s">
        <v>342</v>
      </c>
      <c r="AS373" s="224" t="s">
        <v>187</v>
      </c>
      <c r="AW373" s="137" t="s">
        <v>257</v>
      </c>
      <c r="BC373" s="225">
        <f>IF(M373="základní",J373,0)</f>
        <v>0</v>
      </c>
      <c r="BD373" s="225">
        <f>IF(M373="snížená",J373,0)</f>
        <v>0</v>
      </c>
      <c r="BE373" s="225">
        <f>IF(M373="zákl. přenesená",J373,0)</f>
        <v>0</v>
      </c>
      <c r="BF373" s="225">
        <f>IF(M373="sníž. přenesená",J373,0)</f>
        <v>0</v>
      </c>
      <c r="BG373" s="225">
        <f>IF(M373="nulová",J373,0)</f>
        <v>0</v>
      </c>
      <c r="BH373" s="137" t="s">
        <v>260</v>
      </c>
      <c r="BI373" s="225">
        <f>ROUND(I373*H373,2)</f>
        <v>0</v>
      </c>
      <c r="BJ373" s="137" t="s">
        <v>265</v>
      </c>
      <c r="BK373" s="224" t="s">
        <v>701</v>
      </c>
    </row>
    <row r="374" spans="2:45" s="144" customFormat="1" ht="124.5">
      <c r="B374" s="145"/>
      <c r="D374" s="226" t="s">
        <v>266</v>
      </c>
      <c r="F374" s="227" t="s">
        <v>702</v>
      </c>
      <c r="K374" s="145"/>
      <c r="L374" s="228"/>
      <c r="S374" s="229"/>
      <c r="AR374" s="137" t="s">
        <v>266</v>
      </c>
      <c r="AS374" s="137" t="s">
        <v>187</v>
      </c>
    </row>
    <row r="375" spans="2:61" s="200" customFormat="1" ht="22.5" customHeight="1">
      <c r="B375" s="201"/>
      <c r="D375" s="202" t="s">
        <v>253</v>
      </c>
      <c r="E375" s="210" t="s">
        <v>703</v>
      </c>
      <c r="F375" s="210" t="s">
        <v>704</v>
      </c>
      <c r="J375" s="211">
        <f>BI375</f>
        <v>0</v>
      </c>
      <c r="K375" s="201"/>
      <c r="L375" s="205"/>
      <c r="O375" s="206">
        <f>SUM(O376:O403)</f>
        <v>0</v>
      </c>
      <c r="Q375" s="206">
        <f>SUM(Q376:Q403)</f>
        <v>0</v>
      </c>
      <c r="S375" s="207">
        <f>SUM(S376:S403)</f>
        <v>0</v>
      </c>
      <c r="AP375" s="202" t="s">
        <v>187</v>
      </c>
      <c r="AR375" s="208" t="s">
        <v>253</v>
      </c>
      <c r="AS375" s="208" t="s">
        <v>260</v>
      </c>
      <c r="AW375" s="202" t="s">
        <v>257</v>
      </c>
      <c r="BI375" s="209">
        <f>SUM(BI376:BI403)</f>
        <v>0</v>
      </c>
    </row>
    <row r="376" spans="2:63" s="144" customFormat="1" ht="16.5" customHeight="1">
      <c r="B376" s="212"/>
      <c r="C376" s="231" t="s">
        <v>498</v>
      </c>
      <c r="D376" s="231" t="s">
        <v>342</v>
      </c>
      <c r="E376" s="232" t="s">
        <v>705</v>
      </c>
      <c r="F376" s="233" t="s">
        <v>706</v>
      </c>
      <c r="G376" s="234" t="s">
        <v>23</v>
      </c>
      <c r="H376" s="235">
        <v>1</v>
      </c>
      <c r="I376" s="236"/>
      <c r="J376" s="236">
        <f>ROUND(I376*H376,2)</f>
        <v>0</v>
      </c>
      <c r="K376" s="145"/>
      <c r="L376" s="237"/>
      <c r="M376" s="238" t="s">
        <v>212</v>
      </c>
      <c r="N376" s="222">
        <v>0</v>
      </c>
      <c r="O376" s="222">
        <f>N376*H376</f>
        <v>0</v>
      </c>
      <c r="P376" s="222">
        <v>0</v>
      </c>
      <c r="Q376" s="222">
        <f>P376*H376</f>
        <v>0</v>
      </c>
      <c r="R376" s="222">
        <v>0</v>
      </c>
      <c r="S376" s="223">
        <f>R376*H376</f>
        <v>0</v>
      </c>
      <c r="AP376" s="224" t="s">
        <v>265</v>
      </c>
      <c r="AR376" s="224" t="s">
        <v>342</v>
      </c>
      <c r="AS376" s="224" t="s">
        <v>187</v>
      </c>
      <c r="AW376" s="137" t="s">
        <v>257</v>
      </c>
      <c r="BC376" s="225">
        <f>IF(M376="základní",J376,0)</f>
        <v>0</v>
      </c>
      <c r="BD376" s="225">
        <f>IF(M376="snížená",J376,0)</f>
        <v>0</v>
      </c>
      <c r="BE376" s="225">
        <f>IF(M376="zákl. přenesená",J376,0)</f>
        <v>0</v>
      </c>
      <c r="BF376" s="225">
        <f>IF(M376="sníž. přenesená",J376,0)</f>
        <v>0</v>
      </c>
      <c r="BG376" s="225">
        <f>IF(M376="nulová",J376,0)</f>
        <v>0</v>
      </c>
      <c r="BH376" s="137" t="s">
        <v>260</v>
      </c>
      <c r="BI376" s="225">
        <f>ROUND(I376*H376,2)</f>
        <v>0</v>
      </c>
      <c r="BJ376" s="137" t="s">
        <v>265</v>
      </c>
      <c r="BK376" s="224" t="s">
        <v>707</v>
      </c>
    </row>
    <row r="377" spans="2:45" s="144" customFormat="1" ht="9.75">
      <c r="B377" s="145"/>
      <c r="D377" s="226" t="s">
        <v>266</v>
      </c>
      <c r="F377" s="227" t="s">
        <v>706</v>
      </c>
      <c r="K377" s="145"/>
      <c r="L377" s="228"/>
      <c r="S377" s="229"/>
      <c r="AR377" s="137" t="s">
        <v>266</v>
      </c>
      <c r="AS377" s="137" t="s">
        <v>187</v>
      </c>
    </row>
    <row r="378" spans="2:63" s="144" customFormat="1" ht="16.5" customHeight="1">
      <c r="B378" s="212"/>
      <c r="C378" s="231" t="s">
        <v>708</v>
      </c>
      <c r="D378" s="231" t="s">
        <v>342</v>
      </c>
      <c r="E378" s="232" t="s">
        <v>709</v>
      </c>
      <c r="F378" s="233" t="s">
        <v>710</v>
      </c>
      <c r="G378" s="234" t="s">
        <v>23</v>
      </c>
      <c r="H378" s="235">
        <v>1</v>
      </c>
      <c r="I378" s="236"/>
      <c r="J378" s="236">
        <f>ROUND(I378*H378,2)</f>
        <v>0</v>
      </c>
      <c r="K378" s="145"/>
      <c r="L378" s="237"/>
      <c r="M378" s="238" t="s">
        <v>212</v>
      </c>
      <c r="N378" s="222">
        <v>0</v>
      </c>
      <c r="O378" s="222">
        <f>N378*H378</f>
        <v>0</v>
      </c>
      <c r="P378" s="222">
        <v>0</v>
      </c>
      <c r="Q378" s="222">
        <f>P378*H378</f>
        <v>0</v>
      </c>
      <c r="R378" s="222">
        <v>0</v>
      </c>
      <c r="S378" s="223">
        <f>R378*H378</f>
        <v>0</v>
      </c>
      <c r="AP378" s="224" t="s">
        <v>265</v>
      </c>
      <c r="AR378" s="224" t="s">
        <v>342</v>
      </c>
      <c r="AS378" s="224" t="s">
        <v>187</v>
      </c>
      <c r="AW378" s="137" t="s">
        <v>257</v>
      </c>
      <c r="BC378" s="225">
        <f>IF(M378="základní",J378,0)</f>
        <v>0</v>
      </c>
      <c r="BD378" s="225">
        <f>IF(M378="snížená",J378,0)</f>
        <v>0</v>
      </c>
      <c r="BE378" s="225">
        <f>IF(M378="zákl. přenesená",J378,0)</f>
        <v>0</v>
      </c>
      <c r="BF378" s="225">
        <f>IF(M378="sníž. přenesená",J378,0)</f>
        <v>0</v>
      </c>
      <c r="BG378" s="225">
        <f>IF(M378="nulová",J378,0)</f>
        <v>0</v>
      </c>
      <c r="BH378" s="137" t="s">
        <v>260</v>
      </c>
      <c r="BI378" s="225">
        <f>ROUND(I378*H378,2)</f>
        <v>0</v>
      </c>
      <c r="BJ378" s="137" t="s">
        <v>265</v>
      </c>
      <c r="BK378" s="224" t="s">
        <v>711</v>
      </c>
    </row>
    <row r="379" spans="2:45" s="144" customFormat="1" ht="9.75">
      <c r="B379" s="145"/>
      <c r="D379" s="226" t="s">
        <v>266</v>
      </c>
      <c r="F379" s="227" t="s">
        <v>710</v>
      </c>
      <c r="K379" s="145"/>
      <c r="L379" s="228"/>
      <c r="S379" s="229"/>
      <c r="AR379" s="137" t="s">
        <v>266</v>
      </c>
      <c r="AS379" s="137" t="s">
        <v>187</v>
      </c>
    </row>
    <row r="380" spans="2:63" s="144" customFormat="1" ht="16.5" customHeight="1">
      <c r="B380" s="212"/>
      <c r="C380" s="231" t="s">
        <v>502</v>
      </c>
      <c r="D380" s="231" t="s">
        <v>342</v>
      </c>
      <c r="E380" s="232" t="s">
        <v>712</v>
      </c>
      <c r="F380" s="233" t="s">
        <v>713</v>
      </c>
      <c r="G380" s="234" t="s">
        <v>23</v>
      </c>
      <c r="H380" s="235">
        <v>1</v>
      </c>
      <c r="I380" s="236"/>
      <c r="J380" s="236">
        <f>ROUND(I380*H380,2)</f>
        <v>0</v>
      </c>
      <c r="K380" s="145"/>
      <c r="L380" s="237"/>
      <c r="M380" s="238" t="s">
        <v>212</v>
      </c>
      <c r="N380" s="222">
        <v>0</v>
      </c>
      <c r="O380" s="222">
        <f>N380*H380</f>
        <v>0</v>
      </c>
      <c r="P380" s="222">
        <v>0</v>
      </c>
      <c r="Q380" s="222">
        <f>P380*H380</f>
        <v>0</v>
      </c>
      <c r="R380" s="222">
        <v>0</v>
      </c>
      <c r="S380" s="223">
        <f>R380*H380</f>
        <v>0</v>
      </c>
      <c r="AP380" s="224" t="s">
        <v>265</v>
      </c>
      <c r="AR380" s="224" t="s">
        <v>342</v>
      </c>
      <c r="AS380" s="224" t="s">
        <v>187</v>
      </c>
      <c r="AW380" s="137" t="s">
        <v>257</v>
      </c>
      <c r="BC380" s="225">
        <f>IF(M380="základní",J380,0)</f>
        <v>0</v>
      </c>
      <c r="BD380" s="225">
        <f>IF(M380="snížená",J380,0)</f>
        <v>0</v>
      </c>
      <c r="BE380" s="225">
        <f>IF(M380="zákl. přenesená",J380,0)</f>
        <v>0</v>
      </c>
      <c r="BF380" s="225">
        <f>IF(M380="sníž. přenesená",J380,0)</f>
        <v>0</v>
      </c>
      <c r="BG380" s="225">
        <f>IF(M380="nulová",J380,0)</f>
        <v>0</v>
      </c>
      <c r="BH380" s="137" t="s">
        <v>260</v>
      </c>
      <c r="BI380" s="225">
        <f>ROUND(I380*H380,2)</f>
        <v>0</v>
      </c>
      <c r="BJ380" s="137" t="s">
        <v>265</v>
      </c>
      <c r="BK380" s="224" t="s">
        <v>714</v>
      </c>
    </row>
    <row r="381" spans="2:45" s="144" customFormat="1" ht="9.75">
      <c r="B381" s="145"/>
      <c r="D381" s="226" t="s">
        <v>266</v>
      </c>
      <c r="F381" s="227" t="s">
        <v>713</v>
      </c>
      <c r="K381" s="145"/>
      <c r="L381" s="228"/>
      <c r="S381" s="229"/>
      <c r="AR381" s="137" t="s">
        <v>266</v>
      </c>
      <c r="AS381" s="137" t="s">
        <v>187</v>
      </c>
    </row>
    <row r="382" spans="2:63" s="144" customFormat="1" ht="21.75" customHeight="1">
      <c r="B382" s="212"/>
      <c r="C382" s="231" t="s">
        <v>715</v>
      </c>
      <c r="D382" s="231" t="s">
        <v>342</v>
      </c>
      <c r="E382" s="232" t="s">
        <v>716</v>
      </c>
      <c r="F382" s="233" t="s">
        <v>717</v>
      </c>
      <c r="G382" s="234" t="s">
        <v>23</v>
      </c>
      <c r="H382" s="235">
        <v>1</v>
      </c>
      <c r="I382" s="236"/>
      <c r="J382" s="236">
        <f>ROUND(I382*H382,2)</f>
        <v>0</v>
      </c>
      <c r="K382" s="145"/>
      <c r="L382" s="237"/>
      <c r="M382" s="238" t="s">
        <v>212</v>
      </c>
      <c r="N382" s="222">
        <v>0</v>
      </c>
      <c r="O382" s="222">
        <f>N382*H382</f>
        <v>0</v>
      </c>
      <c r="P382" s="222">
        <v>0</v>
      </c>
      <c r="Q382" s="222">
        <f>P382*H382</f>
        <v>0</v>
      </c>
      <c r="R382" s="222">
        <v>0</v>
      </c>
      <c r="S382" s="223">
        <f>R382*H382</f>
        <v>0</v>
      </c>
      <c r="AP382" s="224" t="s">
        <v>265</v>
      </c>
      <c r="AR382" s="224" t="s">
        <v>342</v>
      </c>
      <c r="AS382" s="224" t="s">
        <v>187</v>
      </c>
      <c r="AW382" s="137" t="s">
        <v>257</v>
      </c>
      <c r="BC382" s="225">
        <f>IF(M382="základní",J382,0)</f>
        <v>0</v>
      </c>
      <c r="BD382" s="225">
        <f>IF(M382="snížená",J382,0)</f>
        <v>0</v>
      </c>
      <c r="BE382" s="225">
        <f>IF(M382="zákl. přenesená",J382,0)</f>
        <v>0</v>
      </c>
      <c r="BF382" s="225">
        <f>IF(M382="sníž. přenesená",J382,0)</f>
        <v>0</v>
      </c>
      <c r="BG382" s="225">
        <f>IF(M382="nulová",J382,0)</f>
        <v>0</v>
      </c>
      <c r="BH382" s="137" t="s">
        <v>260</v>
      </c>
      <c r="BI382" s="225">
        <f>ROUND(I382*H382,2)</f>
        <v>0</v>
      </c>
      <c r="BJ382" s="137" t="s">
        <v>265</v>
      </c>
      <c r="BK382" s="224" t="s">
        <v>718</v>
      </c>
    </row>
    <row r="383" spans="2:45" s="144" customFormat="1" ht="18.75">
      <c r="B383" s="145"/>
      <c r="D383" s="226" t="s">
        <v>266</v>
      </c>
      <c r="F383" s="227" t="s">
        <v>717</v>
      </c>
      <c r="K383" s="145"/>
      <c r="L383" s="228"/>
      <c r="S383" s="229"/>
      <c r="AR383" s="137" t="s">
        <v>266</v>
      </c>
      <c r="AS383" s="137" t="s">
        <v>187</v>
      </c>
    </row>
    <row r="384" spans="2:63" s="144" customFormat="1" ht="21.75" customHeight="1">
      <c r="B384" s="212"/>
      <c r="C384" s="231" t="s">
        <v>506</v>
      </c>
      <c r="D384" s="231" t="s">
        <v>342</v>
      </c>
      <c r="E384" s="232" t="s">
        <v>719</v>
      </c>
      <c r="F384" s="233" t="s">
        <v>720</v>
      </c>
      <c r="G384" s="234" t="s">
        <v>381</v>
      </c>
      <c r="H384" s="235">
        <v>10</v>
      </c>
      <c r="I384" s="236"/>
      <c r="J384" s="236">
        <f>ROUND(I384*H384,2)</f>
        <v>0</v>
      </c>
      <c r="K384" s="145"/>
      <c r="L384" s="237"/>
      <c r="M384" s="238" t="s">
        <v>212</v>
      </c>
      <c r="N384" s="222">
        <v>0</v>
      </c>
      <c r="O384" s="222">
        <f>N384*H384</f>
        <v>0</v>
      </c>
      <c r="P384" s="222">
        <v>0</v>
      </c>
      <c r="Q384" s="222">
        <f>P384*H384</f>
        <v>0</v>
      </c>
      <c r="R384" s="222">
        <v>0</v>
      </c>
      <c r="S384" s="223">
        <f>R384*H384</f>
        <v>0</v>
      </c>
      <c r="AP384" s="224" t="s">
        <v>265</v>
      </c>
      <c r="AR384" s="224" t="s">
        <v>342</v>
      </c>
      <c r="AS384" s="224" t="s">
        <v>187</v>
      </c>
      <c r="AW384" s="137" t="s">
        <v>257</v>
      </c>
      <c r="BC384" s="225">
        <f>IF(M384="základní",J384,0)</f>
        <v>0</v>
      </c>
      <c r="BD384" s="225">
        <f>IF(M384="snížená",J384,0)</f>
        <v>0</v>
      </c>
      <c r="BE384" s="225">
        <f>IF(M384="zákl. přenesená",J384,0)</f>
        <v>0</v>
      </c>
      <c r="BF384" s="225">
        <f>IF(M384="sníž. přenesená",J384,0)</f>
        <v>0</v>
      </c>
      <c r="BG384" s="225">
        <f>IF(M384="nulová",J384,0)</f>
        <v>0</v>
      </c>
      <c r="BH384" s="137" t="s">
        <v>260</v>
      </c>
      <c r="BI384" s="225">
        <f>ROUND(I384*H384,2)</f>
        <v>0</v>
      </c>
      <c r="BJ384" s="137" t="s">
        <v>265</v>
      </c>
      <c r="BK384" s="224" t="s">
        <v>721</v>
      </c>
    </row>
    <row r="385" spans="2:45" s="144" customFormat="1" ht="9.75">
      <c r="B385" s="145"/>
      <c r="D385" s="226" t="s">
        <v>266</v>
      </c>
      <c r="F385" s="227" t="s">
        <v>720</v>
      </c>
      <c r="K385" s="145"/>
      <c r="L385" s="228"/>
      <c r="S385" s="229"/>
      <c r="AR385" s="137" t="s">
        <v>266</v>
      </c>
      <c r="AS385" s="137" t="s">
        <v>187</v>
      </c>
    </row>
    <row r="386" spans="2:63" s="144" customFormat="1" ht="16.5" customHeight="1">
      <c r="B386" s="212"/>
      <c r="C386" s="231" t="s">
        <v>722</v>
      </c>
      <c r="D386" s="231" t="s">
        <v>342</v>
      </c>
      <c r="E386" s="232" t="s">
        <v>723</v>
      </c>
      <c r="F386" s="233" t="s">
        <v>724</v>
      </c>
      <c r="G386" s="234" t="s">
        <v>23</v>
      </c>
      <c r="H386" s="235">
        <v>1</v>
      </c>
      <c r="I386" s="236"/>
      <c r="J386" s="236">
        <f>ROUND(I386*H386,2)</f>
        <v>0</v>
      </c>
      <c r="K386" s="145"/>
      <c r="L386" s="237"/>
      <c r="M386" s="238" t="s">
        <v>212</v>
      </c>
      <c r="N386" s="222">
        <v>0</v>
      </c>
      <c r="O386" s="222">
        <f>N386*H386</f>
        <v>0</v>
      </c>
      <c r="P386" s="222">
        <v>0</v>
      </c>
      <c r="Q386" s="222">
        <f>P386*H386</f>
        <v>0</v>
      </c>
      <c r="R386" s="222">
        <v>0</v>
      </c>
      <c r="S386" s="223">
        <f>R386*H386</f>
        <v>0</v>
      </c>
      <c r="AP386" s="224" t="s">
        <v>265</v>
      </c>
      <c r="AR386" s="224" t="s">
        <v>342</v>
      </c>
      <c r="AS386" s="224" t="s">
        <v>187</v>
      </c>
      <c r="AW386" s="137" t="s">
        <v>257</v>
      </c>
      <c r="BC386" s="225">
        <f>IF(M386="základní",J386,0)</f>
        <v>0</v>
      </c>
      <c r="BD386" s="225">
        <f>IF(M386="snížená",J386,0)</f>
        <v>0</v>
      </c>
      <c r="BE386" s="225">
        <f>IF(M386="zákl. přenesená",J386,0)</f>
        <v>0</v>
      </c>
      <c r="BF386" s="225">
        <f>IF(M386="sníž. přenesená",J386,0)</f>
        <v>0</v>
      </c>
      <c r="BG386" s="225">
        <f>IF(M386="nulová",J386,0)</f>
        <v>0</v>
      </c>
      <c r="BH386" s="137" t="s">
        <v>260</v>
      </c>
      <c r="BI386" s="225">
        <f>ROUND(I386*H386,2)</f>
        <v>0</v>
      </c>
      <c r="BJ386" s="137" t="s">
        <v>265</v>
      </c>
      <c r="BK386" s="224" t="s">
        <v>725</v>
      </c>
    </row>
    <row r="387" spans="2:45" s="144" customFormat="1" ht="9.75">
      <c r="B387" s="145"/>
      <c r="D387" s="226" t="s">
        <v>266</v>
      </c>
      <c r="F387" s="227" t="s">
        <v>724</v>
      </c>
      <c r="K387" s="145"/>
      <c r="L387" s="228"/>
      <c r="S387" s="229"/>
      <c r="AR387" s="137" t="s">
        <v>266</v>
      </c>
      <c r="AS387" s="137" t="s">
        <v>187</v>
      </c>
    </row>
    <row r="388" spans="2:63" s="144" customFormat="1" ht="16.5" customHeight="1">
      <c r="B388" s="212"/>
      <c r="C388" s="231" t="s">
        <v>509</v>
      </c>
      <c r="D388" s="231" t="s">
        <v>342</v>
      </c>
      <c r="E388" s="232" t="s">
        <v>726</v>
      </c>
      <c r="F388" s="233" t="s">
        <v>727</v>
      </c>
      <c r="G388" s="234" t="s">
        <v>23</v>
      </c>
      <c r="H388" s="235">
        <v>1</v>
      </c>
      <c r="I388" s="236"/>
      <c r="J388" s="236">
        <f>ROUND(I388*H388,2)</f>
        <v>0</v>
      </c>
      <c r="K388" s="145"/>
      <c r="L388" s="237"/>
      <c r="M388" s="238" t="s">
        <v>212</v>
      </c>
      <c r="N388" s="222">
        <v>0</v>
      </c>
      <c r="O388" s="222">
        <f>N388*H388</f>
        <v>0</v>
      </c>
      <c r="P388" s="222">
        <v>0</v>
      </c>
      <c r="Q388" s="222">
        <f>P388*H388</f>
        <v>0</v>
      </c>
      <c r="R388" s="222">
        <v>0</v>
      </c>
      <c r="S388" s="223">
        <f>R388*H388</f>
        <v>0</v>
      </c>
      <c r="AP388" s="224" t="s">
        <v>265</v>
      </c>
      <c r="AR388" s="224" t="s">
        <v>342</v>
      </c>
      <c r="AS388" s="224" t="s">
        <v>187</v>
      </c>
      <c r="AW388" s="137" t="s">
        <v>257</v>
      </c>
      <c r="BC388" s="225">
        <f>IF(M388="základní",J388,0)</f>
        <v>0</v>
      </c>
      <c r="BD388" s="225">
        <f>IF(M388="snížená",J388,0)</f>
        <v>0</v>
      </c>
      <c r="BE388" s="225">
        <f>IF(M388="zákl. přenesená",J388,0)</f>
        <v>0</v>
      </c>
      <c r="BF388" s="225">
        <f>IF(M388="sníž. přenesená",J388,0)</f>
        <v>0</v>
      </c>
      <c r="BG388" s="225">
        <f>IF(M388="nulová",J388,0)</f>
        <v>0</v>
      </c>
      <c r="BH388" s="137" t="s">
        <v>260</v>
      </c>
      <c r="BI388" s="225">
        <f>ROUND(I388*H388,2)</f>
        <v>0</v>
      </c>
      <c r="BJ388" s="137" t="s">
        <v>265</v>
      </c>
      <c r="BK388" s="224" t="s">
        <v>728</v>
      </c>
    </row>
    <row r="389" spans="2:45" s="144" customFormat="1" ht="9.75">
      <c r="B389" s="145"/>
      <c r="D389" s="226" t="s">
        <v>266</v>
      </c>
      <c r="F389" s="227" t="s">
        <v>727</v>
      </c>
      <c r="K389" s="145"/>
      <c r="L389" s="228"/>
      <c r="S389" s="229"/>
      <c r="AR389" s="137" t="s">
        <v>266</v>
      </c>
      <c r="AS389" s="137" t="s">
        <v>187</v>
      </c>
    </row>
    <row r="390" spans="2:63" s="144" customFormat="1" ht="16.5" customHeight="1">
      <c r="B390" s="212"/>
      <c r="C390" s="231" t="s">
        <v>729</v>
      </c>
      <c r="D390" s="231" t="s">
        <v>342</v>
      </c>
      <c r="E390" s="232" t="s">
        <v>730</v>
      </c>
      <c r="F390" s="233" t="s">
        <v>731</v>
      </c>
      <c r="G390" s="234" t="s">
        <v>23</v>
      </c>
      <c r="H390" s="235">
        <v>1</v>
      </c>
      <c r="I390" s="236"/>
      <c r="J390" s="236">
        <f>ROUND(I390*H390,2)</f>
        <v>0</v>
      </c>
      <c r="K390" s="145"/>
      <c r="L390" s="237"/>
      <c r="M390" s="238" t="s">
        <v>212</v>
      </c>
      <c r="N390" s="222">
        <v>0</v>
      </c>
      <c r="O390" s="222">
        <f>N390*H390</f>
        <v>0</v>
      </c>
      <c r="P390" s="222">
        <v>0</v>
      </c>
      <c r="Q390" s="222">
        <f>P390*H390</f>
        <v>0</v>
      </c>
      <c r="R390" s="222">
        <v>0</v>
      </c>
      <c r="S390" s="223">
        <f>R390*H390</f>
        <v>0</v>
      </c>
      <c r="AP390" s="224" t="s">
        <v>265</v>
      </c>
      <c r="AR390" s="224" t="s">
        <v>342</v>
      </c>
      <c r="AS390" s="224" t="s">
        <v>187</v>
      </c>
      <c r="AW390" s="137" t="s">
        <v>257</v>
      </c>
      <c r="BC390" s="225">
        <f>IF(M390="základní",J390,0)</f>
        <v>0</v>
      </c>
      <c r="BD390" s="225">
        <f>IF(M390="snížená",J390,0)</f>
        <v>0</v>
      </c>
      <c r="BE390" s="225">
        <f>IF(M390="zákl. přenesená",J390,0)</f>
        <v>0</v>
      </c>
      <c r="BF390" s="225">
        <f>IF(M390="sníž. přenesená",J390,0)</f>
        <v>0</v>
      </c>
      <c r="BG390" s="225">
        <f>IF(M390="nulová",J390,0)</f>
        <v>0</v>
      </c>
      <c r="BH390" s="137" t="s">
        <v>260</v>
      </c>
      <c r="BI390" s="225">
        <f>ROUND(I390*H390,2)</f>
        <v>0</v>
      </c>
      <c r="BJ390" s="137" t="s">
        <v>265</v>
      </c>
      <c r="BK390" s="224" t="s">
        <v>732</v>
      </c>
    </row>
    <row r="391" spans="2:45" s="144" customFormat="1" ht="9.75">
      <c r="B391" s="145"/>
      <c r="D391" s="226" t="s">
        <v>266</v>
      </c>
      <c r="F391" s="227" t="s">
        <v>731</v>
      </c>
      <c r="K391" s="145"/>
      <c r="L391" s="228"/>
      <c r="S391" s="229"/>
      <c r="AR391" s="137" t="s">
        <v>266</v>
      </c>
      <c r="AS391" s="137" t="s">
        <v>187</v>
      </c>
    </row>
    <row r="392" spans="2:63" s="144" customFormat="1" ht="21.75" customHeight="1">
      <c r="B392" s="212"/>
      <c r="C392" s="231" t="s">
        <v>513</v>
      </c>
      <c r="D392" s="231" t="s">
        <v>342</v>
      </c>
      <c r="E392" s="232" t="s">
        <v>733</v>
      </c>
      <c r="F392" s="233" t="s">
        <v>734</v>
      </c>
      <c r="G392" s="234" t="s">
        <v>23</v>
      </c>
      <c r="H392" s="235">
        <v>1</v>
      </c>
      <c r="I392" s="236"/>
      <c r="J392" s="236">
        <f>ROUND(I392*H392,2)</f>
        <v>0</v>
      </c>
      <c r="K392" s="145"/>
      <c r="L392" s="237"/>
      <c r="M392" s="238" t="s">
        <v>212</v>
      </c>
      <c r="N392" s="222">
        <v>0</v>
      </c>
      <c r="O392" s="222">
        <f>N392*H392</f>
        <v>0</v>
      </c>
      <c r="P392" s="222">
        <v>0</v>
      </c>
      <c r="Q392" s="222">
        <f>P392*H392</f>
        <v>0</v>
      </c>
      <c r="R392" s="222">
        <v>0</v>
      </c>
      <c r="S392" s="223">
        <f>R392*H392</f>
        <v>0</v>
      </c>
      <c r="AP392" s="224" t="s">
        <v>265</v>
      </c>
      <c r="AR392" s="224" t="s">
        <v>342</v>
      </c>
      <c r="AS392" s="224" t="s">
        <v>187</v>
      </c>
      <c r="AW392" s="137" t="s">
        <v>257</v>
      </c>
      <c r="BC392" s="225">
        <f>IF(M392="základní",J392,0)</f>
        <v>0</v>
      </c>
      <c r="BD392" s="225">
        <f>IF(M392="snížená",J392,0)</f>
        <v>0</v>
      </c>
      <c r="BE392" s="225">
        <f>IF(M392="zákl. přenesená",J392,0)</f>
        <v>0</v>
      </c>
      <c r="BF392" s="225">
        <f>IF(M392="sníž. přenesená",J392,0)</f>
        <v>0</v>
      </c>
      <c r="BG392" s="225">
        <f>IF(M392="nulová",J392,0)</f>
        <v>0</v>
      </c>
      <c r="BH392" s="137" t="s">
        <v>260</v>
      </c>
      <c r="BI392" s="225">
        <f>ROUND(I392*H392,2)</f>
        <v>0</v>
      </c>
      <c r="BJ392" s="137" t="s">
        <v>265</v>
      </c>
      <c r="BK392" s="224" t="s">
        <v>735</v>
      </c>
    </row>
    <row r="393" spans="2:45" s="144" customFormat="1" ht="9.75">
      <c r="B393" s="145"/>
      <c r="D393" s="226" t="s">
        <v>266</v>
      </c>
      <c r="F393" s="227" t="s">
        <v>734</v>
      </c>
      <c r="K393" s="145"/>
      <c r="L393" s="228"/>
      <c r="S393" s="229"/>
      <c r="AR393" s="137" t="s">
        <v>266</v>
      </c>
      <c r="AS393" s="137" t="s">
        <v>187</v>
      </c>
    </row>
    <row r="394" spans="2:63" s="144" customFormat="1" ht="21.75" customHeight="1">
      <c r="B394" s="212"/>
      <c r="C394" s="231" t="s">
        <v>736</v>
      </c>
      <c r="D394" s="231" t="s">
        <v>342</v>
      </c>
      <c r="E394" s="232" t="s">
        <v>737</v>
      </c>
      <c r="F394" s="233" t="s">
        <v>738</v>
      </c>
      <c r="G394" s="234"/>
      <c r="H394" s="235">
        <v>0</v>
      </c>
      <c r="I394" s="236"/>
      <c r="J394" s="236">
        <f>ROUND(I394*H394,2)</f>
        <v>0</v>
      </c>
      <c r="K394" s="145"/>
      <c r="L394" s="237"/>
      <c r="M394" s="238" t="s">
        <v>212</v>
      </c>
      <c r="N394" s="222">
        <v>0</v>
      </c>
      <c r="O394" s="222">
        <f>N394*H394</f>
        <v>0</v>
      </c>
      <c r="P394" s="222">
        <v>0</v>
      </c>
      <c r="Q394" s="222">
        <f>P394*H394</f>
        <v>0</v>
      </c>
      <c r="R394" s="222">
        <v>0</v>
      </c>
      <c r="S394" s="223">
        <f>R394*H394</f>
        <v>0</v>
      </c>
      <c r="AP394" s="224" t="s">
        <v>265</v>
      </c>
      <c r="AR394" s="224" t="s">
        <v>342</v>
      </c>
      <c r="AS394" s="224" t="s">
        <v>187</v>
      </c>
      <c r="AW394" s="137" t="s">
        <v>257</v>
      </c>
      <c r="BC394" s="225">
        <f>IF(M394="základní",J394,0)</f>
        <v>0</v>
      </c>
      <c r="BD394" s="225">
        <f>IF(M394="snížená",J394,0)</f>
        <v>0</v>
      </c>
      <c r="BE394" s="225">
        <f>IF(M394="zákl. přenesená",J394,0)</f>
        <v>0</v>
      </c>
      <c r="BF394" s="225">
        <f>IF(M394="sníž. přenesená",J394,0)</f>
        <v>0</v>
      </c>
      <c r="BG394" s="225">
        <f>IF(M394="nulová",J394,0)</f>
        <v>0</v>
      </c>
      <c r="BH394" s="137" t="s">
        <v>260</v>
      </c>
      <c r="BI394" s="225">
        <f>ROUND(I394*H394,2)</f>
        <v>0</v>
      </c>
      <c r="BJ394" s="137" t="s">
        <v>265</v>
      </c>
      <c r="BK394" s="224" t="s">
        <v>739</v>
      </c>
    </row>
    <row r="395" spans="2:45" s="144" customFormat="1" ht="9.75">
      <c r="B395" s="145"/>
      <c r="D395" s="226" t="s">
        <v>266</v>
      </c>
      <c r="F395" s="227" t="s">
        <v>738</v>
      </c>
      <c r="K395" s="145"/>
      <c r="L395" s="228"/>
      <c r="S395" s="229"/>
      <c r="AR395" s="137" t="s">
        <v>266</v>
      </c>
      <c r="AS395" s="137" t="s">
        <v>187</v>
      </c>
    </row>
    <row r="396" spans="2:63" s="144" customFormat="1" ht="21.75" customHeight="1">
      <c r="B396" s="212"/>
      <c r="C396" s="231" t="s">
        <v>516</v>
      </c>
      <c r="D396" s="231" t="s">
        <v>342</v>
      </c>
      <c r="E396" s="232" t="s">
        <v>740</v>
      </c>
      <c r="F396" s="233" t="s">
        <v>741</v>
      </c>
      <c r="G396" s="234"/>
      <c r="H396" s="235">
        <v>0</v>
      </c>
      <c r="I396" s="236"/>
      <c r="J396" s="236">
        <f>ROUND(I396*H396,2)</f>
        <v>0</v>
      </c>
      <c r="K396" s="145"/>
      <c r="L396" s="237"/>
      <c r="M396" s="238" t="s">
        <v>212</v>
      </c>
      <c r="N396" s="222">
        <v>0</v>
      </c>
      <c r="O396" s="222">
        <f>N396*H396</f>
        <v>0</v>
      </c>
      <c r="P396" s="222">
        <v>0</v>
      </c>
      <c r="Q396" s="222">
        <f>P396*H396</f>
        <v>0</v>
      </c>
      <c r="R396" s="222">
        <v>0</v>
      </c>
      <c r="S396" s="223">
        <f>R396*H396</f>
        <v>0</v>
      </c>
      <c r="AP396" s="224" t="s">
        <v>265</v>
      </c>
      <c r="AR396" s="224" t="s">
        <v>342</v>
      </c>
      <c r="AS396" s="224" t="s">
        <v>187</v>
      </c>
      <c r="AW396" s="137" t="s">
        <v>257</v>
      </c>
      <c r="BC396" s="225">
        <f>IF(M396="základní",J396,0)</f>
        <v>0</v>
      </c>
      <c r="BD396" s="225">
        <f>IF(M396="snížená",J396,0)</f>
        <v>0</v>
      </c>
      <c r="BE396" s="225">
        <f>IF(M396="zákl. přenesená",J396,0)</f>
        <v>0</v>
      </c>
      <c r="BF396" s="225">
        <f>IF(M396="sníž. přenesená",J396,0)</f>
        <v>0</v>
      </c>
      <c r="BG396" s="225">
        <f>IF(M396="nulová",J396,0)</f>
        <v>0</v>
      </c>
      <c r="BH396" s="137" t="s">
        <v>260</v>
      </c>
      <c r="BI396" s="225">
        <f>ROUND(I396*H396,2)</f>
        <v>0</v>
      </c>
      <c r="BJ396" s="137" t="s">
        <v>265</v>
      </c>
      <c r="BK396" s="224" t="s">
        <v>742</v>
      </c>
    </row>
    <row r="397" spans="2:45" s="144" customFormat="1" ht="9.75">
      <c r="B397" s="145"/>
      <c r="D397" s="226" t="s">
        <v>266</v>
      </c>
      <c r="F397" s="227" t="s">
        <v>741</v>
      </c>
      <c r="K397" s="145"/>
      <c r="L397" s="228"/>
      <c r="S397" s="229"/>
      <c r="AR397" s="137" t="s">
        <v>266</v>
      </c>
      <c r="AS397" s="137" t="s">
        <v>187</v>
      </c>
    </row>
    <row r="398" spans="2:63" s="144" customFormat="1" ht="21.75" customHeight="1">
      <c r="B398" s="212"/>
      <c r="C398" s="231" t="s">
        <v>743</v>
      </c>
      <c r="D398" s="231" t="s">
        <v>342</v>
      </c>
      <c r="E398" s="232" t="s">
        <v>744</v>
      </c>
      <c r="F398" s="233" t="s">
        <v>745</v>
      </c>
      <c r="G398" s="234"/>
      <c r="H398" s="235">
        <v>0</v>
      </c>
      <c r="I398" s="236"/>
      <c r="J398" s="236">
        <f>ROUND(I398*H398,2)</f>
        <v>0</v>
      </c>
      <c r="K398" s="145"/>
      <c r="L398" s="237"/>
      <c r="M398" s="238" t="s">
        <v>212</v>
      </c>
      <c r="N398" s="222">
        <v>0</v>
      </c>
      <c r="O398" s="222">
        <f>N398*H398</f>
        <v>0</v>
      </c>
      <c r="P398" s="222">
        <v>0</v>
      </c>
      <c r="Q398" s="222">
        <f>P398*H398</f>
        <v>0</v>
      </c>
      <c r="R398" s="222">
        <v>0</v>
      </c>
      <c r="S398" s="223">
        <f>R398*H398</f>
        <v>0</v>
      </c>
      <c r="AP398" s="224" t="s">
        <v>265</v>
      </c>
      <c r="AR398" s="224" t="s">
        <v>342</v>
      </c>
      <c r="AS398" s="224" t="s">
        <v>187</v>
      </c>
      <c r="AW398" s="137" t="s">
        <v>257</v>
      </c>
      <c r="BC398" s="225">
        <f>IF(M398="základní",J398,0)</f>
        <v>0</v>
      </c>
      <c r="BD398" s="225">
        <f>IF(M398="snížená",J398,0)</f>
        <v>0</v>
      </c>
      <c r="BE398" s="225">
        <f>IF(M398="zákl. přenesená",J398,0)</f>
        <v>0</v>
      </c>
      <c r="BF398" s="225">
        <f>IF(M398="sníž. přenesená",J398,0)</f>
        <v>0</v>
      </c>
      <c r="BG398" s="225">
        <f>IF(M398="nulová",J398,0)</f>
        <v>0</v>
      </c>
      <c r="BH398" s="137" t="s">
        <v>260</v>
      </c>
      <c r="BI398" s="225">
        <f>ROUND(I398*H398,2)</f>
        <v>0</v>
      </c>
      <c r="BJ398" s="137" t="s">
        <v>265</v>
      </c>
      <c r="BK398" s="224" t="s">
        <v>746</v>
      </c>
    </row>
    <row r="399" spans="2:45" s="144" customFormat="1" ht="9.75">
      <c r="B399" s="145"/>
      <c r="D399" s="226" t="s">
        <v>266</v>
      </c>
      <c r="F399" s="227" t="s">
        <v>745</v>
      </c>
      <c r="K399" s="145"/>
      <c r="L399" s="228"/>
      <c r="S399" s="229"/>
      <c r="AR399" s="137" t="s">
        <v>266</v>
      </c>
      <c r="AS399" s="137" t="s">
        <v>187</v>
      </c>
    </row>
    <row r="400" spans="2:63" s="144" customFormat="1" ht="21.75" customHeight="1">
      <c r="B400" s="212"/>
      <c r="C400" s="231" t="s">
        <v>520</v>
      </c>
      <c r="D400" s="231" t="s">
        <v>342</v>
      </c>
      <c r="E400" s="232" t="s">
        <v>747</v>
      </c>
      <c r="F400" s="233" t="s">
        <v>748</v>
      </c>
      <c r="G400" s="234"/>
      <c r="H400" s="235">
        <v>0</v>
      </c>
      <c r="I400" s="236"/>
      <c r="J400" s="236">
        <f>ROUND(I400*H400,2)</f>
        <v>0</v>
      </c>
      <c r="K400" s="145"/>
      <c r="L400" s="237"/>
      <c r="M400" s="238" t="s">
        <v>212</v>
      </c>
      <c r="N400" s="222">
        <v>0</v>
      </c>
      <c r="O400" s="222">
        <f>N400*H400</f>
        <v>0</v>
      </c>
      <c r="P400" s="222">
        <v>0</v>
      </c>
      <c r="Q400" s="222">
        <f>P400*H400</f>
        <v>0</v>
      </c>
      <c r="R400" s="222">
        <v>0</v>
      </c>
      <c r="S400" s="223">
        <f>R400*H400</f>
        <v>0</v>
      </c>
      <c r="AP400" s="224" t="s">
        <v>265</v>
      </c>
      <c r="AR400" s="224" t="s">
        <v>342</v>
      </c>
      <c r="AS400" s="224" t="s">
        <v>187</v>
      </c>
      <c r="AW400" s="137" t="s">
        <v>257</v>
      </c>
      <c r="BC400" s="225">
        <f>IF(M400="základní",J400,0)</f>
        <v>0</v>
      </c>
      <c r="BD400" s="225">
        <f>IF(M400="snížená",J400,0)</f>
        <v>0</v>
      </c>
      <c r="BE400" s="225">
        <f>IF(M400="zákl. přenesená",J400,0)</f>
        <v>0</v>
      </c>
      <c r="BF400" s="225">
        <f>IF(M400="sníž. přenesená",J400,0)</f>
        <v>0</v>
      </c>
      <c r="BG400" s="225">
        <f>IF(M400="nulová",J400,0)</f>
        <v>0</v>
      </c>
      <c r="BH400" s="137" t="s">
        <v>260</v>
      </c>
      <c r="BI400" s="225">
        <f>ROUND(I400*H400,2)</f>
        <v>0</v>
      </c>
      <c r="BJ400" s="137" t="s">
        <v>265</v>
      </c>
      <c r="BK400" s="224" t="s">
        <v>749</v>
      </c>
    </row>
    <row r="401" spans="2:45" s="144" customFormat="1" ht="9.75">
      <c r="B401" s="145"/>
      <c r="D401" s="226" t="s">
        <v>266</v>
      </c>
      <c r="F401" s="227" t="s">
        <v>748</v>
      </c>
      <c r="K401" s="145"/>
      <c r="L401" s="228"/>
      <c r="S401" s="229"/>
      <c r="AR401" s="137" t="s">
        <v>266</v>
      </c>
      <c r="AS401" s="137" t="s">
        <v>187</v>
      </c>
    </row>
    <row r="402" spans="2:63" s="144" customFormat="1" ht="21.75" customHeight="1">
      <c r="B402" s="212"/>
      <c r="C402" s="289" t="s">
        <v>750</v>
      </c>
      <c r="D402" s="289" t="s">
        <v>342</v>
      </c>
      <c r="E402" s="290" t="s">
        <v>751</v>
      </c>
      <c r="F402" s="291" t="s">
        <v>752</v>
      </c>
      <c r="G402" s="292" t="s">
        <v>165</v>
      </c>
      <c r="H402" s="293">
        <v>1</v>
      </c>
      <c r="I402" s="294"/>
      <c r="J402" s="294">
        <f>ROUND(I402*H402,2)</f>
        <v>0</v>
      </c>
      <c r="K402" s="145"/>
      <c r="L402" s="237"/>
      <c r="M402" s="238" t="s">
        <v>212</v>
      </c>
      <c r="N402" s="222">
        <v>0</v>
      </c>
      <c r="O402" s="222">
        <f>N402*H402</f>
        <v>0</v>
      </c>
      <c r="P402" s="222">
        <v>0</v>
      </c>
      <c r="Q402" s="222">
        <f>P402*H402</f>
        <v>0</v>
      </c>
      <c r="R402" s="222">
        <v>0</v>
      </c>
      <c r="S402" s="223">
        <f>R402*H402</f>
        <v>0</v>
      </c>
      <c r="AP402" s="224" t="s">
        <v>265</v>
      </c>
      <c r="AR402" s="224" t="s">
        <v>342</v>
      </c>
      <c r="AS402" s="224" t="s">
        <v>187</v>
      </c>
      <c r="AW402" s="137" t="s">
        <v>257</v>
      </c>
      <c r="BC402" s="225">
        <f>IF(M402="základní",J402,0)</f>
        <v>0</v>
      </c>
      <c r="BD402" s="225">
        <f>IF(M402="snížená",J402,0)</f>
        <v>0</v>
      </c>
      <c r="BE402" s="225">
        <f>IF(M402="zákl. přenesená",J402,0)</f>
        <v>0</v>
      </c>
      <c r="BF402" s="225">
        <f>IF(M402="sníž. přenesená",J402,0)</f>
        <v>0</v>
      </c>
      <c r="BG402" s="225">
        <f>IF(M402="nulová",J402,0)</f>
        <v>0</v>
      </c>
      <c r="BH402" s="137" t="s">
        <v>260</v>
      </c>
      <c r="BI402" s="225">
        <f>ROUND(I402*H402,2)</f>
        <v>0</v>
      </c>
      <c r="BJ402" s="137" t="s">
        <v>265</v>
      </c>
      <c r="BK402" s="224" t="s">
        <v>753</v>
      </c>
    </row>
    <row r="403" spans="2:45" s="144" customFormat="1" ht="9.75">
      <c r="B403" s="145"/>
      <c r="D403" s="226" t="s">
        <v>266</v>
      </c>
      <c r="F403" s="227" t="s">
        <v>1398</v>
      </c>
      <c r="K403" s="145"/>
      <c r="L403" s="228"/>
      <c r="S403" s="229"/>
      <c r="AR403" s="137" t="s">
        <v>266</v>
      </c>
      <c r="AS403" s="137" t="s">
        <v>187</v>
      </c>
    </row>
    <row r="404" spans="2:61" s="200" customFormat="1" ht="25.5" customHeight="1">
      <c r="B404" s="201"/>
      <c r="D404" s="202" t="s">
        <v>253</v>
      </c>
      <c r="E404" s="203" t="s">
        <v>754</v>
      </c>
      <c r="F404" s="203" t="s">
        <v>755</v>
      </c>
      <c r="J404" s="204">
        <f>BI404</f>
        <v>0</v>
      </c>
      <c r="K404" s="201"/>
      <c r="L404" s="205"/>
      <c r="O404" s="206">
        <f>SUM(O405:O408)</f>
        <v>120</v>
      </c>
      <c r="Q404" s="206">
        <f>SUM(Q405:Q408)</f>
        <v>0</v>
      </c>
      <c r="S404" s="207">
        <f>SUM(S405:S408)</f>
        <v>0</v>
      </c>
      <c r="AP404" s="202" t="s">
        <v>270</v>
      </c>
      <c r="AR404" s="208" t="s">
        <v>253</v>
      </c>
      <c r="AS404" s="208" t="s">
        <v>256</v>
      </c>
      <c r="AW404" s="202" t="s">
        <v>257</v>
      </c>
      <c r="BI404" s="209">
        <f>SUM(BI405:BI408)</f>
        <v>0</v>
      </c>
    </row>
    <row r="405" spans="2:63" s="144" customFormat="1" ht="16.5" customHeight="1">
      <c r="B405" s="212"/>
      <c r="C405" s="231" t="s">
        <v>523</v>
      </c>
      <c r="D405" s="231" t="s">
        <v>342</v>
      </c>
      <c r="E405" s="232" t="s">
        <v>756</v>
      </c>
      <c r="F405" s="233" t="s">
        <v>757</v>
      </c>
      <c r="G405" s="234" t="s">
        <v>381</v>
      </c>
      <c r="H405" s="235">
        <v>80</v>
      </c>
      <c r="I405" s="236"/>
      <c r="J405" s="236">
        <f>ROUND(I405*H405,2)</f>
        <v>0</v>
      </c>
      <c r="K405" s="145"/>
      <c r="L405" s="237"/>
      <c r="M405" s="238" t="s">
        <v>212</v>
      </c>
      <c r="N405" s="222">
        <v>1</v>
      </c>
      <c r="O405" s="222">
        <f>N405*H405</f>
        <v>80</v>
      </c>
      <c r="P405" s="222">
        <v>0</v>
      </c>
      <c r="Q405" s="222">
        <f>P405*H405</f>
        <v>0</v>
      </c>
      <c r="R405" s="222">
        <v>0</v>
      </c>
      <c r="S405" s="223">
        <f>R405*H405</f>
        <v>0</v>
      </c>
      <c r="AP405" s="224" t="s">
        <v>758</v>
      </c>
      <c r="AR405" s="224" t="s">
        <v>342</v>
      </c>
      <c r="AS405" s="224" t="s">
        <v>260</v>
      </c>
      <c r="AW405" s="137" t="s">
        <v>257</v>
      </c>
      <c r="BC405" s="225">
        <f>IF(M405="základní",J405,0)</f>
        <v>0</v>
      </c>
      <c r="BD405" s="225">
        <f>IF(M405="snížená",J405,0)</f>
        <v>0</v>
      </c>
      <c r="BE405" s="225">
        <f>IF(M405="zákl. přenesená",J405,0)</f>
        <v>0</v>
      </c>
      <c r="BF405" s="225">
        <f>IF(M405="sníž. přenesená",J405,0)</f>
        <v>0</v>
      </c>
      <c r="BG405" s="225">
        <f>IF(M405="nulová",J405,0)</f>
        <v>0</v>
      </c>
      <c r="BH405" s="137" t="s">
        <v>260</v>
      </c>
      <c r="BI405" s="225">
        <f>ROUND(I405*H405,2)</f>
        <v>0</v>
      </c>
      <c r="BJ405" s="137" t="s">
        <v>758</v>
      </c>
      <c r="BK405" s="224" t="s">
        <v>759</v>
      </c>
    </row>
    <row r="406" spans="2:45" s="144" customFormat="1" ht="28.5">
      <c r="B406" s="145"/>
      <c r="D406" s="226" t="s">
        <v>266</v>
      </c>
      <c r="F406" s="227" t="s">
        <v>760</v>
      </c>
      <c r="K406" s="145"/>
      <c r="L406" s="228"/>
      <c r="S406" s="229"/>
      <c r="AR406" s="137" t="s">
        <v>266</v>
      </c>
      <c r="AS406" s="137" t="s">
        <v>260</v>
      </c>
    </row>
    <row r="407" spans="2:63" s="144" customFormat="1" ht="21.75" customHeight="1">
      <c r="B407" s="212"/>
      <c r="C407" s="231" t="s">
        <v>761</v>
      </c>
      <c r="D407" s="231" t="s">
        <v>342</v>
      </c>
      <c r="E407" s="232" t="s">
        <v>762</v>
      </c>
      <c r="F407" s="233" t="s">
        <v>763</v>
      </c>
      <c r="G407" s="234" t="s">
        <v>381</v>
      </c>
      <c r="H407" s="235">
        <v>40</v>
      </c>
      <c r="I407" s="236"/>
      <c r="J407" s="236">
        <f>ROUND(I407*H407,2)</f>
        <v>0</v>
      </c>
      <c r="K407" s="145"/>
      <c r="L407" s="237"/>
      <c r="M407" s="238" t="s">
        <v>212</v>
      </c>
      <c r="N407" s="222">
        <v>1</v>
      </c>
      <c r="O407" s="222">
        <f>N407*H407</f>
        <v>40</v>
      </c>
      <c r="P407" s="222">
        <v>0</v>
      </c>
      <c r="Q407" s="222">
        <f>P407*H407</f>
        <v>0</v>
      </c>
      <c r="R407" s="222">
        <v>0</v>
      </c>
      <c r="S407" s="223">
        <f>R407*H407</f>
        <v>0</v>
      </c>
      <c r="AP407" s="224" t="s">
        <v>758</v>
      </c>
      <c r="AR407" s="224" t="s">
        <v>342</v>
      </c>
      <c r="AS407" s="224" t="s">
        <v>260</v>
      </c>
      <c r="AW407" s="137" t="s">
        <v>257</v>
      </c>
      <c r="BC407" s="225">
        <f>IF(M407="základní",J407,0)</f>
        <v>0</v>
      </c>
      <c r="BD407" s="225">
        <f>IF(M407="snížená",J407,0)</f>
        <v>0</v>
      </c>
      <c r="BE407" s="225">
        <f>IF(M407="zákl. přenesená",J407,0)</f>
        <v>0</v>
      </c>
      <c r="BF407" s="225">
        <f>IF(M407="sníž. přenesená",J407,0)</f>
        <v>0</v>
      </c>
      <c r="BG407" s="225">
        <f>IF(M407="nulová",J407,0)</f>
        <v>0</v>
      </c>
      <c r="BH407" s="137" t="s">
        <v>260</v>
      </c>
      <c r="BI407" s="225">
        <f>ROUND(I407*H407,2)</f>
        <v>0</v>
      </c>
      <c r="BJ407" s="137" t="s">
        <v>758</v>
      </c>
      <c r="BK407" s="224" t="s">
        <v>764</v>
      </c>
    </row>
    <row r="408" spans="2:45" s="144" customFormat="1" ht="57">
      <c r="B408" s="145"/>
      <c r="D408" s="226" t="s">
        <v>266</v>
      </c>
      <c r="F408" s="227" t="s">
        <v>765</v>
      </c>
      <c r="K408" s="145"/>
      <c r="L408" s="228"/>
      <c r="S408" s="229"/>
      <c r="AR408" s="137" t="s">
        <v>266</v>
      </c>
      <c r="AS408" s="137" t="s">
        <v>260</v>
      </c>
    </row>
    <row r="409" spans="2:61" s="200" customFormat="1" ht="25.5" customHeight="1" hidden="1">
      <c r="B409" s="201"/>
      <c r="D409" s="202"/>
      <c r="E409" s="203"/>
      <c r="F409" s="203"/>
      <c r="J409" s="204"/>
      <c r="K409" s="201"/>
      <c r="L409" s="205"/>
      <c r="O409" s="206"/>
      <c r="Q409" s="206"/>
      <c r="S409" s="207"/>
      <c r="AP409" s="202"/>
      <c r="AR409" s="208"/>
      <c r="AS409" s="208"/>
      <c r="AW409" s="202"/>
      <c r="BI409" s="209"/>
    </row>
    <row r="410" spans="2:61" s="200" customFormat="1" ht="22.5" customHeight="1" hidden="1">
      <c r="B410" s="201"/>
      <c r="D410" s="202"/>
      <c r="E410" s="210"/>
      <c r="F410" s="210"/>
      <c r="J410" s="211"/>
      <c r="K410" s="201"/>
      <c r="L410" s="205"/>
      <c r="O410" s="206"/>
      <c r="Q410" s="206"/>
      <c r="S410" s="207"/>
      <c r="AP410" s="202"/>
      <c r="AR410" s="208"/>
      <c r="AS410" s="208"/>
      <c r="AW410" s="202"/>
      <c r="BI410" s="209"/>
    </row>
    <row r="411" spans="2:63" s="144" customFormat="1" ht="16.5" customHeight="1" hidden="1">
      <c r="B411" s="212"/>
      <c r="C411" s="231"/>
      <c r="D411" s="231"/>
      <c r="E411" s="232"/>
      <c r="F411" s="233"/>
      <c r="G411" s="234"/>
      <c r="H411" s="235"/>
      <c r="I411" s="236"/>
      <c r="J411" s="236"/>
      <c r="K411" s="145"/>
      <c r="L411" s="237"/>
      <c r="M411" s="238"/>
      <c r="N411" s="222"/>
      <c r="O411" s="222"/>
      <c r="P411" s="222"/>
      <c r="Q411" s="222"/>
      <c r="R411" s="222"/>
      <c r="S411" s="223"/>
      <c r="AP411" s="224"/>
      <c r="AR411" s="224"/>
      <c r="AS411" s="224"/>
      <c r="AW411" s="137"/>
      <c r="BC411" s="225"/>
      <c r="BD411" s="225"/>
      <c r="BE411" s="225"/>
      <c r="BF411" s="225"/>
      <c r="BG411" s="225"/>
      <c r="BH411" s="137"/>
      <c r="BI411" s="225"/>
      <c r="BJ411" s="137"/>
      <c r="BK411" s="224"/>
    </row>
    <row r="412" spans="2:45" s="144" customFormat="1" ht="9.75" hidden="1">
      <c r="B412" s="145"/>
      <c r="D412" s="226"/>
      <c r="F412" s="227"/>
      <c r="K412" s="145"/>
      <c r="L412" s="228"/>
      <c r="S412" s="229"/>
      <c r="AR412" s="137"/>
      <c r="AS412" s="137"/>
    </row>
    <row r="413" spans="2:63" s="144" customFormat="1" ht="16.5" customHeight="1" hidden="1">
      <c r="B413" s="212"/>
      <c r="C413" s="231"/>
      <c r="D413" s="231"/>
      <c r="E413" s="232"/>
      <c r="F413" s="233"/>
      <c r="G413" s="234"/>
      <c r="H413" s="235"/>
      <c r="I413" s="236"/>
      <c r="J413" s="236"/>
      <c r="K413" s="145"/>
      <c r="L413" s="237"/>
      <c r="M413" s="238"/>
      <c r="N413" s="222"/>
      <c r="O413" s="222"/>
      <c r="P413" s="222"/>
      <c r="Q413" s="222"/>
      <c r="R413" s="222"/>
      <c r="S413" s="223"/>
      <c r="AP413" s="224"/>
      <c r="AR413" s="224"/>
      <c r="AS413" s="224"/>
      <c r="AW413" s="137"/>
      <c r="BC413" s="225"/>
      <c r="BD413" s="225"/>
      <c r="BE413" s="225"/>
      <c r="BF413" s="225"/>
      <c r="BG413" s="225"/>
      <c r="BH413" s="137"/>
      <c r="BI413" s="225"/>
      <c r="BJ413" s="137"/>
      <c r="BK413" s="224"/>
    </row>
    <row r="414" spans="2:45" s="144" customFormat="1" ht="9.75" hidden="1">
      <c r="B414" s="145"/>
      <c r="D414" s="226"/>
      <c r="F414" s="227"/>
      <c r="K414" s="145"/>
      <c r="L414" s="239"/>
      <c r="M414" s="240"/>
      <c r="N414" s="240"/>
      <c r="O414" s="240"/>
      <c r="P414" s="240"/>
      <c r="Q414" s="240"/>
      <c r="R414" s="240"/>
      <c r="S414" s="241"/>
      <c r="AR414" s="137"/>
      <c r="AS414" s="137"/>
    </row>
    <row r="415" spans="2:11" s="144" customFormat="1" ht="6.75" customHeight="1">
      <c r="B415" s="169"/>
      <c r="C415" s="170"/>
      <c r="D415" s="170"/>
      <c r="E415" s="170"/>
      <c r="F415" s="170"/>
      <c r="G415" s="170"/>
      <c r="H415" s="170"/>
      <c r="I415" s="170"/>
      <c r="J415" s="170"/>
      <c r="K415" s="145"/>
    </row>
  </sheetData>
  <sheetProtection selectLockedCells="1" selectUnlockedCells="1"/>
  <autoFilter ref="C124:J414"/>
  <mergeCells count="9">
    <mergeCell ref="E87:H87"/>
    <mergeCell ref="E115:H115"/>
    <mergeCell ref="E117:H117"/>
    <mergeCell ref="K2:U2"/>
    <mergeCell ref="E7:H7"/>
    <mergeCell ref="E9:H9"/>
    <mergeCell ref="E18:H18"/>
    <mergeCell ref="E27:I27"/>
    <mergeCell ref="E85:H85"/>
  </mergeCells>
  <printOptions/>
  <pageMargins left="0.39375" right="0.39375" top="0.39375" bottom="0.39375" header="0.5118055555555555" footer="0"/>
  <pageSetup horizontalDpi="300" verticalDpi="300" orientation="landscape" paperSize="9" r:id="rId2"/>
  <headerFooter alignWithMargins="0">
    <oddFooter>&amp;C&amp;"Calibri,Běžné"&amp;11&amp;P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K402"/>
  <sheetViews>
    <sheetView view="pageBreakPreview" zoomScaleSheetLayoutView="100" zoomScalePageLayoutView="0" workbookViewId="0" topLeftCell="A203">
      <selection activeCell="C363" sqref="C363:J363"/>
    </sheetView>
  </sheetViews>
  <sheetFormatPr defaultColWidth="9.28125" defaultRowHeight="12.75"/>
  <cols>
    <col min="1" max="1" width="7.28125" style="136" customWidth="1"/>
    <col min="2" max="2" width="1.421875" style="136" customWidth="1"/>
    <col min="3" max="3" width="3.57421875" style="136" customWidth="1"/>
    <col min="4" max="4" width="3.7109375" style="136" customWidth="1"/>
    <col min="5" max="5" width="14.7109375" style="136" customWidth="1"/>
    <col min="6" max="6" width="43.8515625" style="136" customWidth="1"/>
    <col min="7" max="7" width="7.28125" style="136" customWidth="1"/>
    <col min="8" max="8" width="9.8515625" style="136" customWidth="1"/>
    <col min="9" max="10" width="17.28125" style="136" customWidth="1"/>
    <col min="11" max="11" width="8.00390625" style="136" customWidth="1"/>
    <col min="12" max="20" width="0" style="136" hidden="1" customWidth="1"/>
    <col min="21" max="21" width="10.7109375" style="136" customWidth="1"/>
    <col min="22" max="22" width="14.140625" style="136" customWidth="1"/>
    <col min="23" max="23" width="10.7109375" style="136" customWidth="1"/>
    <col min="24" max="25" width="12.8515625" style="136" customWidth="1"/>
    <col min="26" max="26" width="14.140625" style="136" customWidth="1"/>
    <col min="27" max="27" width="9.421875" style="136" customWidth="1"/>
    <col min="28" max="28" width="12.8515625" style="136" customWidth="1"/>
    <col min="29" max="29" width="14.140625" style="136" customWidth="1"/>
    <col min="30" max="16384" width="9.28125" style="136" customWidth="1"/>
  </cols>
  <sheetData>
    <row r="2" spans="11:44" ht="36.75" customHeight="1">
      <c r="K2" s="303" t="s">
        <v>185</v>
      </c>
      <c r="L2" s="303"/>
      <c r="M2" s="303"/>
      <c r="N2" s="303"/>
      <c r="O2" s="303"/>
      <c r="P2" s="303"/>
      <c r="Q2" s="303"/>
      <c r="R2" s="303"/>
      <c r="S2" s="303"/>
      <c r="T2" s="303"/>
      <c r="U2" s="303"/>
      <c r="AR2" s="137" t="s">
        <v>766</v>
      </c>
    </row>
    <row r="3" spans="2:44" ht="6.75" customHeight="1">
      <c r="B3" s="138"/>
      <c r="C3" s="139"/>
      <c r="D3" s="139"/>
      <c r="E3" s="139"/>
      <c r="F3" s="139"/>
      <c r="G3" s="139"/>
      <c r="H3" s="139"/>
      <c r="I3" s="139"/>
      <c r="J3" s="139"/>
      <c r="K3" s="140"/>
      <c r="AR3" s="137" t="s">
        <v>187</v>
      </c>
    </row>
    <row r="4" spans="2:44" ht="24.75" customHeight="1">
      <c r="B4" s="140"/>
      <c r="D4" s="141" t="s">
        <v>188</v>
      </c>
      <c r="K4" s="140"/>
      <c r="L4" s="142" t="s">
        <v>189</v>
      </c>
      <c r="AR4" s="137" t="s">
        <v>190</v>
      </c>
    </row>
    <row r="5" spans="2:11" ht="6.75" customHeight="1">
      <c r="B5" s="140"/>
      <c r="K5" s="140"/>
    </row>
    <row r="6" spans="2:11" ht="12" customHeight="1">
      <c r="B6" s="140"/>
      <c r="D6" s="143" t="s">
        <v>191</v>
      </c>
      <c r="K6" s="140"/>
    </row>
    <row r="7" spans="2:11" ht="16.5" customHeight="1">
      <c r="B7" s="140"/>
      <c r="E7" s="302" t="e">
        <f>#N/A</f>
        <v>#N/A</v>
      </c>
      <c r="F7" s="302"/>
      <c r="G7" s="302"/>
      <c r="H7" s="302"/>
      <c r="K7" s="140"/>
    </row>
    <row r="8" spans="2:11" s="144" customFormat="1" ht="12" customHeight="1">
      <c r="B8" s="145"/>
      <c r="D8" s="143" t="s">
        <v>192</v>
      </c>
      <c r="K8" s="145"/>
    </row>
    <row r="9" spans="2:11" s="144" customFormat="1" ht="16.5" customHeight="1">
      <c r="B9" s="145"/>
      <c r="E9" s="301" t="s">
        <v>767</v>
      </c>
      <c r="F9" s="301"/>
      <c r="G9" s="301"/>
      <c r="H9" s="301"/>
      <c r="K9" s="145"/>
    </row>
    <row r="10" spans="2:11" s="144" customFormat="1" ht="9.75">
      <c r="B10" s="145"/>
      <c r="K10" s="145"/>
    </row>
    <row r="11" spans="2:11" s="144" customFormat="1" ht="12" customHeight="1">
      <c r="B11" s="145"/>
      <c r="D11" s="143" t="s">
        <v>194</v>
      </c>
      <c r="F11" s="146"/>
      <c r="I11" s="143" t="s">
        <v>195</v>
      </c>
      <c r="J11" s="146"/>
      <c r="K11" s="145"/>
    </row>
    <row r="12" spans="2:11" s="144" customFormat="1" ht="12" customHeight="1">
      <c r="B12" s="145"/>
      <c r="D12" s="143" t="s">
        <v>196</v>
      </c>
      <c r="F12" s="146" t="s">
        <v>197</v>
      </c>
      <c r="I12" s="143" t="s">
        <v>198</v>
      </c>
      <c r="J12" s="147" t="e">
        <f>#N/A</f>
        <v>#N/A</v>
      </c>
      <c r="K12" s="145"/>
    </row>
    <row r="13" spans="2:11" s="144" customFormat="1" ht="10.5" customHeight="1">
      <c r="B13" s="145"/>
      <c r="K13" s="145"/>
    </row>
    <row r="14" spans="2:11" s="144" customFormat="1" ht="12" customHeight="1">
      <c r="B14" s="145"/>
      <c r="D14" s="143" t="s">
        <v>199</v>
      </c>
      <c r="I14" s="143" t="s">
        <v>200</v>
      </c>
      <c r="J14" s="146" t="e">
        <f>#N/A</f>
        <v>#N/A</v>
      </c>
      <c r="K14" s="145"/>
    </row>
    <row r="15" spans="2:11" s="144" customFormat="1" ht="18" customHeight="1">
      <c r="B15" s="145"/>
      <c r="E15" s="146" t="e">
        <f>#N/A</f>
        <v>#N/A</v>
      </c>
      <c r="I15" s="143" t="s">
        <v>201</v>
      </c>
      <c r="J15" s="146" t="e">
        <f>#N/A</f>
        <v>#N/A</v>
      </c>
      <c r="K15" s="145"/>
    </row>
    <row r="16" spans="2:11" s="144" customFormat="1" ht="6.75" customHeight="1">
      <c r="B16" s="145"/>
      <c r="K16" s="145"/>
    </row>
    <row r="17" spans="2:11" s="144" customFormat="1" ht="12" customHeight="1">
      <c r="B17" s="145"/>
      <c r="D17" s="143" t="s">
        <v>202</v>
      </c>
      <c r="I17" s="143" t="s">
        <v>200</v>
      </c>
      <c r="J17" s="146" t="e">
        <f>#N/A</f>
        <v>#N/A</v>
      </c>
      <c r="K17" s="145"/>
    </row>
    <row r="18" spans="2:11" s="144" customFormat="1" ht="18" customHeight="1">
      <c r="B18" s="145"/>
      <c r="E18" s="304" t="e">
        <f>#N/A</f>
        <v>#N/A</v>
      </c>
      <c r="F18" s="304"/>
      <c r="G18" s="304"/>
      <c r="H18" s="304"/>
      <c r="I18" s="143" t="s">
        <v>201</v>
      </c>
      <c r="J18" s="146" t="e">
        <f>#N/A</f>
        <v>#N/A</v>
      </c>
      <c r="K18" s="145"/>
    </row>
    <row r="19" spans="2:11" s="144" customFormat="1" ht="6.75" customHeight="1">
      <c r="B19" s="145"/>
      <c r="K19" s="145"/>
    </row>
    <row r="20" spans="2:11" s="144" customFormat="1" ht="12" customHeight="1">
      <c r="B20" s="145"/>
      <c r="D20" s="143" t="s">
        <v>203</v>
      </c>
      <c r="I20" s="143" t="s">
        <v>200</v>
      </c>
      <c r="J20" s="146" t="e">
        <f>#N/A</f>
        <v>#N/A</v>
      </c>
      <c r="K20" s="145"/>
    </row>
    <row r="21" spans="2:11" s="144" customFormat="1" ht="18" customHeight="1">
      <c r="B21" s="145"/>
      <c r="E21" s="146" t="e">
        <f>#N/A</f>
        <v>#N/A</v>
      </c>
      <c r="I21" s="143" t="s">
        <v>201</v>
      </c>
      <c r="J21" s="146" t="e">
        <f>#N/A</f>
        <v>#N/A</v>
      </c>
      <c r="K21" s="145"/>
    </row>
    <row r="22" spans="2:11" s="144" customFormat="1" ht="6.75" customHeight="1">
      <c r="B22" s="145"/>
      <c r="K22" s="145"/>
    </row>
    <row r="23" spans="2:11" s="144" customFormat="1" ht="12" customHeight="1">
      <c r="B23" s="145"/>
      <c r="D23" s="143" t="s">
        <v>204</v>
      </c>
      <c r="I23" s="143" t="s">
        <v>200</v>
      </c>
      <c r="J23" s="146" t="e">
        <f>#N/A</f>
        <v>#N/A</v>
      </c>
      <c r="K23" s="145"/>
    </row>
    <row r="24" spans="2:11" s="144" customFormat="1" ht="18" customHeight="1">
      <c r="B24" s="145"/>
      <c r="E24" s="146" t="e">
        <f>#N/A</f>
        <v>#N/A</v>
      </c>
      <c r="I24" s="143" t="s">
        <v>201</v>
      </c>
      <c r="J24" s="146" t="e">
        <f>#N/A</f>
        <v>#N/A</v>
      </c>
      <c r="K24" s="145"/>
    </row>
    <row r="25" spans="2:11" s="144" customFormat="1" ht="6.75" customHeight="1">
      <c r="B25" s="145"/>
      <c r="K25" s="145"/>
    </row>
    <row r="26" spans="2:11" s="144" customFormat="1" ht="12" customHeight="1">
      <c r="B26" s="145"/>
      <c r="D26" s="143" t="s">
        <v>205</v>
      </c>
      <c r="K26" s="145"/>
    </row>
    <row r="27" spans="2:11" s="148" customFormat="1" ht="202.5" customHeight="1">
      <c r="B27" s="149"/>
      <c r="E27" s="305" t="s">
        <v>206</v>
      </c>
      <c r="F27" s="305"/>
      <c r="G27" s="305"/>
      <c r="H27" s="305"/>
      <c r="I27" s="305"/>
      <c r="K27" s="149"/>
    </row>
    <row r="28" spans="2:11" s="144" customFormat="1" ht="6.75" customHeight="1">
      <c r="B28" s="145"/>
      <c r="K28" s="145"/>
    </row>
    <row r="29" spans="2:11" s="144" customFormat="1" ht="6.75" customHeight="1">
      <c r="B29" s="145"/>
      <c r="D29" s="150"/>
      <c r="E29" s="150"/>
      <c r="F29" s="150"/>
      <c r="G29" s="150"/>
      <c r="H29" s="150"/>
      <c r="I29" s="150"/>
      <c r="J29" s="150"/>
      <c r="K29" s="145"/>
    </row>
    <row r="30" spans="2:11" s="144" customFormat="1" ht="24.75" customHeight="1" hidden="1">
      <c r="B30" s="145"/>
      <c r="D30" s="151" t="s">
        <v>207</v>
      </c>
      <c r="J30" s="152">
        <f>ROUND(J130,2)</f>
        <v>0</v>
      </c>
      <c r="K30" s="145"/>
    </row>
    <row r="31" spans="2:11" s="144" customFormat="1" ht="6.75" customHeight="1" hidden="1">
      <c r="B31" s="145"/>
      <c r="D31" s="150"/>
      <c r="E31" s="150"/>
      <c r="F31" s="150"/>
      <c r="G31" s="150"/>
      <c r="H31" s="150"/>
      <c r="I31" s="150"/>
      <c r="J31" s="150"/>
      <c r="K31" s="145"/>
    </row>
    <row r="32" spans="2:11" s="144" customFormat="1" ht="14.25" customHeight="1" hidden="1">
      <c r="B32" s="145"/>
      <c r="F32" s="153" t="s">
        <v>208</v>
      </c>
      <c r="I32" s="153" t="s">
        <v>209</v>
      </c>
      <c r="J32" s="153" t="s">
        <v>210</v>
      </c>
      <c r="K32" s="145"/>
    </row>
    <row r="33" spans="2:11" s="144" customFormat="1" ht="14.25" customHeight="1" hidden="1">
      <c r="B33" s="145"/>
      <c r="D33" s="154" t="s">
        <v>211</v>
      </c>
      <c r="E33" s="143" t="s">
        <v>212</v>
      </c>
      <c r="F33" s="155">
        <f>ROUND((SUM(BC130:BC401)),2)</f>
        <v>0</v>
      </c>
      <c r="I33" s="156">
        <v>0.21</v>
      </c>
      <c r="J33" s="155">
        <f>ROUND(((SUM(BC130:BC401))*I33),2)</f>
        <v>0</v>
      </c>
      <c r="K33" s="145"/>
    </row>
    <row r="34" spans="2:11" s="144" customFormat="1" ht="14.25" customHeight="1" hidden="1">
      <c r="B34" s="145"/>
      <c r="E34" s="143" t="s">
        <v>213</v>
      </c>
      <c r="F34" s="155">
        <f>ROUND((SUM(BD130:BD401)),2)</f>
        <v>0</v>
      </c>
      <c r="I34" s="156">
        <v>0.15</v>
      </c>
      <c r="J34" s="155">
        <f>ROUND(((SUM(BD130:BD401))*I34),2)</f>
        <v>0</v>
      </c>
      <c r="K34" s="145"/>
    </row>
    <row r="35" spans="2:11" s="144" customFormat="1" ht="14.25" customHeight="1" hidden="1">
      <c r="B35" s="145"/>
      <c r="E35" s="143" t="s">
        <v>214</v>
      </c>
      <c r="F35" s="155">
        <f>ROUND((SUM(BE130:BE401)),2)</f>
        <v>0</v>
      </c>
      <c r="I35" s="156">
        <v>0.21</v>
      </c>
      <c r="J35" s="155">
        <f>0</f>
        <v>0</v>
      </c>
      <c r="K35" s="145"/>
    </row>
    <row r="36" spans="2:11" s="144" customFormat="1" ht="14.25" customHeight="1" hidden="1">
      <c r="B36" s="145"/>
      <c r="E36" s="143" t="s">
        <v>215</v>
      </c>
      <c r="F36" s="155">
        <f>ROUND((SUM(BF130:BF401)),2)</f>
        <v>0</v>
      </c>
      <c r="I36" s="156">
        <v>0.15</v>
      </c>
      <c r="J36" s="155">
        <f>0</f>
        <v>0</v>
      </c>
      <c r="K36" s="145"/>
    </row>
    <row r="37" spans="2:11" s="144" customFormat="1" ht="14.25" customHeight="1" hidden="1">
      <c r="B37" s="145"/>
      <c r="E37" s="143" t="s">
        <v>216</v>
      </c>
      <c r="F37" s="155">
        <f>ROUND((SUM(BG130:BG401)),2)</f>
        <v>0</v>
      </c>
      <c r="I37" s="156">
        <v>0</v>
      </c>
      <c r="J37" s="155">
        <f>0</f>
        <v>0</v>
      </c>
      <c r="K37" s="145"/>
    </row>
    <row r="38" spans="2:11" s="144" customFormat="1" ht="6.75" customHeight="1" hidden="1">
      <c r="B38" s="145"/>
      <c r="K38" s="145"/>
    </row>
    <row r="39" spans="2:11" s="144" customFormat="1" ht="24.75" customHeight="1" hidden="1">
      <c r="B39" s="145"/>
      <c r="C39" s="157"/>
      <c r="D39" s="158" t="s">
        <v>217</v>
      </c>
      <c r="E39" s="159"/>
      <c r="F39" s="159"/>
      <c r="G39" s="160" t="s">
        <v>218</v>
      </c>
      <c r="H39" s="161" t="s">
        <v>219</v>
      </c>
      <c r="I39" s="159"/>
      <c r="J39" s="162">
        <f>SUM(J30:J37)</f>
        <v>0</v>
      </c>
      <c r="K39" s="145"/>
    </row>
    <row r="40" spans="2:11" s="144" customFormat="1" ht="14.25" customHeight="1" hidden="1">
      <c r="B40" s="145"/>
      <c r="K40" s="145"/>
    </row>
    <row r="41" spans="2:11" ht="14.25" customHeight="1" hidden="1">
      <c r="B41" s="140"/>
      <c r="K41" s="140"/>
    </row>
    <row r="42" spans="2:11" ht="14.25" customHeight="1" hidden="1">
      <c r="B42" s="140"/>
      <c r="K42" s="140"/>
    </row>
    <row r="43" spans="2:11" ht="14.25" customHeight="1" hidden="1">
      <c r="B43" s="140"/>
      <c r="K43" s="140"/>
    </row>
    <row r="44" spans="2:11" ht="14.25" customHeight="1" hidden="1">
      <c r="B44" s="140"/>
      <c r="K44" s="140"/>
    </row>
    <row r="45" spans="2:11" ht="14.25" customHeight="1" hidden="1">
      <c r="B45" s="140"/>
      <c r="K45" s="140"/>
    </row>
    <row r="46" spans="2:11" ht="14.25" customHeight="1" hidden="1">
      <c r="B46" s="140"/>
      <c r="K46" s="140"/>
    </row>
    <row r="47" spans="2:11" ht="14.25" customHeight="1" hidden="1">
      <c r="B47" s="140"/>
      <c r="K47" s="140"/>
    </row>
    <row r="48" spans="2:11" ht="14.25" customHeight="1" hidden="1">
      <c r="B48" s="140"/>
      <c r="K48" s="140"/>
    </row>
    <row r="49" spans="2:11" ht="14.25" customHeight="1" hidden="1">
      <c r="B49" s="140"/>
      <c r="K49" s="140"/>
    </row>
    <row r="50" spans="2:11" s="144" customFormat="1" ht="14.25" customHeight="1" hidden="1">
      <c r="B50" s="145"/>
      <c r="D50" s="163" t="s">
        <v>220</v>
      </c>
      <c r="E50" s="164"/>
      <c r="F50" s="164"/>
      <c r="G50" s="163" t="s">
        <v>221</v>
      </c>
      <c r="H50" s="164"/>
      <c r="I50" s="164"/>
      <c r="J50" s="164"/>
      <c r="K50" s="145"/>
    </row>
    <row r="51" spans="2:11" ht="9.75" hidden="1">
      <c r="B51" s="140"/>
      <c r="K51" s="140"/>
    </row>
    <row r="52" spans="2:11" ht="9.75" hidden="1">
      <c r="B52" s="140"/>
      <c r="K52" s="140"/>
    </row>
    <row r="53" spans="2:11" ht="9.75" hidden="1">
      <c r="B53" s="140"/>
      <c r="K53" s="140"/>
    </row>
    <row r="54" spans="2:11" ht="9.75" hidden="1">
      <c r="B54" s="140"/>
      <c r="K54" s="140"/>
    </row>
    <row r="55" spans="2:11" ht="9.75" hidden="1">
      <c r="B55" s="140"/>
      <c r="K55" s="140"/>
    </row>
    <row r="56" spans="2:11" ht="9.75" hidden="1">
      <c r="B56" s="140"/>
      <c r="K56" s="140"/>
    </row>
    <row r="57" spans="2:11" ht="9.75" hidden="1">
      <c r="B57" s="140"/>
      <c r="K57" s="140"/>
    </row>
    <row r="58" spans="2:11" ht="9.75" hidden="1">
      <c r="B58" s="140"/>
      <c r="K58" s="140"/>
    </row>
    <row r="59" spans="2:11" ht="9.75" hidden="1">
      <c r="B59" s="140"/>
      <c r="K59" s="140"/>
    </row>
    <row r="60" spans="2:11" ht="9.75" hidden="1">
      <c r="B60" s="140"/>
      <c r="K60" s="140"/>
    </row>
    <row r="61" spans="2:11" s="144" customFormat="1" ht="12.75" hidden="1">
      <c r="B61" s="145"/>
      <c r="D61" s="165" t="s">
        <v>222</v>
      </c>
      <c r="E61" s="166"/>
      <c r="F61" s="167" t="s">
        <v>223</v>
      </c>
      <c r="G61" s="165" t="s">
        <v>222</v>
      </c>
      <c r="H61" s="166"/>
      <c r="I61" s="166"/>
      <c r="J61" s="168" t="s">
        <v>223</v>
      </c>
      <c r="K61" s="145"/>
    </row>
    <row r="62" spans="2:11" ht="9.75" hidden="1">
      <c r="B62" s="140"/>
      <c r="K62" s="140"/>
    </row>
    <row r="63" spans="2:11" ht="9.75" hidden="1">
      <c r="B63" s="140"/>
      <c r="K63" s="140"/>
    </row>
    <row r="64" spans="2:11" ht="9.75" hidden="1">
      <c r="B64" s="140"/>
      <c r="K64" s="140"/>
    </row>
    <row r="65" spans="2:11" s="144" customFormat="1" ht="12.75" hidden="1">
      <c r="B65" s="145"/>
      <c r="D65" s="163" t="s">
        <v>224</v>
      </c>
      <c r="E65" s="164"/>
      <c r="F65" s="164"/>
      <c r="G65" s="163" t="s">
        <v>225</v>
      </c>
      <c r="H65" s="164"/>
      <c r="I65" s="164"/>
      <c r="J65" s="164"/>
      <c r="K65" s="145"/>
    </row>
    <row r="66" spans="2:11" ht="9.75" hidden="1">
      <c r="B66" s="140"/>
      <c r="K66" s="140"/>
    </row>
    <row r="67" spans="2:11" ht="9.75" hidden="1">
      <c r="B67" s="140"/>
      <c r="K67" s="140"/>
    </row>
    <row r="68" spans="2:11" ht="9.75" hidden="1">
      <c r="B68" s="140"/>
      <c r="K68" s="140"/>
    </row>
    <row r="69" spans="2:11" ht="9.75" hidden="1">
      <c r="B69" s="140"/>
      <c r="K69" s="140"/>
    </row>
    <row r="70" spans="2:11" ht="9.75" hidden="1">
      <c r="B70" s="140"/>
      <c r="K70" s="140"/>
    </row>
    <row r="71" spans="2:11" ht="9.75" hidden="1">
      <c r="B71" s="140"/>
      <c r="K71" s="140"/>
    </row>
    <row r="72" spans="2:11" ht="9.75" hidden="1">
      <c r="B72" s="140"/>
      <c r="K72" s="140"/>
    </row>
    <row r="73" spans="2:11" ht="9.75" hidden="1">
      <c r="B73" s="140"/>
      <c r="K73" s="140"/>
    </row>
    <row r="74" spans="2:11" ht="9.75" hidden="1">
      <c r="B74" s="140"/>
      <c r="K74" s="140"/>
    </row>
    <row r="75" spans="2:11" ht="9.75" hidden="1">
      <c r="B75" s="140"/>
      <c r="K75" s="140"/>
    </row>
    <row r="76" spans="2:11" s="144" customFormat="1" ht="12.75" hidden="1">
      <c r="B76" s="145"/>
      <c r="D76" s="165" t="s">
        <v>222</v>
      </c>
      <c r="E76" s="166"/>
      <c r="F76" s="167" t="s">
        <v>223</v>
      </c>
      <c r="G76" s="165" t="s">
        <v>222</v>
      </c>
      <c r="H76" s="166"/>
      <c r="I76" s="166"/>
      <c r="J76" s="168" t="s">
        <v>223</v>
      </c>
      <c r="K76" s="145"/>
    </row>
    <row r="77" spans="2:11" s="144" customFormat="1" ht="14.25" customHeight="1">
      <c r="B77" s="169"/>
      <c r="C77" s="170"/>
      <c r="D77" s="170"/>
      <c r="E77" s="170"/>
      <c r="F77" s="170"/>
      <c r="G77" s="170"/>
      <c r="H77" s="170"/>
      <c r="I77" s="170"/>
      <c r="J77" s="170"/>
      <c r="K77" s="145"/>
    </row>
    <row r="81" spans="2:11" s="144" customFormat="1" ht="6.75" customHeight="1">
      <c r="B81" s="171"/>
      <c r="C81" s="172"/>
      <c r="D81" s="172"/>
      <c r="E81" s="172"/>
      <c r="F81" s="172"/>
      <c r="G81" s="172"/>
      <c r="H81" s="172"/>
      <c r="I81" s="172"/>
      <c r="J81" s="172"/>
      <c r="K81" s="145"/>
    </row>
    <row r="82" spans="2:11" s="144" customFormat="1" ht="24.75" customHeight="1">
      <c r="B82" s="145"/>
      <c r="C82" s="141" t="s">
        <v>226</v>
      </c>
      <c r="K82" s="145"/>
    </row>
    <row r="83" spans="2:11" s="144" customFormat="1" ht="6.75" customHeight="1">
      <c r="B83" s="145"/>
      <c r="K83" s="145"/>
    </row>
    <row r="84" spans="2:11" s="144" customFormat="1" ht="12" customHeight="1">
      <c r="B84" s="145"/>
      <c r="C84" s="143" t="s">
        <v>191</v>
      </c>
      <c r="K84" s="145"/>
    </row>
    <row r="85" spans="2:11" s="144" customFormat="1" ht="16.5" customHeight="1">
      <c r="B85" s="145"/>
      <c r="E85" s="302" t="e">
        <f>E7</f>
        <v>#N/A</v>
      </c>
      <c r="F85" s="302"/>
      <c r="G85" s="302"/>
      <c r="H85" s="302"/>
      <c r="K85" s="145"/>
    </row>
    <row r="86" spans="2:11" s="144" customFormat="1" ht="12" customHeight="1">
      <c r="B86" s="145"/>
      <c r="C86" s="143" t="s">
        <v>192</v>
      </c>
      <c r="K86" s="145"/>
    </row>
    <row r="87" spans="2:11" s="144" customFormat="1" ht="16.5" customHeight="1">
      <c r="B87" s="145"/>
      <c r="E87" s="301" t="str">
        <f>E9</f>
        <v>D.1.4.3 - Vytápění</v>
      </c>
      <c r="F87" s="301"/>
      <c r="G87" s="301"/>
      <c r="H87" s="301"/>
      <c r="K87" s="145"/>
    </row>
    <row r="88" spans="2:11" s="144" customFormat="1" ht="6.75" customHeight="1">
      <c r="B88" s="145"/>
      <c r="K88" s="145"/>
    </row>
    <row r="89" spans="2:11" s="144" customFormat="1" ht="12" customHeight="1">
      <c r="B89" s="145"/>
      <c r="C89" s="143" t="s">
        <v>196</v>
      </c>
      <c r="F89" s="146" t="str">
        <f>F12</f>
        <v> </v>
      </c>
      <c r="I89" s="143" t="s">
        <v>198</v>
      </c>
      <c r="J89" s="147" t="e">
        <f>IF(J12="","",J12)</f>
        <v>#N/A</v>
      </c>
      <c r="K89" s="145"/>
    </row>
    <row r="90" spans="2:11" s="144" customFormat="1" ht="6.75" customHeight="1">
      <c r="B90" s="145"/>
      <c r="K90" s="145"/>
    </row>
    <row r="91" spans="2:11" s="144" customFormat="1" ht="15" customHeight="1">
      <c r="B91" s="145"/>
      <c r="C91" s="143" t="s">
        <v>199</v>
      </c>
      <c r="F91" s="146" t="e">
        <f>E15</f>
        <v>#N/A</v>
      </c>
      <c r="I91" s="143" t="s">
        <v>203</v>
      </c>
      <c r="J91" s="173" t="e">
        <f>E21</f>
        <v>#N/A</v>
      </c>
      <c r="K91" s="145"/>
    </row>
    <row r="92" spans="2:11" s="144" customFormat="1" ht="15" customHeight="1">
      <c r="B92" s="145"/>
      <c r="C92" s="143" t="s">
        <v>202</v>
      </c>
      <c r="F92" s="146" t="e">
        <f>IF(E18="","",E18)</f>
        <v>#N/A</v>
      </c>
      <c r="I92" s="143" t="s">
        <v>204</v>
      </c>
      <c r="J92" s="173" t="e">
        <f>E24</f>
        <v>#N/A</v>
      </c>
      <c r="K92" s="145"/>
    </row>
    <row r="93" spans="2:11" s="144" customFormat="1" ht="9.75" customHeight="1">
      <c r="B93" s="145"/>
      <c r="K93" s="145"/>
    </row>
    <row r="94" spans="2:11" s="144" customFormat="1" ht="29.25" customHeight="1">
      <c r="B94" s="145"/>
      <c r="C94" s="174" t="s">
        <v>227</v>
      </c>
      <c r="D94" s="157"/>
      <c r="E94" s="157"/>
      <c r="F94" s="157"/>
      <c r="G94" s="157"/>
      <c r="H94" s="157"/>
      <c r="I94" s="157"/>
      <c r="J94" s="175" t="s">
        <v>228</v>
      </c>
      <c r="K94" s="145"/>
    </row>
    <row r="95" spans="2:11" s="144" customFormat="1" ht="9.75" customHeight="1">
      <c r="B95" s="145"/>
      <c r="K95" s="145"/>
    </row>
    <row r="96" spans="2:45" s="144" customFormat="1" ht="22.5" customHeight="1">
      <c r="B96" s="145"/>
      <c r="C96" s="176" t="s">
        <v>229</v>
      </c>
      <c r="J96" s="152">
        <f>J130</f>
        <v>0</v>
      </c>
      <c r="K96" s="145"/>
      <c r="AS96" s="137" t="s">
        <v>230</v>
      </c>
    </row>
    <row r="97" spans="2:11" s="177" customFormat="1" ht="24.75" customHeight="1">
      <c r="B97" s="178"/>
      <c r="D97" s="179" t="s">
        <v>231</v>
      </c>
      <c r="E97" s="180"/>
      <c r="F97" s="180"/>
      <c r="G97" s="180"/>
      <c r="H97" s="180"/>
      <c r="I97" s="180"/>
      <c r="J97" s="181">
        <f>J131</f>
        <v>0</v>
      </c>
      <c r="K97" s="178"/>
    </row>
    <row r="98" spans="2:11" s="182" customFormat="1" ht="19.5" customHeight="1">
      <c r="B98" s="183"/>
      <c r="D98" s="184" t="s">
        <v>768</v>
      </c>
      <c r="E98" s="185"/>
      <c r="F98" s="185"/>
      <c r="G98" s="185"/>
      <c r="H98" s="185"/>
      <c r="I98" s="185"/>
      <c r="J98" s="186">
        <f>J132</f>
        <v>0</v>
      </c>
      <c r="K98" s="183"/>
    </row>
    <row r="99" spans="2:11" s="182" customFormat="1" ht="19.5" customHeight="1">
      <c r="B99" s="183"/>
      <c r="D99" s="184" t="s">
        <v>769</v>
      </c>
      <c r="E99" s="185"/>
      <c r="F99" s="185"/>
      <c r="G99" s="185"/>
      <c r="H99" s="185"/>
      <c r="I99" s="185"/>
      <c r="J99" s="186">
        <f>J157</f>
        <v>0</v>
      </c>
      <c r="K99" s="183"/>
    </row>
    <row r="100" spans="2:11" s="182" customFormat="1" ht="19.5" customHeight="1">
      <c r="B100" s="183"/>
      <c r="D100" s="184" t="s">
        <v>770</v>
      </c>
      <c r="E100" s="185"/>
      <c r="F100" s="185"/>
      <c r="G100" s="185"/>
      <c r="H100" s="185"/>
      <c r="I100" s="185"/>
      <c r="J100" s="186">
        <f>J160</f>
        <v>0</v>
      </c>
      <c r="K100" s="183"/>
    </row>
    <row r="101" spans="2:11" s="182" customFormat="1" ht="19.5" customHeight="1">
      <c r="B101" s="183"/>
      <c r="D101" s="184" t="s">
        <v>771</v>
      </c>
      <c r="E101" s="185"/>
      <c r="F101" s="185"/>
      <c r="G101" s="185"/>
      <c r="H101" s="185"/>
      <c r="I101" s="185"/>
      <c r="J101" s="186">
        <f>J204</f>
        <v>0</v>
      </c>
      <c r="K101" s="183"/>
    </row>
    <row r="102" spans="2:11" s="182" customFormat="1" ht="19.5" customHeight="1">
      <c r="B102" s="183"/>
      <c r="D102" s="184" t="s">
        <v>772</v>
      </c>
      <c r="E102" s="185"/>
      <c r="F102" s="185"/>
      <c r="G102" s="185"/>
      <c r="H102" s="185"/>
      <c r="I102" s="185"/>
      <c r="J102" s="186">
        <f>J235</f>
        <v>0</v>
      </c>
      <c r="K102" s="183"/>
    </row>
    <row r="103" spans="2:11" s="182" customFormat="1" ht="19.5" customHeight="1">
      <c r="B103" s="183"/>
      <c r="D103" s="184" t="s">
        <v>773</v>
      </c>
      <c r="E103" s="185"/>
      <c r="F103" s="185"/>
      <c r="G103" s="185"/>
      <c r="H103" s="185"/>
      <c r="I103" s="185"/>
      <c r="J103" s="186">
        <f>J266</f>
        <v>0</v>
      </c>
      <c r="K103" s="183"/>
    </row>
    <row r="104" spans="2:11" s="182" customFormat="1" ht="19.5" customHeight="1">
      <c r="B104" s="183"/>
      <c r="D104" s="184" t="s">
        <v>774</v>
      </c>
      <c r="E104" s="185"/>
      <c r="F104" s="185"/>
      <c r="G104" s="185"/>
      <c r="H104" s="185"/>
      <c r="I104" s="185"/>
      <c r="J104" s="186">
        <f>J309</f>
        <v>0</v>
      </c>
      <c r="K104" s="183"/>
    </row>
    <row r="105" spans="2:11" s="182" customFormat="1" ht="19.5" customHeight="1">
      <c r="B105" s="183"/>
      <c r="D105" s="184" t="s">
        <v>775</v>
      </c>
      <c r="E105" s="185"/>
      <c r="F105" s="185"/>
      <c r="G105" s="185"/>
      <c r="H105" s="185"/>
      <c r="I105" s="185"/>
      <c r="J105" s="186">
        <f>J342</f>
        <v>0</v>
      </c>
      <c r="K105" s="183"/>
    </row>
    <row r="106" spans="2:11" s="182" customFormat="1" ht="19.5" customHeight="1">
      <c r="B106" s="183"/>
      <c r="D106" s="184" t="s">
        <v>776</v>
      </c>
      <c r="E106" s="185"/>
      <c r="F106" s="185"/>
      <c r="G106" s="185"/>
      <c r="H106" s="185"/>
      <c r="I106" s="185"/>
      <c r="J106" s="186">
        <f>J365</f>
        <v>0</v>
      </c>
      <c r="K106" s="183"/>
    </row>
    <row r="107" spans="2:11" s="182" customFormat="1" ht="19.5" customHeight="1">
      <c r="B107" s="183"/>
      <c r="D107" s="184" t="s">
        <v>777</v>
      </c>
      <c r="E107" s="185"/>
      <c r="F107" s="185"/>
      <c r="G107" s="185"/>
      <c r="H107" s="185"/>
      <c r="I107" s="185"/>
      <c r="J107" s="186">
        <f>J384</f>
        <v>0</v>
      </c>
      <c r="K107" s="183"/>
    </row>
    <row r="108" spans="2:11" s="177" customFormat="1" ht="24.75" customHeight="1">
      <c r="B108" s="178"/>
      <c r="D108" s="179" t="s">
        <v>237</v>
      </c>
      <c r="E108" s="180"/>
      <c r="F108" s="180"/>
      <c r="G108" s="180"/>
      <c r="H108" s="180"/>
      <c r="I108" s="180"/>
      <c r="J108" s="181">
        <f>J389</f>
        <v>0</v>
      </c>
      <c r="K108" s="178"/>
    </row>
    <row r="109" spans="2:11" s="177" customFormat="1" ht="24.75" customHeight="1">
      <c r="B109" s="178"/>
      <c r="D109" s="179" t="s">
        <v>238</v>
      </c>
      <c r="E109" s="180"/>
      <c r="F109" s="180"/>
      <c r="G109" s="180"/>
      <c r="H109" s="180"/>
      <c r="I109" s="180"/>
      <c r="J109" s="181">
        <f>J396</f>
        <v>0</v>
      </c>
      <c r="K109" s="178"/>
    </row>
    <row r="110" spans="2:11" s="182" customFormat="1" ht="19.5" customHeight="1">
      <c r="B110" s="183"/>
      <c r="D110" s="184" t="s">
        <v>239</v>
      </c>
      <c r="E110" s="185"/>
      <c r="F110" s="185"/>
      <c r="G110" s="185"/>
      <c r="H110" s="185"/>
      <c r="I110" s="185"/>
      <c r="J110" s="186">
        <f>J397</f>
        <v>0</v>
      </c>
      <c r="K110" s="183"/>
    </row>
    <row r="111" spans="2:11" s="144" customFormat="1" ht="21.75" customHeight="1">
      <c r="B111" s="145"/>
      <c r="K111" s="145"/>
    </row>
    <row r="112" spans="2:11" s="144" customFormat="1" ht="6.75" customHeight="1">
      <c r="B112" s="169"/>
      <c r="C112" s="170"/>
      <c r="D112" s="170"/>
      <c r="E112" s="170"/>
      <c r="F112" s="170"/>
      <c r="G112" s="170"/>
      <c r="H112" s="170"/>
      <c r="I112" s="170"/>
      <c r="J112" s="170"/>
      <c r="K112" s="145"/>
    </row>
    <row r="116" spans="2:11" s="144" customFormat="1" ht="6.75" customHeight="1">
      <c r="B116" s="171"/>
      <c r="C116" s="172"/>
      <c r="D116" s="172"/>
      <c r="E116" s="172"/>
      <c r="F116" s="172"/>
      <c r="G116" s="172"/>
      <c r="H116" s="172"/>
      <c r="I116" s="172"/>
      <c r="J116" s="172"/>
      <c r="K116" s="145"/>
    </row>
    <row r="117" spans="2:11" s="144" customFormat="1" ht="24.75" customHeight="1">
      <c r="B117" s="145"/>
      <c r="C117" s="141" t="s">
        <v>240</v>
      </c>
      <c r="K117" s="145"/>
    </row>
    <row r="118" spans="2:11" s="144" customFormat="1" ht="6.75" customHeight="1">
      <c r="B118" s="145"/>
      <c r="K118" s="145"/>
    </row>
    <row r="119" spans="2:11" s="144" customFormat="1" ht="12" customHeight="1">
      <c r="B119" s="145"/>
      <c r="C119" s="143" t="s">
        <v>191</v>
      </c>
      <c r="K119" s="145"/>
    </row>
    <row r="120" spans="2:11" s="144" customFormat="1" ht="16.5" customHeight="1">
      <c r="B120" s="145"/>
      <c r="E120" s="302" t="e">
        <f>E7</f>
        <v>#N/A</v>
      </c>
      <c r="F120" s="302"/>
      <c r="G120" s="302"/>
      <c r="H120" s="302"/>
      <c r="K120" s="145"/>
    </row>
    <row r="121" spans="2:11" s="144" customFormat="1" ht="12" customHeight="1">
      <c r="B121" s="145"/>
      <c r="C121" s="143" t="s">
        <v>192</v>
      </c>
      <c r="K121" s="145"/>
    </row>
    <row r="122" spans="2:11" s="144" customFormat="1" ht="16.5" customHeight="1">
      <c r="B122" s="145"/>
      <c r="E122" s="301" t="str">
        <f>E9</f>
        <v>D.1.4.3 - Vytápění</v>
      </c>
      <c r="F122" s="301"/>
      <c r="G122" s="301"/>
      <c r="H122" s="301"/>
      <c r="K122" s="145"/>
    </row>
    <row r="123" spans="2:11" s="144" customFormat="1" ht="6.75" customHeight="1">
      <c r="B123" s="145"/>
      <c r="K123" s="145"/>
    </row>
    <row r="124" spans="2:11" s="144" customFormat="1" ht="12" customHeight="1">
      <c r="B124" s="145"/>
      <c r="C124" s="143" t="s">
        <v>196</v>
      </c>
      <c r="F124" s="146" t="str">
        <f>F12</f>
        <v> </v>
      </c>
      <c r="I124" s="143" t="s">
        <v>198</v>
      </c>
      <c r="J124" s="147" t="e">
        <f>IF(J12="","",J12)</f>
        <v>#N/A</v>
      </c>
      <c r="K124" s="145"/>
    </row>
    <row r="125" spans="2:11" s="144" customFormat="1" ht="6.75" customHeight="1">
      <c r="B125" s="145"/>
      <c r="K125" s="145"/>
    </row>
    <row r="126" spans="2:11" s="144" customFormat="1" ht="15" customHeight="1">
      <c r="B126" s="145"/>
      <c r="C126" s="143" t="s">
        <v>199</v>
      </c>
      <c r="F126" s="146" t="e">
        <f>E15</f>
        <v>#N/A</v>
      </c>
      <c r="I126" s="143" t="s">
        <v>203</v>
      </c>
      <c r="J126" s="173" t="e">
        <f>E21</f>
        <v>#N/A</v>
      </c>
      <c r="K126" s="145"/>
    </row>
    <row r="127" spans="2:11" s="144" customFormat="1" ht="15" customHeight="1">
      <c r="B127" s="145"/>
      <c r="C127" s="143" t="s">
        <v>202</v>
      </c>
      <c r="F127" s="146" t="e">
        <f>IF(E18="","",E18)</f>
        <v>#N/A</v>
      </c>
      <c r="I127" s="143" t="s">
        <v>204</v>
      </c>
      <c r="J127" s="173" t="e">
        <f>E24</f>
        <v>#N/A</v>
      </c>
      <c r="K127" s="145"/>
    </row>
    <row r="128" spans="2:11" s="144" customFormat="1" ht="9.75" customHeight="1">
      <c r="B128" s="145"/>
      <c r="K128" s="145"/>
    </row>
    <row r="129" spans="2:19" s="187" customFormat="1" ht="29.25" customHeight="1">
      <c r="B129" s="188"/>
      <c r="C129" s="189" t="s">
        <v>241</v>
      </c>
      <c r="D129" s="190" t="s">
        <v>242</v>
      </c>
      <c r="E129" s="190" t="s">
        <v>243</v>
      </c>
      <c r="F129" s="190" t="s">
        <v>3</v>
      </c>
      <c r="G129" s="190" t="s">
        <v>4</v>
      </c>
      <c r="H129" s="190" t="s">
        <v>244</v>
      </c>
      <c r="I129" s="190" t="s">
        <v>245</v>
      </c>
      <c r="J129" s="190" t="s">
        <v>228</v>
      </c>
      <c r="K129" s="188"/>
      <c r="L129" s="191"/>
      <c r="M129" s="192" t="s">
        <v>211</v>
      </c>
      <c r="N129" s="192" t="s">
        <v>246</v>
      </c>
      <c r="O129" s="192" t="s">
        <v>247</v>
      </c>
      <c r="P129" s="192" t="s">
        <v>248</v>
      </c>
      <c r="Q129" s="192" t="s">
        <v>249</v>
      </c>
      <c r="R129" s="192" t="s">
        <v>250</v>
      </c>
      <c r="S129" s="193" t="s">
        <v>251</v>
      </c>
    </row>
    <row r="130" spans="2:61" s="144" customFormat="1" ht="22.5" customHeight="1">
      <c r="B130" s="145"/>
      <c r="C130" s="194" t="s">
        <v>252</v>
      </c>
      <c r="J130" s="195">
        <f>BI130</f>
        <v>0</v>
      </c>
      <c r="K130" s="145"/>
      <c r="L130" s="196"/>
      <c r="M130" s="150"/>
      <c r="N130" s="150"/>
      <c r="O130" s="197">
        <f>O131+O389+O396</f>
        <v>490.35600000000005</v>
      </c>
      <c r="P130" s="150"/>
      <c r="Q130" s="197">
        <f>Q131+Q389+Q396</f>
        <v>1.55687</v>
      </c>
      <c r="R130" s="150"/>
      <c r="S130" s="198">
        <f>S131+S389+S396</f>
        <v>0</v>
      </c>
      <c r="AR130" s="137" t="s">
        <v>253</v>
      </c>
      <c r="AS130" s="137" t="s">
        <v>230</v>
      </c>
      <c r="BI130" s="199">
        <f>BI131+BI389+BI396</f>
        <v>0</v>
      </c>
    </row>
    <row r="131" spans="2:61" s="200" customFormat="1" ht="25.5" customHeight="1">
      <c r="B131" s="201"/>
      <c r="D131" s="202" t="s">
        <v>253</v>
      </c>
      <c r="E131" s="203" t="s">
        <v>254</v>
      </c>
      <c r="F131" s="203" t="s">
        <v>255</v>
      </c>
      <c r="J131" s="204">
        <f>BI131</f>
        <v>0</v>
      </c>
      <c r="K131" s="201"/>
      <c r="L131" s="205"/>
      <c r="O131" s="206">
        <f>O132+O157+O160+O204+O235+O266+O309+O342+O365+O384</f>
        <v>362.35600000000005</v>
      </c>
      <c r="Q131" s="206">
        <f>Q132+Q157+Q160+Q204+Q235+Q266+Q309+Q342+Q365+Q384</f>
        <v>1.55687</v>
      </c>
      <c r="S131" s="207">
        <f>S132+S157+S160+S204+S235+S266+S309+S342+S365+S384</f>
        <v>0</v>
      </c>
      <c r="AP131" s="202" t="s">
        <v>187</v>
      </c>
      <c r="AR131" s="208" t="s">
        <v>253</v>
      </c>
      <c r="AS131" s="208" t="s">
        <v>256</v>
      </c>
      <c r="AW131" s="202" t="s">
        <v>257</v>
      </c>
      <c r="BI131" s="209">
        <f>BI132+BI157+BI160+BI204+BI235+BI266+BI309+BI342+BI365+BI384</f>
        <v>0</v>
      </c>
    </row>
    <row r="132" spans="2:61" s="200" customFormat="1" ht="22.5" customHeight="1">
      <c r="B132" s="201"/>
      <c r="D132" s="202" t="s">
        <v>253</v>
      </c>
      <c r="E132" s="210" t="s">
        <v>778</v>
      </c>
      <c r="F132" s="210" t="s">
        <v>779</v>
      </c>
      <c r="J132" s="211">
        <f>BI132</f>
        <v>0</v>
      </c>
      <c r="K132" s="201"/>
      <c r="L132" s="205"/>
      <c r="O132" s="206">
        <f>SUM(O133:O156)</f>
        <v>62.801</v>
      </c>
      <c r="Q132" s="206">
        <f>SUM(Q133:Q156)</f>
        <v>0.14464</v>
      </c>
      <c r="S132" s="207">
        <f>SUM(S133:S156)</f>
        <v>0</v>
      </c>
      <c r="AP132" s="202" t="s">
        <v>187</v>
      </c>
      <c r="AR132" s="208" t="s">
        <v>253</v>
      </c>
      <c r="AS132" s="208" t="s">
        <v>260</v>
      </c>
      <c r="AW132" s="202" t="s">
        <v>257</v>
      </c>
      <c r="BI132" s="209">
        <f>SUM(BI133:BI156)</f>
        <v>0</v>
      </c>
    </row>
    <row r="133" spans="2:63" s="144" customFormat="1" ht="21.75" customHeight="1">
      <c r="B133" s="212"/>
      <c r="C133" s="231" t="s">
        <v>260</v>
      </c>
      <c r="D133" s="231" t="s">
        <v>342</v>
      </c>
      <c r="E133" s="232" t="s">
        <v>780</v>
      </c>
      <c r="F133" s="233" t="s">
        <v>781</v>
      </c>
      <c r="G133" s="234" t="s">
        <v>172</v>
      </c>
      <c r="H133" s="235">
        <v>5</v>
      </c>
      <c r="I133" s="236"/>
      <c r="J133" s="236">
        <f>ROUND(I133*H133,2)</f>
        <v>0</v>
      </c>
      <c r="K133" s="145"/>
      <c r="L133" s="237"/>
      <c r="M133" s="238" t="s">
        <v>212</v>
      </c>
      <c r="N133" s="222">
        <v>0.29100000000000004</v>
      </c>
      <c r="O133" s="222">
        <f>N133*H133</f>
        <v>1.455</v>
      </c>
      <c r="P133" s="222">
        <v>0.00036</v>
      </c>
      <c r="Q133" s="222">
        <f>P133*H133</f>
        <v>0.0018000000000000002</v>
      </c>
      <c r="R133" s="222">
        <v>0</v>
      </c>
      <c r="S133" s="223">
        <f>R133*H133</f>
        <v>0</v>
      </c>
      <c r="AP133" s="224" t="s">
        <v>265</v>
      </c>
      <c r="AR133" s="224" t="s">
        <v>342</v>
      </c>
      <c r="AS133" s="224" t="s">
        <v>187</v>
      </c>
      <c r="AW133" s="137" t="s">
        <v>257</v>
      </c>
      <c r="BC133" s="225">
        <f>IF(M133="základní",J133,0)</f>
        <v>0</v>
      </c>
      <c r="BD133" s="225">
        <f>IF(M133="snížená",J133,0)</f>
        <v>0</v>
      </c>
      <c r="BE133" s="225">
        <f>IF(M133="zákl. přenesená",J133,0)</f>
        <v>0</v>
      </c>
      <c r="BF133" s="225">
        <f>IF(M133="sníž. přenesená",J133,0)</f>
        <v>0</v>
      </c>
      <c r="BG133" s="225">
        <f>IF(M133="nulová",J133,0)</f>
        <v>0</v>
      </c>
      <c r="BH133" s="137" t="s">
        <v>260</v>
      </c>
      <c r="BI133" s="225">
        <f>ROUND(I133*H133,2)</f>
        <v>0</v>
      </c>
      <c r="BJ133" s="137" t="s">
        <v>265</v>
      </c>
      <c r="BK133" s="224" t="s">
        <v>782</v>
      </c>
    </row>
    <row r="134" spans="2:45" s="144" customFormat="1" ht="28.5">
      <c r="B134" s="145"/>
      <c r="D134" s="226" t="s">
        <v>266</v>
      </c>
      <c r="F134" s="227" t="s">
        <v>783</v>
      </c>
      <c r="K134" s="145"/>
      <c r="L134" s="228"/>
      <c r="S134" s="229"/>
      <c r="AR134" s="137" t="s">
        <v>266</v>
      </c>
      <c r="AS134" s="137" t="s">
        <v>187</v>
      </c>
    </row>
    <row r="135" spans="2:63" s="144" customFormat="1" ht="21.75" customHeight="1">
      <c r="B135" s="212"/>
      <c r="C135" s="213" t="s">
        <v>187</v>
      </c>
      <c r="D135" s="213" t="s">
        <v>261</v>
      </c>
      <c r="E135" s="214" t="s">
        <v>784</v>
      </c>
      <c r="F135" s="215" t="s">
        <v>785</v>
      </c>
      <c r="G135" s="216" t="s">
        <v>172</v>
      </c>
      <c r="H135" s="217">
        <v>5</v>
      </c>
      <c r="I135" s="218"/>
      <c r="J135" s="218">
        <f>ROUND(I135*H135,2)</f>
        <v>0</v>
      </c>
      <c r="K135" s="219"/>
      <c r="L135" s="220"/>
      <c r="M135" s="221" t="s">
        <v>212</v>
      </c>
      <c r="N135" s="222">
        <v>0</v>
      </c>
      <c r="O135" s="222">
        <f>N135*H135</f>
        <v>0</v>
      </c>
      <c r="P135" s="222">
        <v>0.0026</v>
      </c>
      <c r="Q135" s="222">
        <f>P135*H135</f>
        <v>0.013</v>
      </c>
      <c r="R135" s="222">
        <v>0</v>
      </c>
      <c r="S135" s="223">
        <f>R135*H135</f>
        <v>0</v>
      </c>
      <c r="AP135" s="224" t="s">
        <v>264</v>
      </c>
      <c r="AR135" s="224" t="s">
        <v>261</v>
      </c>
      <c r="AS135" s="224" t="s">
        <v>187</v>
      </c>
      <c r="AW135" s="137" t="s">
        <v>257</v>
      </c>
      <c r="BC135" s="225">
        <f>IF(M135="základní",J135,0)</f>
        <v>0</v>
      </c>
      <c r="BD135" s="225">
        <f>IF(M135="snížená",J135,0)</f>
        <v>0</v>
      </c>
      <c r="BE135" s="225">
        <f>IF(M135="zákl. přenesená",J135,0)</f>
        <v>0</v>
      </c>
      <c r="BF135" s="225">
        <f>IF(M135="sníž. přenesená",J135,0)</f>
        <v>0</v>
      </c>
      <c r="BG135" s="225">
        <f>IF(M135="nulová",J135,0)</f>
        <v>0</v>
      </c>
      <c r="BH135" s="137" t="s">
        <v>260</v>
      </c>
      <c r="BI135" s="225">
        <f>ROUND(I135*H135,2)</f>
        <v>0</v>
      </c>
      <c r="BJ135" s="137" t="s">
        <v>265</v>
      </c>
      <c r="BK135" s="224" t="s">
        <v>786</v>
      </c>
    </row>
    <row r="136" spans="2:45" s="144" customFormat="1" ht="9.75">
      <c r="B136" s="145"/>
      <c r="D136" s="226" t="s">
        <v>266</v>
      </c>
      <c r="F136" s="227" t="s">
        <v>785</v>
      </c>
      <c r="K136" s="145"/>
      <c r="L136" s="228"/>
      <c r="S136" s="229"/>
      <c r="AR136" s="137" t="s">
        <v>266</v>
      </c>
      <c r="AS136" s="137" t="s">
        <v>187</v>
      </c>
    </row>
    <row r="137" spans="2:63" s="144" customFormat="1" ht="21.75" customHeight="1">
      <c r="B137" s="212"/>
      <c r="C137" s="231" t="s">
        <v>274</v>
      </c>
      <c r="D137" s="231" t="s">
        <v>342</v>
      </c>
      <c r="E137" s="232" t="s">
        <v>787</v>
      </c>
      <c r="F137" s="233" t="s">
        <v>788</v>
      </c>
      <c r="G137" s="234" t="s">
        <v>11</v>
      </c>
      <c r="H137" s="235">
        <v>396</v>
      </c>
      <c r="I137" s="236"/>
      <c r="J137" s="236">
        <f>ROUND(I137*H137,2)</f>
        <v>0</v>
      </c>
      <c r="K137" s="145"/>
      <c r="L137" s="237"/>
      <c r="M137" s="238" t="s">
        <v>212</v>
      </c>
      <c r="N137" s="222">
        <v>0.106</v>
      </c>
      <c r="O137" s="222">
        <f>N137*H137</f>
        <v>41.976</v>
      </c>
      <c r="P137" s="222">
        <v>6.000000000000001E-05</v>
      </c>
      <c r="Q137" s="222">
        <f>P137*H137</f>
        <v>0.023760000000000003</v>
      </c>
      <c r="R137" s="222">
        <v>0</v>
      </c>
      <c r="S137" s="223">
        <f>R137*H137</f>
        <v>0</v>
      </c>
      <c r="AP137" s="224" t="s">
        <v>265</v>
      </c>
      <c r="AR137" s="224" t="s">
        <v>342</v>
      </c>
      <c r="AS137" s="224" t="s">
        <v>187</v>
      </c>
      <c r="AW137" s="137" t="s">
        <v>257</v>
      </c>
      <c r="BC137" s="225">
        <f>IF(M137="základní",J137,0)</f>
        <v>0</v>
      </c>
      <c r="BD137" s="225">
        <f>IF(M137="snížená",J137,0)</f>
        <v>0</v>
      </c>
      <c r="BE137" s="225">
        <f>IF(M137="zákl. přenesená",J137,0)</f>
        <v>0</v>
      </c>
      <c r="BF137" s="225">
        <f>IF(M137="sníž. přenesená",J137,0)</f>
        <v>0</v>
      </c>
      <c r="BG137" s="225">
        <f>IF(M137="nulová",J137,0)</f>
        <v>0</v>
      </c>
      <c r="BH137" s="137" t="s">
        <v>260</v>
      </c>
      <c r="BI137" s="225">
        <f>ROUND(I137*H137,2)</f>
        <v>0</v>
      </c>
      <c r="BJ137" s="137" t="s">
        <v>265</v>
      </c>
      <c r="BK137" s="224" t="s">
        <v>789</v>
      </c>
    </row>
    <row r="138" spans="2:45" s="144" customFormat="1" ht="38.25">
      <c r="B138" s="145"/>
      <c r="D138" s="226" t="s">
        <v>266</v>
      </c>
      <c r="F138" s="227" t="s">
        <v>790</v>
      </c>
      <c r="K138" s="145"/>
      <c r="L138" s="228"/>
      <c r="S138" s="229"/>
      <c r="AR138" s="137" t="s">
        <v>266</v>
      </c>
      <c r="AS138" s="137" t="s">
        <v>187</v>
      </c>
    </row>
    <row r="139" spans="2:63" s="144" customFormat="1" ht="21.75" customHeight="1">
      <c r="B139" s="212"/>
      <c r="C139" s="213" t="s">
        <v>270</v>
      </c>
      <c r="D139" s="213" t="s">
        <v>261</v>
      </c>
      <c r="E139" s="214" t="s">
        <v>791</v>
      </c>
      <c r="F139" s="215" t="s">
        <v>792</v>
      </c>
      <c r="G139" s="216" t="s">
        <v>11</v>
      </c>
      <c r="H139" s="217">
        <v>267</v>
      </c>
      <c r="I139" s="218"/>
      <c r="J139" s="218">
        <f>ROUND(I139*H139,2)</f>
        <v>0</v>
      </c>
      <c r="K139" s="219"/>
      <c r="L139" s="220"/>
      <c r="M139" s="221" t="s">
        <v>212</v>
      </c>
      <c r="N139" s="222">
        <v>0</v>
      </c>
      <c r="O139" s="222">
        <f>N139*H139</f>
        <v>0</v>
      </c>
      <c r="P139" s="222">
        <v>7E-05</v>
      </c>
      <c r="Q139" s="222">
        <f>P139*H139</f>
        <v>0.01869</v>
      </c>
      <c r="R139" s="222">
        <v>0</v>
      </c>
      <c r="S139" s="223">
        <f>R139*H139</f>
        <v>0</v>
      </c>
      <c r="AP139" s="224" t="s">
        <v>264</v>
      </c>
      <c r="AR139" s="224" t="s">
        <v>261</v>
      </c>
      <c r="AS139" s="224" t="s">
        <v>187</v>
      </c>
      <c r="AW139" s="137" t="s">
        <v>257</v>
      </c>
      <c r="BC139" s="225">
        <f>IF(M139="základní",J139,0)</f>
        <v>0</v>
      </c>
      <c r="BD139" s="225">
        <f>IF(M139="snížená",J139,0)</f>
        <v>0</v>
      </c>
      <c r="BE139" s="225">
        <f>IF(M139="zákl. přenesená",J139,0)</f>
        <v>0</v>
      </c>
      <c r="BF139" s="225">
        <f>IF(M139="sníž. přenesená",J139,0)</f>
        <v>0</v>
      </c>
      <c r="BG139" s="225">
        <f>IF(M139="nulová",J139,0)</f>
        <v>0</v>
      </c>
      <c r="BH139" s="137" t="s">
        <v>260</v>
      </c>
      <c r="BI139" s="225">
        <f>ROUND(I139*H139,2)</f>
        <v>0</v>
      </c>
      <c r="BJ139" s="137" t="s">
        <v>265</v>
      </c>
      <c r="BK139" s="224" t="s">
        <v>793</v>
      </c>
    </row>
    <row r="140" spans="2:45" s="144" customFormat="1" ht="9.75">
      <c r="B140" s="145"/>
      <c r="D140" s="226" t="s">
        <v>266</v>
      </c>
      <c r="F140" s="227" t="s">
        <v>792</v>
      </c>
      <c r="K140" s="145"/>
      <c r="L140" s="228"/>
      <c r="S140" s="229"/>
      <c r="AR140" s="137" t="s">
        <v>266</v>
      </c>
      <c r="AS140" s="137" t="s">
        <v>187</v>
      </c>
    </row>
    <row r="141" spans="2:63" s="144" customFormat="1" ht="21.75" customHeight="1">
      <c r="B141" s="212"/>
      <c r="C141" s="213" t="s">
        <v>283</v>
      </c>
      <c r="D141" s="213" t="s">
        <v>261</v>
      </c>
      <c r="E141" s="214" t="s">
        <v>794</v>
      </c>
      <c r="F141" s="215" t="s">
        <v>795</v>
      </c>
      <c r="G141" s="216" t="s">
        <v>11</v>
      </c>
      <c r="H141" s="217">
        <v>44</v>
      </c>
      <c r="I141" s="218"/>
      <c r="J141" s="218">
        <f>ROUND(I141*H141,2)</f>
        <v>0</v>
      </c>
      <c r="K141" s="219"/>
      <c r="L141" s="220"/>
      <c r="M141" s="221" t="s">
        <v>212</v>
      </c>
      <c r="N141" s="222">
        <v>0</v>
      </c>
      <c r="O141" s="222">
        <f>N141*H141</f>
        <v>0</v>
      </c>
      <c r="P141" s="222">
        <v>7E-05</v>
      </c>
      <c r="Q141" s="222">
        <f>P141*H141</f>
        <v>0.00308</v>
      </c>
      <c r="R141" s="222">
        <v>0</v>
      </c>
      <c r="S141" s="223">
        <f>R141*H141</f>
        <v>0</v>
      </c>
      <c r="AP141" s="224" t="s">
        <v>264</v>
      </c>
      <c r="AR141" s="224" t="s">
        <v>261</v>
      </c>
      <c r="AS141" s="224" t="s">
        <v>187</v>
      </c>
      <c r="AW141" s="137" t="s">
        <v>257</v>
      </c>
      <c r="BC141" s="225">
        <f>IF(M141="základní",J141,0)</f>
        <v>0</v>
      </c>
      <c r="BD141" s="225">
        <f>IF(M141="snížená",J141,0)</f>
        <v>0</v>
      </c>
      <c r="BE141" s="225">
        <f>IF(M141="zákl. přenesená",J141,0)</f>
        <v>0</v>
      </c>
      <c r="BF141" s="225">
        <f>IF(M141="sníž. přenesená",J141,0)</f>
        <v>0</v>
      </c>
      <c r="BG141" s="225">
        <f>IF(M141="nulová",J141,0)</f>
        <v>0</v>
      </c>
      <c r="BH141" s="137" t="s">
        <v>260</v>
      </c>
      <c r="BI141" s="225">
        <f>ROUND(I141*H141,2)</f>
        <v>0</v>
      </c>
      <c r="BJ141" s="137" t="s">
        <v>265</v>
      </c>
      <c r="BK141" s="224" t="s">
        <v>796</v>
      </c>
    </row>
    <row r="142" spans="2:45" s="144" customFormat="1" ht="9.75">
      <c r="B142" s="145"/>
      <c r="D142" s="226" t="s">
        <v>266</v>
      </c>
      <c r="F142" s="227" t="s">
        <v>795</v>
      </c>
      <c r="K142" s="145"/>
      <c r="L142" s="228"/>
      <c r="S142" s="229"/>
      <c r="AR142" s="137" t="s">
        <v>266</v>
      </c>
      <c r="AS142" s="137" t="s">
        <v>187</v>
      </c>
    </row>
    <row r="143" spans="2:63" s="144" customFormat="1" ht="21.75" customHeight="1">
      <c r="B143" s="212"/>
      <c r="C143" s="213" t="s">
        <v>277</v>
      </c>
      <c r="D143" s="213" t="s">
        <v>261</v>
      </c>
      <c r="E143" s="214" t="s">
        <v>797</v>
      </c>
      <c r="F143" s="215" t="s">
        <v>798</v>
      </c>
      <c r="G143" s="216" t="s">
        <v>11</v>
      </c>
      <c r="H143" s="217">
        <v>85</v>
      </c>
      <c r="I143" s="218"/>
      <c r="J143" s="218">
        <f>ROUND(I143*H143,2)</f>
        <v>0</v>
      </c>
      <c r="K143" s="219"/>
      <c r="L143" s="220"/>
      <c r="M143" s="221" t="s">
        <v>212</v>
      </c>
      <c r="N143" s="222">
        <v>0</v>
      </c>
      <c r="O143" s="222">
        <f>N143*H143</f>
        <v>0</v>
      </c>
      <c r="P143" s="222">
        <v>8E-05</v>
      </c>
      <c r="Q143" s="222">
        <f>P143*H143</f>
        <v>0.0068000000000000005</v>
      </c>
      <c r="R143" s="222">
        <v>0</v>
      </c>
      <c r="S143" s="223">
        <f>R143*H143</f>
        <v>0</v>
      </c>
      <c r="AP143" s="224" t="s">
        <v>264</v>
      </c>
      <c r="AR143" s="224" t="s">
        <v>261</v>
      </c>
      <c r="AS143" s="224" t="s">
        <v>187</v>
      </c>
      <c r="AW143" s="137" t="s">
        <v>257</v>
      </c>
      <c r="BC143" s="225">
        <f>IF(M143="základní",J143,0)</f>
        <v>0</v>
      </c>
      <c r="BD143" s="225">
        <f>IF(M143="snížená",J143,0)</f>
        <v>0</v>
      </c>
      <c r="BE143" s="225">
        <f>IF(M143="zákl. přenesená",J143,0)</f>
        <v>0</v>
      </c>
      <c r="BF143" s="225">
        <f>IF(M143="sníž. přenesená",J143,0)</f>
        <v>0</v>
      </c>
      <c r="BG143" s="225">
        <f>IF(M143="nulová",J143,0)</f>
        <v>0</v>
      </c>
      <c r="BH143" s="137" t="s">
        <v>260</v>
      </c>
      <c r="BI143" s="225">
        <f>ROUND(I143*H143,2)</f>
        <v>0</v>
      </c>
      <c r="BJ143" s="137" t="s">
        <v>265</v>
      </c>
      <c r="BK143" s="224" t="s">
        <v>799</v>
      </c>
    </row>
    <row r="144" spans="2:45" s="144" customFormat="1" ht="9.75">
      <c r="B144" s="145"/>
      <c r="D144" s="226" t="s">
        <v>266</v>
      </c>
      <c r="F144" s="227" t="s">
        <v>798</v>
      </c>
      <c r="K144" s="145"/>
      <c r="L144" s="228"/>
      <c r="S144" s="229"/>
      <c r="AR144" s="137" t="s">
        <v>266</v>
      </c>
      <c r="AS144" s="137" t="s">
        <v>187</v>
      </c>
    </row>
    <row r="145" spans="2:63" s="144" customFormat="1" ht="21.75" customHeight="1">
      <c r="B145" s="212"/>
      <c r="C145" s="231" t="s">
        <v>292</v>
      </c>
      <c r="D145" s="231" t="s">
        <v>342</v>
      </c>
      <c r="E145" s="232" t="s">
        <v>800</v>
      </c>
      <c r="F145" s="233" t="s">
        <v>801</v>
      </c>
      <c r="G145" s="234" t="s">
        <v>11</v>
      </c>
      <c r="H145" s="235">
        <v>149</v>
      </c>
      <c r="I145" s="236"/>
      <c r="J145" s="236">
        <f>ROUND(I145*H145,2)</f>
        <v>0</v>
      </c>
      <c r="K145" s="145"/>
      <c r="L145" s="237"/>
      <c r="M145" s="238" t="s">
        <v>212</v>
      </c>
      <c r="N145" s="222">
        <v>0.13</v>
      </c>
      <c r="O145" s="222">
        <f>N145*H145</f>
        <v>19.37</v>
      </c>
      <c r="P145" s="222">
        <v>0.00019</v>
      </c>
      <c r="Q145" s="222">
        <f>P145*H145</f>
        <v>0.028310000000000002</v>
      </c>
      <c r="R145" s="222">
        <v>0</v>
      </c>
      <c r="S145" s="223">
        <f>R145*H145</f>
        <v>0</v>
      </c>
      <c r="AP145" s="224" t="s">
        <v>265</v>
      </c>
      <c r="AR145" s="224" t="s">
        <v>342</v>
      </c>
      <c r="AS145" s="224" t="s">
        <v>187</v>
      </c>
      <c r="AW145" s="137" t="s">
        <v>257</v>
      </c>
      <c r="BC145" s="225">
        <f>IF(M145="základní",J145,0)</f>
        <v>0</v>
      </c>
      <c r="BD145" s="225">
        <f>IF(M145="snížená",J145,0)</f>
        <v>0</v>
      </c>
      <c r="BE145" s="225">
        <f>IF(M145="zákl. přenesená",J145,0)</f>
        <v>0</v>
      </c>
      <c r="BF145" s="225">
        <f>IF(M145="sníž. přenesená",J145,0)</f>
        <v>0</v>
      </c>
      <c r="BG145" s="225">
        <f>IF(M145="nulová",J145,0)</f>
        <v>0</v>
      </c>
      <c r="BH145" s="137" t="s">
        <v>260</v>
      </c>
      <c r="BI145" s="225">
        <f>ROUND(I145*H145,2)</f>
        <v>0</v>
      </c>
      <c r="BJ145" s="137" t="s">
        <v>265</v>
      </c>
      <c r="BK145" s="224" t="s">
        <v>802</v>
      </c>
    </row>
    <row r="146" spans="2:45" s="144" customFormat="1" ht="38.25">
      <c r="B146" s="145"/>
      <c r="D146" s="226" t="s">
        <v>266</v>
      </c>
      <c r="F146" s="227" t="s">
        <v>803</v>
      </c>
      <c r="K146" s="145"/>
      <c r="L146" s="228"/>
      <c r="S146" s="229"/>
      <c r="AR146" s="137" t="s">
        <v>266</v>
      </c>
      <c r="AS146" s="137" t="s">
        <v>187</v>
      </c>
    </row>
    <row r="147" spans="2:63" s="144" customFormat="1" ht="21.75" customHeight="1">
      <c r="B147" s="212"/>
      <c r="C147" s="213" t="s">
        <v>281</v>
      </c>
      <c r="D147" s="213" t="s">
        <v>261</v>
      </c>
      <c r="E147" s="214" t="s">
        <v>804</v>
      </c>
      <c r="F147" s="215" t="s">
        <v>805</v>
      </c>
      <c r="G147" s="216" t="s">
        <v>11</v>
      </c>
      <c r="H147" s="217">
        <v>66</v>
      </c>
      <c r="I147" s="218"/>
      <c r="J147" s="218">
        <f>ROUND(I147*H147,2)</f>
        <v>0</v>
      </c>
      <c r="K147" s="219"/>
      <c r="L147" s="220"/>
      <c r="M147" s="221" t="s">
        <v>212</v>
      </c>
      <c r="N147" s="222">
        <v>0</v>
      </c>
      <c r="O147" s="222">
        <f>N147*H147</f>
        <v>0</v>
      </c>
      <c r="P147" s="222">
        <v>0.00029</v>
      </c>
      <c r="Q147" s="222">
        <f>P147*H147</f>
        <v>0.01914</v>
      </c>
      <c r="R147" s="222">
        <v>0</v>
      </c>
      <c r="S147" s="223">
        <f>R147*H147</f>
        <v>0</v>
      </c>
      <c r="AP147" s="224" t="s">
        <v>264</v>
      </c>
      <c r="AR147" s="224" t="s">
        <v>261</v>
      </c>
      <c r="AS147" s="224" t="s">
        <v>187</v>
      </c>
      <c r="AW147" s="137" t="s">
        <v>257</v>
      </c>
      <c r="BC147" s="225">
        <f>IF(M147="základní",J147,0)</f>
        <v>0</v>
      </c>
      <c r="BD147" s="225">
        <f>IF(M147="snížená",J147,0)</f>
        <v>0</v>
      </c>
      <c r="BE147" s="225">
        <f>IF(M147="zákl. přenesená",J147,0)</f>
        <v>0</v>
      </c>
      <c r="BF147" s="225">
        <f>IF(M147="sníž. přenesená",J147,0)</f>
        <v>0</v>
      </c>
      <c r="BG147" s="225">
        <f>IF(M147="nulová",J147,0)</f>
        <v>0</v>
      </c>
      <c r="BH147" s="137" t="s">
        <v>260</v>
      </c>
      <c r="BI147" s="225">
        <f>ROUND(I147*H147,2)</f>
        <v>0</v>
      </c>
      <c r="BJ147" s="137" t="s">
        <v>265</v>
      </c>
      <c r="BK147" s="224" t="s">
        <v>806</v>
      </c>
    </row>
    <row r="148" spans="2:45" s="144" customFormat="1" ht="18.75">
      <c r="B148" s="145"/>
      <c r="D148" s="226" t="s">
        <v>266</v>
      </c>
      <c r="F148" s="227" t="s">
        <v>805</v>
      </c>
      <c r="K148" s="145"/>
      <c r="L148" s="228"/>
      <c r="S148" s="229"/>
      <c r="AR148" s="137" t="s">
        <v>266</v>
      </c>
      <c r="AS148" s="137" t="s">
        <v>187</v>
      </c>
    </row>
    <row r="149" spans="2:63" s="144" customFormat="1" ht="21.75" customHeight="1">
      <c r="B149" s="212"/>
      <c r="C149" s="213" t="s">
        <v>298</v>
      </c>
      <c r="D149" s="213" t="s">
        <v>261</v>
      </c>
      <c r="E149" s="214" t="s">
        <v>807</v>
      </c>
      <c r="F149" s="215" t="s">
        <v>808</v>
      </c>
      <c r="G149" s="216" t="s">
        <v>11</v>
      </c>
      <c r="H149" s="217">
        <v>59</v>
      </c>
      <c r="I149" s="218"/>
      <c r="J149" s="218">
        <f>ROUND(I149*H149,2)</f>
        <v>0</v>
      </c>
      <c r="K149" s="219"/>
      <c r="L149" s="220"/>
      <c r="M149" s="221" t="s">
        <v>212</v>
      </c>
      <c r="N149" s="222">
        <v>0</v>
      </c>
      <c r="O149" s="222">
        <f>N149*H149</f>
        <v>0</v>
      </c>
      <c r="P149" s="222">
        <v>0.00032</v>
      </c>
      <c r="Q149" s="222">
        <f>P149*H149</f>
        <v>0.01888</v>
      </c>
      <c r="R149" s="222">
        <v>0</v>
      </c>
      <c r="S149" s="223">
        <f>R149*H149</f>
        <v>0</v>
      </c>
      <c r="AP149" s="224" t="s">
        <v>264</v>
      </c>
      <c r="AR149" s="224" t="s">
        <v>261</v>
      </c>
      <c r="AS149" s="224" t="s">
        <v>187</v>
      </c>
      <c r="AW149" s="137" t="s">
        <v>257</v>
      </c>
      <c r="BC149" s="225">
        <f>IF(M149="základní",J149,0)</f>
        <v>0</v>
      </c>
      <c r="BD149" s="225">
        <f>IF(M149="snížená",J149,0)</f>
        <v>0</v>
      </c>
      <c r="BE149" s="225">
        <f>IF(M149="zákl. přenesená",J149,0)</f>
        <v>0</v>
      </c>
      <c r="BF149" s="225">
        <f>IF(M149="sníž. přenesená",J149,0)</f>
        <v>0</v>
      </c>
      <c r="BG149" s="225">
        <f>IF(M149="nulová",J149,0)</f>
        <v>0</v>
      </c>
      <c r="BH149" s="137" t="s">
        <v>260</v>
      </c>
      <c r="BI149" s="225">
        <f>ROUND(I149*H149,2)</f>
        <v>0</v>
      </c>
      <c r="BJ149" s="137" t="s">
        <v>265</v>
      </c>
      <c r="BK149" s="224" t="s">
        <v>809</v>
      </c>
    </row>
    <row r="150" spans="2:45" s="144" customFormat="1" ht="18.75">
      <c r="B150" s="145"/>
      <c r="D150" s="226" t="s">
        <v>266</v>
      </c>
      <c r="F150" s="227" t="s">
        <v>808</v>
      </c>
      <c r="K150" s="145"/>
      <c r="L150" s="228"/>
      <c r="S150" s="229"/>
      <c r="AR150" s="137" t="s">
        <v>266</v>
      </c>
      <c r="AS150" s="137" t="s">
        <v>187</v>
      </c>
    </row>
    <row r="151" spans="2:63" s="144" customFormat="1" ht="21.75" customHeight="1">
      <c r="B151" s="212"/>
      <c r="C151" s="213" t="s">
        <v>286</v>
      </c>
      <c r="D151" s="213" t="s">
        <v>261</v>
      </c>
      <c r="E151" s="214" t="s">
        <v>810</v>
      </c>
      <c r="F151" s="215" t="s">
        <v>811</v>
      </c>
      <c r="G151" s="216" t="s">
        <v>11</v>
      </c>
      <c r="H151" s="217">
        <v>19</v>
      </c>
      <c r="I151" s="218"/>
      <c r="J151" s="218">
        <f>ROUND(I151*H151,2)</f>
        <v>0</v>
      </c>
      <c r="K151" s="219"/>
      <c r="L151" s="220"/>
      <c r="M151" s="221" t="s">
        <v>212</v>
      </c>
      <c r="N151" s="222">
        <v>0</v>
      </c>
      <c r="O151" s="222">
        <f>N151*H151</f>
        <v>0</v>
      </c>
      <c r="P151" s="222">
        <v>0.00037</v>
      </c>
      <c r="Q151" s="222">
        <f>P151*H151</f>
        <v>0.00703</v>
      </c>
      <c r="R151" s="222">
        <v>0</v>
      </c>
      <c r="S151" s="223">
        <f>R151*H151</f>
        <v>0</v>
      </c>
      <c r="AP151" s="224" t="s">
        <v>264</v>
      </c>
      <c r="AR151" s="224" t="s">
        <v>261</v>
      </c>
      <c r="AS151" s="224" t="s">
        <v>187</v>
      </c>
      <c r="AW151" s="137" t="s">
        <v>257</v>
      </c>
      <c r="BC151" s="225">
        <f>IF(M151="základní",J151,0)</f>
        <v>0</v>
      </c>
      <c r="BD151" s="225">
        <f>IF(M151="snížená",J151,0)</f>
        <v>0</v>
      </c>
      <c r="BE151" s="225">
        <f>IF(M151="zákl. přenesená",J151,0)</f>
        <v>0</v>
      </c>
      <c r="BF151" s="225">
        <f>IF(M151="sníž. přenesená",J151,0)</f>
        <v>0</v>
      </c>
      <c r="BG151" s="225">
        <f>IF(M151="nulová",J151,0)</f>
        <v>0</v>
      </c>
      <c r="BH151" s="137" t="s">
        <v>260</v>
      </c>
      <c r="BI151" s="225">
        <f>ROUND(I151*H151,2)</f>
        <v>0</v>
      </c>
      <c r="BJ151" s="137" t="s">
        <v>265</v>
      </c>
      <c r="BK151" s="224" t="s">
        <v>812</v>
      </c>
    </row>
    <row r="152" spans="2:45" s="144" customFormat="1" ht="18.75">
      <c r="B152" s="145"/>
      <c r="D152" s="226" t="s">
        <v>266</v>
      </c>
      <c r="F152" s="227" t="s">
        <v>811</v>
      </c>
      <c r="K152" s="145"/>
      <c r="L152" s="228"/>
      <c r="S152" s="229"/>
      <c r="AR152" s="137" t="s">
        <v>266</v>
      </c>
      <c r="AS152" s="137" t="s">
        <v>187</v>
      </c>
    </row>
    <row r="153" spans="2:63" s="144" customFormat="1" ht="21.75" customHeight="1">
      <c r="B153" s="212"/>
      <c r="C153" s="213" t="s">
        <v>307</v>
      </c>
      <c r="D153" s="213" t="s">
        <v>261</v>
      </c>
      <c r="E153" s="214" t="s">
        <v>813</v>
      </c>
      <c r="F153" s="215" t="s">
        <v>814</v>
      </c>
      <c r="G153" s="216" t="s">
        <v>11</v>
      </c>
      <c r="H153" s="217">
        <v>5</v>
      </c>
      <c r="I153" s="218"/>
      <c r="J153" s="218">
        <f>ROUND(I153*H153,2)</f>
        <v>0</v>
      </c>
      <c r="K153" s="219"/>
      <c r="L153" s="220"/>
      <c r="M153" s="221" t="s">
        <v>212</v>
      </c>
      <c r="N153" s="222">
        <v>0</v>
      </c>
      <c r="O153" s="222">
        <f>N153*H153</f>
        <v>0</v>
      </c>
      <c r="P153" s="222">
        <v>0.0008300000000000001</v>
      </c>
      <c r="Q153" s="222">
        <f>P153*H153</f>
        <v>0.004150000000000001</v>
      </c>
      <c r="R153" s="222">
        <v>0</v>
      </c>
      <c r="S153" s="223">
        <f>R153*H153</f>
        <v>0</v>
      </c>
      <c r="AP153" s="224" t="s">
        <v>264</v>
      </c>
      <c r="AR153" s="224" t="s">
        <v>261</v>
      </c>
      <c r="AS153" s="224" t="s">
        <v>187</v>
      </c>
      <c r="AW153" s="137" t="s">
        <v>257</v>
      </c>
      <c r="BC153" s="225">
        <f>IF(M153="základní",J153,0)</f>
        <v>0</v>
      </c>
      <c r="BD153" s="225">
        <f>IF(M153="snížená",J153,0)</f>
        <v>0</v>
      </c>
      <c r="BE153" s="225">
        <f>IF(M153="zákl. přenesená",J153,0)</f>
        <v>0</v>
      </c>
      <c r="BF153" s="225">
        <f>IF(M153="sníž. přenesená",J153,0)</f>
        <v>0</v>
      </c>
      <c r="BG153" s="225">
        <f>IF(M153="nulová",J153,0)</f>
        <v>0</v>
      </c>
      <c r="BH153" s="137" t="s">
        <v>260</v>
      </c>
      <c r="BI153" s="225">
        <f>ROUND(I153*H153,2)</f>
        <v>0</v>
      </c>
      <c r="BJ153" s="137" t="s">
        <v>265</v>
      </c>
      <c r="BK153" s="224" t="s">
        <v>815</v>
      </c>
    </row>
    <row r="154" spans="2:45" s="144" customFormat="1" ht="18.75">
      <c r="B154" s="145"/>
      <c r="D154" s="226" t="s">
        <v>266</v>
      </c>
      <c r="F154" s="227" t="s">
        <v>814</v>
      </c>
      <c r="K154" s="145"/>
      <c r="L154" s="228"/>
      <c r="S154" s="229"/>
      <c r="AR154" s="137" t="s">
        <v>266</v>
      </c>
      <c r="AS154" s="137" t="s">
        <v>187</v>
      </c>
    </row>
    <row r="155" spans="2:63" s="144" customFormat="1" ht="21.75" customHeight="1">
      <c r="B155" s="212"/>
      <c r="C155" s="289" t="s">
        <v>290</v>
      </c>
      <c r="D155" s="289" t="s">
        <v>342</v>
      </c>
      <c r="E155" s="290" t="s">
        <v>816</v>
      </c>
      <c r="F155" s="291" t="s">
        <v>817</v>
      </c>
      <c r="G155" s="292" t="s">
        <v>165</v>
      </c>
      <c r="H155" s="293">
        <v>1</v>
      </c>
      <c r="I155" s="294"/>
      <c r="J155" s="294">
        <f>ROUND(I155*H155,2)</f>
        <v>0</v>
      </c>
      <c r="K155" s="145"/>
      <c r="L155" s="237"/>
      <c r="M155" s="238" t="s">
        <v>212</v>
      </c>
      <c r="N155" s="222">
        <v>0</v>
      </c>
      <c r="O155" s="222">
        <f>N155*H155</f>
        <v>0</v>
      </c>
      <c r="P155" s="222">
        <v>0</v>
      </c>
      <c r="Q155" s="222">
        <f>P155*H155</f>
        <v>0</v>
      </c>
      <c r="R155" s="222">
        <v>0</v>
      </c>
      <c r="S155" s="223">
        <f>R155*H155</f>
        <v>0</v>
      </c>
      <c r="AP155" s="224" t="s">
        <v>265</v>
      </c>
      <c r="AR155" s="224" t="s">
        <v>342</v>
      </c>
      <c r="AS155" s="224" t="s">
        <v>187</v>
      </c>
      <c r="AW155" s="137" t="s">
        <v>257</v>
      </c>
      <c r="BC155" s="225">
        <f>IF(M155="základní",J155,0)</f>
        <v>0</v>
      </c>
      <c r="BD155" s="225">
        <f>IF(M155="snížená",J155,0)</f>
        <v>0</v>
      </c>
      <c r="BE155" s="225">
        <f>IF(M155="zákl. přenesená",J155,0)</f>
        <v>0</v>
      </c>
      <c r="BF155" s="225">
        <f>IF(M155="sníž. přenesená",J155,0)</f>
        <v>0</v>
      </c>
      <c r="BG155" s="225">
        <f>IF(M155="nulová",J155,0)</f>
        <v>0</v>
      </c>
      <c r="BH155" s="137" t="s">
        <v>260</v>
      </c>
      <c r="BI155" s="225">
        <f>ROUND(I155*H155,2)</f>
        <v>0</v>
      </c>
      <c r="BJ155" s="137" t="s">
        <v>265</v>
      </c>
      <c r="BK155" s="224" t="s">
        <v>818</v>
      </c>
    </row>
    <row r="156" spans="2:45" s="144" customFormat="1" ht="9.75">
      <c r="B156" s="145"/>
      <c r="D156" s="226" t="s">
        <v>266</v>
      </c>
      <c r="F156" s="227" t="s">
        <v>1399</v>
      </c>
      <c r="K156" s="145"/>
      <c r="L156" s="228"/>
      <c r="S156" s="229"/>
      <c r="AR156" s="137" t="s">
        <v>266</v>
      </c>
      <c r="AS156" s="137" t="s">
        <v>187</v>
      </c>
    </row>
    <row r="157" spans="2:61" s="200" customFormat="1" ht="22.5" customHeight="1">
      <c r="B157" s="201"/>
      <c r="D157" s="202" t="s">
        <v>253</v>
      </c>
      <c r="E157" s="210" t="s">
        <v>819</v>
      </c>
      <c r="F157" s="210" t="s">
        <v>820</v>
      </c>
      <c r="J157" s="211">
        <f>BI157</f>
        <v>0</v>
      </c>
      <c r="K157" s="201"/>
      <c r="L157" s="205"/>
      <c r="O157" s="206">
        <f>SUM(O158:O159)</f>
        <v>0.375</v>
      </c>
      <c r="Q157" s="206">
        <f>SUM(Q158:Q159)</f>
        <v>0.00127</v>
      </c>
      <c r="S157" s="207">
        <f>SUM(S158:S159)</f>
        <v>0</v>
      </c>
      <c r="AP157" s="202" t="s">
        <v>187</v>
      </c>
      <c r="AR157" s="208" t="s">
        <v>253</v>
      </c>
      <c r="AS157" s="208" t="s">
        <v>260</v>
      </c>
      <c r="AW157" s="202" t="s">
        <v>257</v>
      </c>
      <c r="BI157" s="209">
        <f>SUM(BI158:BI159)</f>
        <v>0</v>
      </c>
    </row>
    <row r="158" spans="2:63" s="144" customFormat="1" ht="21.75" customHeight="1">
      <c r="B158" s="212"/>
      <c r="C158" s="231" t="s">
        <v>314</v>
      </c>
      <c r="D158" s="231" t="s">
        <v>342</v>
      </c>
      <c r="E158" s="232" t="s">
        <v>821</v>
      </c>
      <c r="F158" s="233" t="s">
        <v>822</v>
      </c>
      <c r="G158" s="234" t="s">
        <v>23</v>
      </c>
      <c r="H158" s="235">
        <v>1</v>
      </c>
      <c r="I158" s="236"/>
      <c r="J158" s="236">
        <f>ROUND(I158*H158,2)</f>
        <v>0</v>
      </c>
      <c r="K158" s="145"/>
      <c r="L158" s="237"/>
      <c r="M158" s="238" t="s">
        <v>212</v>
      </c>
      <c r="N158" s="222">
        <v>0.375</v>
      </c>
      <c r="O158" s="222">
        <f>N158*H158</f>
        <v>0.375</v>
      </c>
      <c r="P158" s="222">
        <v>0.00127</v>
      </c>
      <c r="Q158" s="222">
        <f>P158*H158</f>
        <v>0.00127</v>
      </c>
      <c r="R158" s="222">
        <v>0</v>
      </c>
      <c r="S158" s="223">
        <f>R158*H158</f>
        <v>0</v>
      </c>
      <c r="AP158" s="224" t="s">
        <v>265</v>
      </c>
      <c r="AR158" s="224" t="s">
        <v>342</v>
      </c>
      <c r="AS158" s="224" t="s">
        <v>187</v>
      </c>
      <c r="AW158" s="137" t="s">
        <v>257</v>
      </c>
      <c r="BC158" s="225">
        <f>IF(M158="základní",J158,0)</f>
        <v>0</v>
      </c>
      <c r="BD158" s="225">
        <f>IF(M158="snížená",J158,0)</f>
        <v>0</v>
      </c>
      <c r="BE158" s="225">
        <f>IF(M158="zákl. přenesená",J158,0)</f>
        <v>0</v>
      </c>
      <c r="BF158" s="225">
        <f>IF(M158="sníž. přenesená",J158,0)</f>
        <v>0</v>
      </c>
      <c r="BG158" s="225">
        <f>IF(M158="nulová",J158,0)</f>
        <v>0</v>
      </c>
      <c r="BH158" s="137" t="s">
        <v>260</v>
      </c>
      <c r="BI158" s="225">
        <f>ROUND(I158*H158,2)</f>
        <v>0</v>
      </c>
      <c r="BJ158" s="137" t="s">
        <v>265</v>
      </c>
      <c r="BK158" s="224" t="s">
        <v>823</v>
      </c>
    </row>
    <row r="159" spans="2:45" s="144" customFormat="1" ht="18.75">
      <c r="B159" s="145"/>
      <c r="D159" s="226" t="s">
        <v>266</v>
      </c>
      <c r="F159" s="227" t="s">
        <v>824</v>
      </c>
      <c r="K159" s="145"/>
      <c r="L159" s="228"/>
      <c r="S159" s="229"/>
      <c r="AR159" s="137" t="s">
        <v>266</v>
      </c>
      <c r="AS159" s="137" t="s">
        <v>187</v>
      </c>
    </row>
    <row r="160" spans="2:61" s="200" customFormat="1" ht="22.5" customHeight="1">
      <c r="B160" s="201"/>
      <c r="D160" s="202" t="s">
        <v>253</v>
      </c>
      <c r="E160" s="210" t="s">
        <v>825</v>
      </c>
      <c r="F160" s="210" t="s">
        <v>826</v>
      </c>
      <c r="J160" s="211">
        <f>BI160</f>
        <v>0</v>
      </c>
      <c r="K160" s="201"/>
      <c r="L160" s="205"/>
      <c r="O160" s="206">
        <f>SUM(O161:O203)</f>
        <v>0</v>
      </c>
      <c r="Q160" s="206">
        <f>SUM(Q161:Q203)</f>
        <v>0</v>
      </c>
      <c r="S160" s="207">
        <f>SUM(S161:S203)</f>
        <v>0</v>
      </c>
      <c r="AP160" s="202" t="s">
        <v>187</v>
      </c>
      <c r="AR160" s="208" t="s">
        <v>253</v>
      </c>
      <c r="AS160" s="208" t="s">
        <v>260</v>
      </c>
      <c r="AW160" s="202" t="s">
        <v>257</v>
      </c>
      <c r="BI160" s="209">
        <f>SUM(BI161:BI203)</f>
        <v>0</v>
      </c>
    </row>
    <row r="161" spans="2:63" s="144" customFormat="1" ht="21.75" customHeight="1">
      <c r="B161" s="212"/>
      <c r="C161" s="231" t="s">
        <v>294</v>
      </c>
      <c r="D161" s="231" t="s">
        <v>342</v>
      </c>
      <c r="E161" s="232" t="s">
        <v>827</v>
      </c>
      <c r="F161" s="233" t="s">
        <v>828</v>
      </c>
      <c r="G161" s="234" t="s">
        <v>36</v>
      </c>
      <c r="H161" s="235">
        <v>2</v>
      </c>
      <c r="I161" s="236"/>
      <c r="J161" s="236">
        <f>ROUND(I161*H161,2)</f>
        <v>0</v>
      </c>
      <c r="K161" s="145"/>
      <c r="L161" s="237"/>
      <c r="M161" s="238" t="s">
        <v>212</v>
      </c>
      <c r="N161" s="222">
        <v>0</v>
      </c>
      <c r="O161" s="222">
        <f>N161*H161</f>
        <v>0</v>
      </c>
      <c r="P161" s="222">
        <v>0</v>
      </c>
      <c r="Q161" s="222">
        <f>P161*H161</f>
        <v>0</v>
      </c>
      <c r="R161" s="222">
        <v>0</v>
      </c>
      <c r="S161" s="223">
        <f>R161*H161</f>
        <v>0</v>
      </c>
      <c r="AP161" s="224" t="s">
        <v>265</v>
      </c>
      <c r="AR161" s="224" t="s">
        <v>342</v>
      </c>
      <c r="AS161" s="224" t="s">
        <v>187</v>
      </c>
      <c r="AW161" s="137" t="s">
        <v>257</v>
      </c>
      <c r="BC161" s="225">
        <f>IF(M161="základní",J161,0)</f>
        <v>0</v>
      </c>
      <c r="BD161" s="225">
        <f>IF(M161="snížená",J161,0)</f>
        <v>0</v>
      </c>
      <c r="BE161" s="225">
        <f>IF(M161="zákl. přenesená",J161,0)</f>
        <v>0</v>
      </c>
      <c r="BF161" s="225">
        <f>IF(M161="sníž. přenesená",J161,0)</f>
        <v>0</v>
      </c>
      <c r="BG161" s="225">
        <f>IF(M161="nulová",J161,0)</f>
        <v>0</v>
      </c>
      <c r="BH161" s="137" t="s">
        <v>260</v>
      </c>
      <c r="BI161" s="225">
        <f>ROUND(I161*H161,2)</f>
        <v>0</v>
      </c>
      <c r="BJ161" s="137" t="s">
        <v>265</v>
      </c>
      <c r="BK161" s="224" t="s">
        <v>829</v>
      </c>
    </row>
    <row r="162" spans="2:45" s="144" customFormat="1" ht="57">
      <c r="B162" s="145"/>
      <c r="D162" s="226" t="s">
        <v>266</v>
      </c>
      <c r="F162" s="227" t="s">
        <v>830</v>
      </c>
      <c r="K162" s="145"/>
      <c r="L162" s="228"/>
      <c r="S162" s="229"/>
      <c r="AR162" s="137" t="s">
        <v>266</v>
      </c>
      <c r="AS162" s="137" t="s">
        <v>187</v>
      </c>
    </row>
    <row r="163" spans="2:63" s="144" customFormat="1" ht="21.75" customHeight="1">
      <c r="B163" s="212"/>
      <c r="C163" s="231" t="s">
        <v>321</v>
      </c>
      <c r="D163" s="231" t="s">
        <v>342</v>
      </c>
      <c r="E163" s="232" t="s">
        <v>831</v>
      </c>
      <c r="F163" s="233" t="s">
        <v>832</v>
      </c>
      <c r="G163" s="234" t="s">
        <v>36</v>
      </c>
      <c r="H163" s="235">
        <v>1</v>
      </c>
      <c r="I163" s="236"/>
      <c r="J163" s="236">
        <f>ROUND(I163*H163,2)</f>
        <v>0</v>
      </c>
      <c r="K163" s="145"/>
      <c r="L163" s="237"/>
      <c r="M163" s="238" t="s">
        <v>212</v>
      </c>
      <c r="N163" s="222">
        <v>0</v>
      </c>
      <c r="O163" s="222">
        <f>N163*H163</f>
        <v>0</v>
      </c>
      <c r="P163" s="222">
        <v>0</v>
      </c>
      <c r="Q163" s="222">
        <f>P163*H163</f>
        <v>0</v>
      </c>
      <c r="R163" s="222">
        <v>0</v>
      </c>
      <c r="S163" s="223">
        <f>R163*H163</f>
        <v>0</v>
      </c>
      <c r="AP163" s="224" t="s">
        <v>265</v>
      </c>
      <c r="AR163" s="224" t="s">
        <v>342</v>
      </c>
      <c r="AS163" s="224" t="s">
        <v>187</v>
      </c>
      <c r="AW163" s="137" t="s">
        <v>257</v>
      </c>
      <c r="BC163" s="225">
        <f>IF(M163="základní",J163,0)</f>
        <v>0</v>
      </c>
      <c r="BD163" s="225">
        <f>IF(M163="snížená",J163,0)</f>
        <v>0</v>
      </c>
      <c r="BE163" s="225">
        <f>IF(M163="zákl. přenesená",J163,0)</f>
        <v>0</v>
      </c>
      <c r="BF163" s="225">
        <f>IF(M163="sníž. přenesená",J163,0)</f>
        <v>0</v>
      </c>
      <c r="BG163" s="225">
        <f>IF(M163="nulová",J163,0)</f>
        <v>0</v>
      </c>
      <c r="BH163" s="137" t="s">
        <v>260</v>
      </c>
      <c r="BI163" s="225">
        <f>ROUND(I163*H163,2)</f>
        <v>0</v>
      </c>
      <c r="BJ163" s="137" t="s">
        <v>265</v>
      </c>
      <c r="BK163" s="224" t="s">
        <v>833</v>
      </c>
    </row>
    <row r="164" spans="2:45" s="144" customFormat="1" ht="86.25">
      <c r="B164" s="145"/>
      <c r="D164" s="226" t="s">
        <v>266</v>
      </c>
      <c r="F164" s="227" t="s">
        <v>834</v>
      </c>
      <c r="K164" s="145"/>
      <c r="L164" s="228"/>
      <c r="S164" s="229"/>
      <c r="AR164" s="137" t="s">
        <v>266</v>
      </c>
      <c r="AS164" s="137" t="s">
        <v>187</v>
      </c>
    </row>
    <row r="165" spans="2:45" s="144" customFormat="1" ht="409.5">
      <c r="B165" s="145"/>
      <c r="D165" s="226" t="s">
        <v>272</v>
      </c>
      <c r="F165" s="230" t="s">
        <v>835</v>
      </c>
      <c r="K165" s="145"/>
      <c r="L165" s="228"/>
      <c r="S165" s="229"/>
      <c r="AR165" s="137" t="s">
        <v>272</v>
      </c>
      <c r="AS165" s="137" t="s">
        <v>187</v>
      </c>
    </row>
    <row r="166" spans="2:63" s="144" customFormat="1" ht="21.75" customHeight="1">
      <c r="B166" s="212"/>
      <c r="C166" s="231" t="s">
        <v>265</v>
      </c>
      <c r="D166" s="231" t="s">
        <v>342</v>
      </c>
      <c r="E166" s="232" t="s">
        <v>836</v>
      </c>
      <c r="F166" s="233" t="s">
        <v>837</v>
      </c>
      <c r="G166" s="234" t="s">
        <v>23</v>
      </c>
      <c r="H166" s="235">
        <v>1</v>
      </c>
      <c r="I166" s="236"/>
      <c r="J166" s="236">
        <f>ROUND(I166*H166,2)</f>
        <v>0</v>
      </c>
      <c r="K166" s="145"/>
      <c r="L166" s="237"/>
      <c r="M166" s="238" t="s">
        <v>212</v>
      </c>
      <c r="N166" s="222">
        <v>0</v>
      </c>
      <c r="O166" s="222">
        <f>N166*H166</f>
        <v>0</v>
      </c>
      <c r="P166" s="222">
        <v>0</v>
      </c>
      <c r="Q166" s="222">
        <f>P166*H166</f>
        <v>0</v>
      </c>
      <c r="R166" s="222">
        <v>0</v>
      </c>
      <c r="S166" s="223">
        <f>R166*H166</f>
        <v>0</v>
      </c>
      <c r="AP166" s="224" t="s">
        <v>265</v>
      </c>
      <c r="AR166" s="224" t="s">
        <v>342</v>
      </c>
      <c r="AS166" s="224" t="s">
        <v>187</v>
      </c>
      <c r="AW166" s="137" t="s">
        <v>257</v>
      </c>
      <c r="BC166" s="225">
        <f>IF(M166="základní",J166,0)</f>
        <v>0</v>
      </c>
      <c r="BD166" s="225">
        <f>IF(M166="snížená",J166,0)</f>
        <v>0</v>
      </c>
      <c r="BE166" s="225">
        <f>IF(M166="zákl. přenesená",J166,0)</f>
        <v>0</v>
      </c>
      <c r="BF166" s="225">
        <f>IF(M166="sníž. přenesená",J166,0)</f>
        <v>0</v>
      </c>
      <c r="BG166" s="225">
        <f>IF(M166="nulová",J166,0)</f>
        <v>0</v>
      </c>
      <c r="BH166" s="137" t="s">
        <v>260</v>
      </c>
      <c r="BI166" s="225">
        <f>ROUND(I166*H166,2)</f>
        <v>0</v>
      </c>
      <c r="BJ166" s="137" t="s">
        <v>265</v>
      </c>
      <c r="BK166" s="224" t="s">
        <v>838</v>
      </c>
    </row>
    <row r="167" spans="2:45" s="144" customFormat="1" ht="48">
      <c r="B167" s="145"/>
      <c r="D167" s="226" t="s">
        <v>266</v>
      </c>
      <c r="F167" s="227" t="s">
        <v>839</v>
      </c>
      <c r="K167" s="145"/>
      <c r="L167" s="228"/>
      <c r="S167" s="229"/>
      <c r="AR167" s="137" t="s">
        <v>266</v>
      </c>
      <c r="AS167" s="137" t="s">
        <v>187</v>
      </c>
    </row>
    <row r="168" spans="2:63" s="144" customFormat="1" ht="16.5" customHeight="1">
      <c r="B168" s="212"/>
      <c r="C168" s="231" t="s">
        <v>327</v>
      </c>
      <c r="D168" s="231" t="s">
        <v>342</v>
      </c>
      <c r="E168" s="232" t="s">
        <v>840</v>
      </c>
      <c r="F168" s="233" t="s">
        <v>841</v>
      </c>
      <c r="G168" s="234" t="s">
        <v>36</v>
      </c>
      <c r="H168" s="235">
        <v>2</v>
      </c>
      <c r="I168" s="236"/>
      <c r="J168" s="236">
        <f>ROUND(I168*H168,2)</f>
        <v>0</v>
      </c>
      <c r="K168" s="145"/>
      <c r="L168" s="237"/>
      <c r="M168" s="238" t="s">
        <v>212</v>
      </c>
      <c r="N168" s="222">
        <v>0</v>
      </c>
      <c r="O168" s="222">
        <f>N168*H168</f>
        <v>0</v>
      </c>
      <c r="P168" s="222">
        <v>0</v>
      </c>
      <c r="Q168" s="222">
        <f>P168*H168</f>
        <v>0</v>
      </c>
      <c r="R168" s="222">
        <v>0</v>
      </c>
      <c r="S168" s="223">
        <f>R168*H168</f>
        <v>0</v>
      </c>
      <c r="AP168" s="224" t="s">
        <v>265</v>
      </c>
      <c r="AR168" s="224" t="s">
        <v>342</v>
      </c>
      <c r="AS168" s="224" t="s">
        <v>187</v>
      </c>
      <c r="AW168" s="137" t="s">
        <v>257</v>
      </c>
      <c r="BC168" s="225">
        <f>IF(M168="základní",J168,0)</f>
        <v>0</v>
      </c>
      <c r="BD168" s="225">
        <f>IF(M168="snížená",J168,0)</f>
        <v>0</v>
      </c>
      <c r="BE168" s="225">
        <f>IF(M168="zákl. přenesená",J168,0)</f>
        <v>0</v>
      </c>
      <c r="BF168" s="225">
        <f>IF(M168="sníž. přenesená",J168,0)</f>
        <v>0</v>
      </c>
      <c r="BG168" s="225">
        <f>IF(M168="nulová",J168,0)</f>
        <v>0</v>
      </c>
      <c r="BH168" s="137" t="s">
        <v>260</v>
      </c>
      <c r="BI168" s="225">
        <f>ROUND(I168*H168,2)</f>
        <v>0</v>
      </c>
      <c r="BJ168" s="137" t="s">
        <v>265</v>
      </c>
      <c r="BK168" s="224" t="s">
        <v>842</v>
      </c>
    </row>
    <row r="169" spans="2:45" s="144" customFormat="1" ht="105">
      <c r="B169" s="145"/>
      <c r="D169" s="226" t="s">
        <v>266</v>
      </c>
      <c r="F169" s="227" t="s">
        <v>843</v>
      </c>
      <c r="K169" s="145"/>
      <c r="L169" s="228"/>
      <c r="S169" s="229"/>
      <c r="AR169" s="137" t="s">
        <v>266</v>
      </c>
      <c r="AS169" s="137" t="s">
        <v>187</v>
      </c>
    </row>
    <row r="170" spans="2:63" s="144" customFormat="1" ht="21.75" customHeight="1">
      <c r="B170" s="212"/>
      <c r="C170" s="213" t="s">
        <v>301</v>
      </c>
      <c r="D170" s="213" t="s">
        <v>261</v>
      </c>
      <c r="E170" s="214" t="s">
        <v>844</v>
      </c>
      <c r="F170" s="215" t="s">
        <v>845</v>
      </c>
      <c r="G170" s="216" t="s">
        <v>23</v>
      </c>
      <c r="H170" s="217">
        <v>2</v>
      </c>
      <c r="I170" s="218"/>
      <c r="J170" s="218">
        <f>ROUND(I170*H170,2)</f>
        <v>0</v>
      </c>
      <c r="K170" s="219"/>
      <c r="L170" s="220"/>
      <c r="M170" s="221" t="s">
        <v>212</v>
      </c>
      <c r="N170" s="222">
        <v>0</v>
      </c>
      <c r="O170" s="222">
        <f>N170*H170</f>
        <v>0</v>
      </c>
      <c r="P170" s="222">
        <v>0</v>
      </c>
      <c r="Q170" s="222">
        <f>P170*H170</f>
        <v>0</v>
      </c>
      <c r="R170" s="222">
        <v>0</v>
      </c>
      <c r="S170" s="223">
        <f>R170*H170</f>
        <v>0</v>
      </c>
      <c r="AP170" s="224" t="s">
        <v>264</v>
      </c>
      <c r="AR170" s="224" t="s">
        <v>261</v>
      </c>
      <c r="AS170" s="224" t="s">
        <v>187</v>
      </c>
      <c r="AW170" s="137" t="s">
        <v>257</v>
      </c>
      <c r="BC170" s="225">
        <f>IF(M170="základní",J170,0)</f>
        <v>0</v>
      </c>
      <c r="BD170" s="225">
        <f>IF(M170="snížená",J170,0)</f>
        <v>0</v>
      </c>
      <c r="BE170" s="225">
        <f>IF(M170="zákl. přenesená",J170,0)</f>
        <v>0</v>
      </c>
      <c r="BF170" s="225">
        <f>IF(M170="sníž. přenesená",J170,0)</f>
        <v>0</v>
      </c>
      <c r="BG170" s="225">
        <f>IF(M170="nulová",J170,0)</f>
        <v>0</v>
      </c>
      <c r="BH170" s="137" t="s">
        <v>260</v>
      </c>
      <c r="BI170" s="225">
        <f>ROUND(I170*H170,2)</f>
        <v>0</v>
      </c>
      <c r="BJ170" s="137" t="s">
        <v>265</v>
      </c>
      <c r="BK170" s="224" t="s">
        <v>846</v>
      </c>
    </row>
    <row r="171" spans="2:45" s="144" customFormat="1" ht="18.75">
      <c r="B171" s="145"/>
      <c r="D171" s="226" t="s">
        <v>266</v>
      </c>
      <c r="F171" s="227" t="s">
        <v>845</v>
      </c>
      <c r="K171" s="145"/>
      <c r="L171" s="228"/>
      <c r="S171" s="229"/>
      <c r="AR171" s="137" t="s">
        <v>266</v>
      </c>
      <c r="AS171" s="137" t="s">
        <v>187</v>
      </c>
    </row>
    <row r="172" spans="2:63" s="144" customFormat="1" ht="16.5" customHeight="1">
      <c r="B172" s="212"/>
      <c r="C172" s="213" t="s">
        <v>334</v>
      </c>
      <c r="D172" s="213" t="s">
        <v>261</v>
      </c>
      <c r="E172" s="214" t="s">
        <v>847</v>
      </c>
      <c r="F172" s="215" t="s">
        <v>848</v>
      </c>
      <c r="G172" s="216" t="s">
        <v>23</v>
      </c>
      <c r="H172" s="217">
        <v>2</v>
      </c>
      <c r="I172" s="218"/>
      <c r="J172" s="218">
        <f>ROUND(I172*H172,2)</f>
        <v>0</v>
      </c>
      <c r="K172" s="219"/>
      <c r="L172" s="220"/>
      <c r="M172" s="221" t="s">
        <v>212</v>
      </c>
      <c r="N172" s="222">
        <v>0</v>
      </c>
      <c r="O172" s="222">
        <f>N172*H172</f>
        <v>0</v>
      </c>
      <c r="P172" s="222">
        <v>0</v>
      </c>
      <c r="Q172" s="222">
        <f>P172*H172</f>
        <v>0</v>
      </c>
      <c r="R172" s="222">
        <v>0</v>
      </c>
      <c r="S172" s="223">
        <f>R172*H172</f>
        <v>0</v>
      </c>
      <c r="AP172" s="224" t="s">
        <v>264</v>
      </c>
      <c r="AR172" s="224" t="s">
        <v>261</v>
      </c>
      <c r="AS172" s="224" t="s">
        <v>187</v>
      </c>
      <c r="AW172" s="137" t="s">
        <v>257</v>
      </c>
      <c r="BC172" s="225">
        <f>IF(M172="základní",J172,0)</f>
        <v>0</v>
      </c>
      <c r="BD172" s="225">
        <f>IF(M172="snížená",J172,0)</f>
        <v>0</v>
      </c>
      <c r="BE172" s="225">
        <f>IF(M172="zákl. přenesená",J172,0)</f>
        <v>0</v>
      </c>
      <c r="BF172" s="225">
        <f>IF(M172="sníž. přenesená",J172,0)</f>
        <v>0</v>
      </c>
      <c r="BG172" s="225">
        <f>IF(M172="nulová",J172,0)</f>
        <v>0</v>
      </c>
      <c r="BH172" s="137" t="s">
        <v>260</v>
      </c>
      <c r="BI172" s="225">
        <f>ROUND(I172*H172,2)</f>
        <v>0</v>
      </c>
      <c r="BJ172" s="137" t="s">
        <v>265</v>
      </c>
      <c r="BK172" s="224" t="s">
        <v>849</v>
      </c>
    </row>
    <row r="173" spans="2:45" s="144" customFormat="1" ht="9.75">
      <c r="B173" s="145"/>
      <c r="D173" s="226" t="s">
        <v>266</v>
      </c>
      <c r="F173" s="227" t="s">
        <v>848</v>
      </c>
      <c r="K173" s="145"/>
      <c r="L173" s="228"/>
      <c r="S173" s="229"/>
      <c r="AR173" s="137" t="s">
        <v>266</v>
      </c>
      <c r="AS173" s="137" t="s">
        <v>187</v>
      </c>
    </row>
    <row r="174" spans="2:63" s="144" customFormat="1" ht="16.5" customHeight="1">
      <c r="B174" s="212"/>
      <c r="C174" s="213" t="s">
        <v>305</v>
      </c>
      <c r="D174" s="213" t="s">
        <v>261</v>
      </c>
      <c r="E174" s="214" t="s">
        <v>850</v>
      </c>
      <c r="F174" s="215" t="s">
        <v>851</v>
      </c>
      <c r="G174" s="216" t="s">
        <v>23</v>
      </c>
      <c r="H174" s="217">
        <v>2</v>
      </c>
      <c r="I174" s="218"/>
      <c r="J174" s="218">
        <f>ROUND(I174*H174,2)</f>
        <v>0</v>
      </c>
      <c r="K174" s="219"/>
      <c r="L174" s="220"/>
      <c r="M174" s="221" t="s">
        <v>212</v>
      </c>
      <c r="N174" s="222">
        <v>0</v>
      </c>
      <c r="O174" s="222">
        <f>N174*H174</f>
        <v>0</v>
      </c>
      <c r="P174" s="222">
        <v>0</v>
      </c>
      <c r="Q174" s="222">
        <f>P174*H174</f>
        <v>0</v>
      </c>
      <c r="R174" s="222">
        <v>0</v>
      </c>
      <c r="S174" s="223">
        <f>R174*H174</f>
        <v>0</v>
      </c>
      <c r="AP174" s="224" t="s">
        <v>264</v>
      </c>
      <c r="AR174" s="224" t="s">
        <v>261</v>
      </c>
      <c r="AS174" s="224" t="s">
        <v>187</v>
      </c>
      <c r="AW174" s="137" t="s">
        <v>257</v>
      </c>
      <c r="BC174" s="225">
        <f>IF(M174="základní",J174,0)</f>
        <v>0</v>
      </c>
      <c r="BD174" s="225">
        <f>IF(M174="snížená",J174,0)</f>
        <v>0</v>
      </c>
      <c r="BE174" s="225">
        <f>IF(M174="zákl. přenesená",J174,0)</f>
        <v>0</v>
      </c>
      <c r="BF174" s="225">
        <f>IF(M174="sníž. přenesená",J174,0)</f>
        <v>0</v>
      </c>
      <c r="BG174" s="225">
        <f>IF(M174="nulová",J174,0)</f>
        <v>0</v>
      </c>
      <c r="BH174" s="137" t="s">
        <v>260</v>
      </c>
      <c r="BI174" s="225">
        <f>ROUND(I174*H174,2)</f>
        <v>0</v>
      </c>
      <c r="BJ174" s="137" t="s">
        <v>265</v>
      </c>
      <c r="BK174" s="224" t="s">
        <v>852</v>
      </c>
    </row>
    <row r="175" spans="2:45" s="144" customFormat="1" ht="9.75">
      <c r="B175" s="145"/>
      <c r="D175" s="226" t="s">
        <v>266</v>
      </c>
      <c r="F175" s="227" t="s">
        <v>851</v>
      </c>
      <c r="K175" s="145"/>
      <c r="L175" s="228"/>
      <c r="S175" s="229"/>
      <c r="AR175" s="137" t="s">
        <v>266</v>
      </c>
      <c r="AS175" s="137" t="s">
        <v>187</v>
      </c>
    </row>
    <row r="176" spans="2:63" s="144" customFormat="1" ht="16.5" customHeight="1">
      <c r="B176" s="212"/>
      <c r="C176" s="213" t="s">
        <v>341</v>
      </c>
      <c r="D176" s="213" t="s">
        <v>261</v>
      </c>
      <c r="E176" s="214" t="s">
        <v>853</v>
      </c>
      <c r="F176" s="215" t="s">
        <v>854</v>
      </c>
      <c r="G176" s="216" t="s">
        <v>23</v>
      </c>
      <c r="H176" s="217">
        <v>2</v>
      </c>
      <c r="I176" s="218"/>
      <c r="J176" s="218">
        <f>ROUND(I176*H176,2)</f>
        <v>0</v>
      </c>
      <c r="K176" s="219"/>
      <c r="L176" s="220"/>
      <c r="M176" s="221" t="s">
        <v>212</v>
      </c>
      <c r="N176" s="222">
        <v>0</v>
      </c>
      <c r="O176" s="222">
        <f>N176*H176</f>
        <v>0</v>
      </c>
      <c r="P176" s="222">
        <v>0</v>
      </c>
      <c r="Q176" s="222">
        <f>P176*H176</f>
        <v>0</v>
      </c>
      <c r="R176" s="222">
        <v>0</v>
      </c>
      <c r="S176" s="223">
        <f>R176*H176</f>
        <v>0</v>
      </c>
      <c r="AP176" s="224" t="s">
        <v>264</v>
      </c>
      <c r="AR176" s="224" t="s">
        <v>261</v>
      </c>
      <c r="AS176" s="224" t="s">
        <v>187</v>
      </c>
      <c r="AW176" s="137" t="s">
        <v>257</v>
      </c>
      <c r="BC176" s="225">
        <f>IF(M176="základní",J176,0)</f>
        <v>0</v>
      </c>
      <c r="BD176" s="225">
        <f>IF(M176="snížená",J176,0)</f>
        <v>0</v>
      </c>
      <c r="BE176" s="225">
        <f>IF(M176="zákl. přenesená",J176,0)</f>
        <v>0</v>
      </c>
      <c r="BF176" s="225">
        <f>IF(M176="sníž. přenesená",J176,0)</f>
        <v>0</v>
      </c>
      <c r="BG176" s="225">
        <f>IF(M176="nulová",J176,0)</f>
        <v>0</v>
      </c>
      <c r="BH176" s="137" t="s">
        <v>260</v>
      </c>
      <c r="BI176" s="225">
        <f>ROUND(I176*H176,2)</f>
        <v>0</v>
      </c>
      <c r="BJ176" s="137" t="s">
        <v>265</v>
      </c>
      <c r="BK176" s="224" t="s">
        <v>855</v>
      </c>
    </row>
    <row r="177" spans="2:45" s="144" customFormat="1" ht="9.75">
      <c r="B177" s="145"/>
      <c r="D177" s="226" t="s">
        <v>266</v>
      </c>
      <c r="F177" s="227" t="s">
        <v>854</v>
      </c>
      <c r="K177" s="145"/>
      <c r="L177" s="228"/>
      <c r="S177" s="229"/>
      <c r="AR177" s="137" t="s">
        <v>266</v>
      </c>
      <c r="AS177" s="137" t="s">
        <v>187</v>
      </c>
    </row>
    <row r="178" spans="2:63" s="144" customFormat="1" ht="16.5" customHeight="1">
      <c r="B178" s="212"/>
      <c r="C178" s="213" t="s">
        <v>310</v>
      </c>
      <c r="D178" s="213" t="s">
        <v>261</v>
      </c>
      <c r="E178" s="214" t="s">
        <v>856</v>
      </c>
      <c r="F178" s="215" t="s">
        <v>857</v>
      </c>
      <c r="G178" s="216" t="s">
        <v>23</v>
      </c>
      <c r="H178" s="217">
        <v>2</v>
      </c>
      <c r="I178" s="218"/>
      <c r="J178" s="218">
        <f>ROUND(I178*H178,2)</f>
        <v>0</v>
      </c>
      <c r="K178" s="219"/>
      <c r="L178" s="220"/>
      <c r="M178" s="221" t="s">
        <v>212</v>
      </c>
      <c r="N178" s="222">
        <v>0</v>
      </c>
      <c r="O178" s="222">
        <f>N178*H178</f>
        <v>0</v>
      </c>
      <c r="P178" s="222">
        <v>0</v>
      </c>
      <c r="Q178" s="222">
        <f>P178*H178</f>
        <v>0</v>
      </c>
      <c r="R178" s="222">
        <v>0</v>
      </c>
      <c r="S178" s="223">
        <f>R178*H178</f>
        <v>0</v>
      </c>
      <c r="AP178" s="224" t="s">
        <v>264</v>
      </c>
      <c r="AR178" s="224" t="s">
        <v>261</v>
      </c>
      <c r="AS178" s="224" t="s">
        <v>187</v>
      </c>
      <c r="AW178" s="137" t="s">
        <v>257</v>
      </c>
      <c r="BC178" s="225">
        <f>IF(M178="základní",J178,0)</f>
        <v>0</v>
      </c>
      <c r="BD178" s="225">
        <f>IF(M178="snížená",J178,0)</f>
        <v>0</v>
      </c>
      <c r="BE178" s="225">
        <f>IF(M178="zákl. přenesená",J178,0)</f>
        <v>0</v>
      </c>
      <c r="BF178" s="225">
        <f>IF(M178="sníž. přenesená",J178,0)</f>
        <v>0</v>
      </c>
      <c r="BG178" s="225">
        <f>IF(M178="nulová",J178,0)</f>
        <v>0</v>
      </c>
      <c r="BH178" s="137" t="s">
        <v>260</v>
      </c>
      <c r="BI178" s="225">
        <f>ROUND(I178*H178,2)</f>
        <v>0</v>
      </c>
      <c r="BJ178" s="137" t="s">
        <v>265</v>
      </c>
      <c r="BK178" s="224" t="s">
        <v>858</v>
      </c>
    </row>
    <row r="179" spans="2:45" s="144" customFormat="1" ht="9.75">
      <c r="B179" s="145"/>
      <c r="D179" s="226" t="s">
        <v>266</v>
      </c>
      <c r="F179" s="227" t="s">
        <v>857</v>
      </c>
      <c r="K179" s="145"/>
      <c r="L179" s="228"/>
      <c r="S179" s="229"/>
      <c r="AR179" s="137" t="s">
        <v>266</v>
      </c>
      <c r="AS179" s="137" t="s">
        <v>187</v>
      </c>
    </row>
    <row r="180" spans="2:63" s="144" customFormat="1" ht="16.5" customHeight="1">
      <c r="B180" s="212"/>
      <c r="C180" s="213" t="s">
        <v>349</v>
      </c>
      <c r="D180" s="213" t="s">
        <v>261</v>
      </c>
      <c r="E180" s="214" t="s">
        <v>859</v>
      </c>
      <c r="F180" s="215" t="s">
        <v>860</v>
      </c>
      <c r="G180" s="216" t="s">
        <v>23</v>
      </c>
      <c r="H180" s="217">
        <v>2</v>
      </c>
      <c r="I180" s="218"/>
      <c r="J180" s="218">
        <f>ROUND(I180*H180,2)</f>
        <v>0</v>
      </c>
      <c r="K180" s="219"/>
      <c r="L180" s="220"/>
      <c r="M180" s="221" t="s">
        <v>212</v>
      </c>
      <c r="N180" s="222">
        <v>0</v>
      </c>
      <c r="O180" s="222">
        <f>N180*H180</f>
        <v>0</v>
      </c>
      <c r="P180" s="222">
        <v>0</v>
      </c>
      <c r="Q180" s="222">
        <f>P180*H180</f>
        <v>0</v>
      </c>
      <c r="R180" s="222">
        <v>0</v>
      </c>
      <c r="S180" s="223">
        <f>R180*H180</f>
        <v>0</v>
      </c>
      <c r="AP180" s="224" t="s">
        <v>264</v>
      </c>
      <c r="AR180" s="224" t="s">
        <v>261</v>
      </c>
      <c r="AS180" s="224" t="s">
        <v>187</v>
      </c>
      <c r="AW180" s="137" t="s">
        <v>257</v>
      </c>
      <c r="BC180" s="225">
        <f>IF(M180="základní",J180,0)</f>
        <v>0</v>
      </c>
      <c r="BD180" s="225">
        <f>IF(M180="snížená",J180,0)</f>
        <v>0</v>
      </c>
      <c r="BE180" s="225">
        <f>IF(M180="zákl. přenesená",J180,0)</f>
        <v>0</v>
      </c>
      <c r="BF180" s="225">
        <f>IF(M180="sníž. přenesená",J180,0)</f>
        <v>0</v>
      </c>
      <c r="BG180" s="225">
        <f>IF(M180="nulová",J180,0)</f>
        <v>0</v>
      </c>
      <c r="BH180" s="137" t="s">
        <v>260</v>
      </c>
      <c r="BI180" s="225">
        <f>ROUND(I180*H180,2)</f>
        <v>0</v>
      </c>
      <c r="BJ180" s="137" t="s">
        <v>265</v>
      </c>
      <c r="BK180" s="224" t="s">
        <v>861</v>
      </c>
    </row>
    <row r="181" spans="2:45" s="144" customFormat="1" ht="9.75">
      <c r="B181" s="145"/>
      <c r="D181" s="226" t="s">
        <v>266</v>
      </c>
      <c r="F181" s="227" t="s">
        <v>860</v>
      </c>
      <c r="K181" s="145"/>
      <c r="L181" s="228"/>
      <c r="S181" s="229"/>
      <c r="AR181" s="137" t="s">
        <v>266</v>
      </c>
      <c r="AS181" s="137" t="s">
        <v>187</v>
      </c>
    </row>
    <row r="182" spans="2:63" s="144" customFormat="1" ht="16.5" customHeight="1">
      <c r="B182" s="212"/>
      <c r="C182" s="213" t="s">
        <v>313</v>
      </c>
      <c r="D182" s="213" t="s">
        <v>261</v>
      </c>
      <c r="E182" s="214" t="s">
        <v>862</v>
      </c>
      <c r="F182" s="215" t="s">
        <v>863</v>
      </c>
      <c r="G182" s="216" t="s">
        <v>23</v>
      </c>
      <c r="H182" s="217">
        <v>2</v>
      </c>
      <c r="I182" s="218"/>
      <c r="J182" s="218">
        <f>ROUND(I182*H182,2)</f>
        <v>0</v>
      </c>
      <c r="K182" s="219"/>
      <c r="L182" s="220"/>
      <c r="M182" s="221" t="s">
        <v>212</v>
      </c>
      <c r="N182" s="222">
        <v>0</v>
      </c>
      <c r="O182" s="222">
        <f>N182*H182</f>
        <v>0</v>
      </c>
      <c r="P182" s="222">
        <v>0</v>
      </c>
      <c r="Q182" s="222">
        <f>P182*H182</f>
        <v>0</v>
      </c>
      <c r="R182" s="222">
        <v>0</v>
      </c>
      <c r="S182" s="223">
        <f>R182*H182</f>
        <v>0</v>
      </c>
      <c r="AP182" s="224" t="s">
        <v>264</v>
      </c>
      <c r="AR182" s="224" t="s">
        <v>261</v>
      </c>
      <c r="AS182" s="224" t="s">
        <v>187</v>
      </c>
      <c r="AW182" s="137" t="s">
        <v>257</v>
      </c>
      <c r="BC182" s="225">
        <f>IF(M182="základní",J182,0)</f>
        <v>0</v>
      </c>
      <c r="BD182" s="225">
        <f>IF(M182="snížená",J182,0)</f>
        <v>0</v>
      </c>
      <c r="BE182" s="225">
        <f>IF(M182="zákl. přenesená",J182,0)</f>
        <v>0</v>
      </c>
      <c r="BF182" s="225">
        <f>IF(M182="sníž. přenesená",J182,0)</f>
        <v>0</v>
      </c>
      <c r="BG182" s="225">
        <f>IF(M182="nulová",J182,0)</f>
        <v>0</v>
      </c>
      <c r="BH182" s="137" t="s">
        <v>260</v>
      </c>
      <c r="BI182" s="225">
        <f>ROUND(I182*H182,2)</f>
        <v>0</v>
      </c>
      <c r="BJ182" s="137" t="s">
        <v>265</v>
      </c>
      <c r="BK182" s="224" t="s">
        <v>864</v>
      </c>
    </row>
    <row r="183" spans="2:45" s="144" customFormat="1" ht="9.75">
      <c r="B183" s="145"/>
      <c r="D183" s="226" t="s">
        <v>266</v>
      </c>
      <c r="F183" s="227" t="s">
        <v>863</v>
      </c>
      <c r="K183" s="145"/>
      <c r="L183" s="228"/>
      <c r="S183" s="229"/>
      <c r="AR183" s="137" t="s">
        <v>266</v>
      </c>
      <c r="AS183" s="137" t="s">
        <v>187</v>
      </c>
    </row>
    <row r="184" spans="2:63" s="144" customFormat="1" ht="16.5" customHeight="1">
      <c r="B184" s="212"/>
      <c r="C184" s="213" t="s">
        <v>356</v>
      </c>
      <c r="D184" s="213" t="s">
        <v>261</v>
      </c>
      <c r="E184" s="214" t="s">
        <v>865</v>
      </c>
      <c r="F184" s="215" t="s">
        <v>866</v>
      </c>
      <c r="G184" s="216" t="s">
        <v>23</v>
      </c>
      <c r="H184" s="217">
        <v>4</v>
      </c>
      <c r="I184" s="218"/>
      <c r="J184" s="218">
        <f>ROUND(I184*H184,2)</f>
        <v>0</v>
      </c>
      <c r="K184" s="219"/>
      <c r="L184" s="220"/>
      <c r="M184" s="221" t="s">
        <v>212</v>
      </c>
      <c r="N184" s="222">
        <v>0</v>
      </c>
      <c r="O184" s="222">
        <f>N184*H184</f>
        <v>0</v>
      </c>
      <c r="P184" s="222">
        <v>0</v>
      </c>
      <c r="Q184" s="222">
        <f>P184*H184</f>
        <v>0</v>
      </c>
      <c r="R184" s="222">
        <v>0</v>
      </c>
      <c r="S184" s="223">
        <f>R184*H184</f>
        <v>0</v>
      </c>
      <c r="AP184" s="224" t="s">
        <v>264</v>
      </c>
      <c r="AR184" s="224" t="s">
        <v>261</v>
      </c>
      <c r="AS184" s="224" t="s">
        <v>187</v>
      </c>
      <c r="AW184" s="137" t="s">
        <v>257</v>
      </c>
      <c r="BC184" s="225">
        <f>IF(M184="základní",J184,0)</f>
        <v>0</v>
      </c>
      <c r="BD184" s="225">
        <f>IF(M184="snížená",J184,0)</f>
        <v>0</v>
      </c>
      <c r="BE184" s="225">
        <f>IF(M184="zákl. přenesená",J184,0)</f>
        <v>0</v>
      </c>
      <c r="BF184" s="225">
        <f>IF(M184="sníž. přenesená",J184,0)</f>
        <v>0</v>
      </c>
      <c r="BG184" s="225">
        <f>IF(M184="nulová",J184,0)</f>
        <v>0</v>
      </c>
      <c r="BH184" s="137" t="s">
        <v>260</v>
      </c>
      <c r="BI184" s="225">
        <f>ROUND(I184*H184,2)</f>
        <v>0</v>
      </c>
      <c r="BJ184" s="137" t="s">
        <v>265</v>
      </c>
      <c r="BK184" s="224" t="s">
        <v>867</v>
      </c>
    </row>
    <row r="185" spans="2:45" s="144" customFormat="1" ht="9.75">
      <c r="B185" s="145"/>
      <c r="D185" s="226" t="s">
        <v>266</v>
      </c>
      <c r="F185" s="227" t="s">
        <v>866</v>
      </c>
      <c r="K185" s="145"/>
      <c r="L185" s="228"/>
      <c r="S185" s="229"/>
      <c r="AR185" s="137" t="s">
        <v>266</v>
      </c>
      <c r="AS185" s="137" t="s">
        <v>187</v>
      </c>
    </row>
    <row r="186" spans="2:63" s="144" customFormat="1" ht="16.5" customHeight="1">
      <c r="B186" s="212"/>
      <c r="C186" s="213" t="s">
        <v>317</v>
      </c>
      <c r="D186" s="213" t="s">
        <v>261</v>
      </c>
      <c r="E186" s="214" t="s">
        <v>868</v>
      </c>
      <c r="F186" s="215" t="s">
        <v>869</v>
      </c>
      <c r="G186" s="216" t="s">
        <v>23</v>
      </c>
      <c r="H186" s="217">
        <v>3</v>
      </c>
      <c r="I186" s="218"/>
      <c r="J186" s="218">
        <f>ROUND(I186*H186,2)</f>
        <v>0</v>
      </c>
      <c r="K186" s="219"/>
      <c r="L186" s="220"/>
      <c r="M186" s="221" t="s">
        <v>212</v>
      </c>
      <c r="N186" s="222">
        <v>0</v>
      </c>
      <c r="O186" s="222">
        <f>N186*H186</f>
        <v>0</v>
      </c>
      <c r="P186" s="222">
        <v>0</v>
      </c>
      <c r="Q186" s="222">
        <f>P186*H186</f>
        <v>0</v>
      </c>
      <c r="R186" s="222">
        <v>0</v>
      </c>
      <c r="S186" s="223">
        <f>R186*H186</f>
        <v>0</v>
      </c>
      <c r="AP186" s="224" t="s">
        <v>264</v>
      </c>
      <c r="AR186" s="224" t="s">
        <v>261</v>
      </c>
      <c r="AS186" s="224" t="s">
        <v>187</v>
      </c>
      <c r="AW186" s="137" t="s">
        <v>257</v>
      </c>
      <c r="BC186" s="225">
        <f>IF(M186="základní",J186,0)</f>
        <v>0</v>
      </c>
      <c r="BD186" s="225">
        <f>IF(M186="snížená",J186,0)</f>
        <v>0</v>
      </c>
      <c r="BE186" s="225">
        <f>IF(M186="zákl. přenesená",J186,0)</f>
        <v>0</v>
      </c>
      <c r="BF186" s="225">
        <f>IF(M186="sníž. přenesená",J186,0)</f>
        <v>0</v>
      </c>
      <c r="BG186" s="225">
        <f>IF(M186="nulová",J186,0)</f>
        <v>0</v>
      </c>
      <c r="BH186" s="137" t="s">
        <v>260</v>
      </c>
      <c r="BI186" s="225">
        <f>ROUND(I186*H186,2)</f>
        <v>0</v>
      </c>
      <c r="BJ186" s="137" t="s">
        <v>265</v>
      </c>
      <c r="BK186" s="224" t="s">
        <v>870</v>
      </c>
    </row>
    <row r="187" spans="2:45" s="144" customFormat="1" ht="9.75">
      <c r="B187" s="145"/>
      <c r="D187" s="226" t="s">
        <v>266</v>
      </c>
      <c r="F187" s="227" t="s">
        <v>869</v>
      </c>
      <c r="K187" s="145"/>
      <c r="L187" s="228"/>
      <c r="S187" s="229"/>
      <c r="AR187" s="137" t="s">
        <v>266</v>
      </c>
      <c r="AS187" s="137" t="s">
        <v>187</v>
      </c>
    </row>
    <row r="188" spans="2:63" s="144" customFormat="1" ht="21.75" customHeight="1">
      <c r="B188" s="212"/>
      <c r="C188" s="213" t="s">
        <v>364</v>
      </c>
      <c r="D188" s="213" t="s">
        <v>261</v>
      </c>
      <c r="E188" s="214" t="s">
        <v>871</v>
      </c>
      <c r="F188" s="215" t="s">
        <v>872</v>
      </c>
      <c r="G188" s="216" t="s">
        <v>23</v>
      </c>
      <c r="H188" s="217">
        <v>2</v>
      </c>
      <c r="I188" s="218"/>
      <c r="J188" s="218">
        <f>ROUND(I188*H188,2)</f>
        <v>0</v>
      </c>
      <c r="K188" s="219"/>
      <c r="L188" s="220"/>
      <c r="M188" s="221" t="s">
        <v>212</v>
      </c>
      <c r="N188" s="222">
        <v>0</v>
      </c>
      <c r="O188" s="222">
        <f>N188*H188</f>
        <v>0</v>
      </c>
      <c r="P188" s="222">
        <v>0</v>
      </c>
      <c r="Q188" s="222">
        <f>P188*H188</f>
        <v>0</v>
      </c>
      <c r="R188" s="222">
        <v>0</v>
      </c>
      <c r="S188" s="223">
        <f>R188*H188</f>
        <v>0</v>
      </c>
      <c r="AP188" s="224" t="s">
        <v>264</v>
      </c>
      <c r="AR188" s="224" t="s">
        <v>261</v>
      </c>
      <c r="AS188" s="224" t="s">
        <v>187</v>
      </c>
      <c r="AW188" s="137" t="s">
        <v>257</v>
      </c>
      <c r="BC188" s="225">
        <f>IF(M188="základní",J188,0)</f>
        <v>0</v>
      </c>
      <c r="BD188" s="225">
        <f>IF(M188="snížená",J188,0)</f>
        <v>0</v>
      </c>
      <c r="BE188" s="225">
        <f>IF(M188="zákl. přenesená",J188,0)</f>
        <v>0</v>
      </c>
      <c r="BF188" s="225">
        <f>IF(M188="sníž. přenesená",J188,0)</f>
        <v>0</v>
      </c>
      <c r="BG188" s="225">
        <f>IF(M188="nulová",J188,0)</f>
        <v>0</v>
      </c>
      <c r="BH188" s="137" t="s">
        <v>260</v>
      </c>
      <c r="BI188" s="225">
        <f>ROUND(I188*H188,2)</f>
        <v>0</v>
      </c>
      <c r="BJ188" s="137" t="s">
        <v>265</v>
      </c>
      <c r="BK188" s="224" t="s">
        <v>873</v>
      </c>
    </row>
    <row r="189" spans="2:45" s="144" customFormat="1" ht="9.75">
      <c r="B189" s="145"/>
      <c r="D189" s="226" t="s">
        <v>266</v>
      </c>
      <c r="F189" s="227" t="s">
        <v>872</v>
      </c>
      <c r="K189" s="145"/>
      <c r="L189" s="228"/>
      <c r="S189" s="229"/>
      <c r="AR189" s="137" t="s">
        <v>266</v>
      </c>
      <c r="AS189" s="137" t="s">
        <v>187</v>
      </c>
    </row>
    <row r="190" spans="2:63" s="144" customFormat="1" ht="21.75" customHeight="1">
      <c r="B190" s="212"/>
      <c r="C190" s="213" t="s">
        <v>320</v>
      </c>
      <c r="D190" s="213" t="s">
        <v>261</v>
      </c>
      <c r="E190" s="214" t="s">
        <v>874</v>
      </c>
      <c r="F190" s="215" t="s">
        <v>875</v>
      </c>
      <c r="G190" s="216" t="s">
        <v>23</v>
      </c>
      <c r="H190" s="217">
        <v>2</v>
      </c>
      <c r="I190" s="218"/>
      <c r="J190" s="218">
        <f>ROUND(I190*H190,2)</f>
        <v>0</v>
      </c>
      <c r="K190" s="219"/>
      <c r="L190" s="220"/>
      <c r="M190" s="221" t="s">
        <v>212</v>
      </c>
      <c r="N190" s="222">
        <v>0</v>
      </c>
      <c r="O190" s="222">
        <f>N190*H190</f>
        <v>0</v>
      </c>
      <c r="P190" s="222">
        <v>0</v>
      </c>
      <c r="Q190" s="222">
        <f>P190*H190</f>
        <v>0</v>
      </c>
      <c r="R190" s="222">
        <v>0</v>
      </c>
      <c r="S190" s="223">
        <f>R190*H190</f>
        <v>0</v>
      </c>
      <c r="AP190" s="224" t="s">
        <v>264</v>
      </c>
      <c r="AR190" s="224" t="s">
        <v>261</v>
      </c>
      <c r="AS190" s="224" t="s">
        <v>187</v>
      </c>
      <c r="AW190" s="137" t="s">
        <v>257</v>
      </c>
      <c r="BC190" s="225">
        <f>IF(M190="základní",J190,0)</f>
        <v>0</v>
      </c>
      <c r="BD190" s="225">
        <f>IF(M190="snížená",J190,0)</f>
        <v>0</v>
      </c>
      <c r="BE190" s="225">
        <f>IF(M190="zákl. přenesená",J190,0)</f>
        <v>0</v>
      </c>
      <c r="BF190" s="225">
        <f>IF(M190="sníž. přenesená",J190,0)</f>
        <v>0</v>
      </c>
      <c r="BG190" s="225">
        <f>IF(M190="nulová",J190,0)</f>
        <v>0</v>
      </c>
      <c r="BH190" s="137" t="s">
        <v>260</v>
      </c>
      <c r="BI190" s="225">
        <f>ROUND(I190*H190,2)</f>
        <v>0</v>
      </c>
      <c r="BJ190" s="137" t="s">
        <v>265</v>
      </c>
      <c r="BK190" s="224" t="s">
        <v>876</v>
      </c>
    </row>
    <row r="191" spans="2:45" s="144" customFormat="1" ht="9.75">
      <c r="B191" s="145"/>
      <c r="D191" s="226" t="s">
        <v>266</v>
      </c>
      <c r="F191" s="227" t="s">
        <v>875</v>
      </c>
      <c r="K191" s="145"/>
      <c r="L191" s="228"/>
      <c r="S191" s="229"/>
      <c r="AR191" s="137" t="s">
        <v>266</v>
      </c>
      <c r="AS191" s="137" t="s">
        <v>187</v>
      </c>
    </row>
    <row r="192" spans="2:63" s="144" customFormat="1" ht="16.5" customHeight="1">
      <c r="B192" s="212"/>
      <c r="C192" s="213" t="s">
        <v>371</v>
      </c>
      <c r="D192" s="213" t="s">
        <v>261</v>
      </c>
      <c r="E192" s="214" t="s">
        <v>877</v>
      </c>
      <c r="F192" s="215" t="s">
        <v>878</v>
      </c>
      <c r="G192" s="216" t="s">
        <v>23</v>
      </c>
      <c r="H192" s="217">
        <v>4</v>
      </c>
      <c r="I192" s="218"/>
      <c r="J192" s="218">
        <f>ROUND(I192*H192,2)</f>
        <v>0</v>
      </c>
      <c r="K192" s="219"/>
      <c r="L192" s="220"/>
      <c r="M192" s="221" t="s">
        <v>212</v>
      </c>
      <c r="N192" s="222">
        <v>0</v>
      </c>
      <c r="O192" s="222">
        <f>N192*H192</f>
        <v>0</v>
      </c>
      <c r="P192" s="222">
        <v>0</v>
      </c>
      <c r="Q192" s="222">
        <f>P192*H192</f>
        <v>0</v>
      </c>
      <c r="R192" s="222">
        <v>0</v>
      </c>
      <c r="S192" s="223">
        <f>R192*H192</f>
        <v>0</v>
      </c>
      <c r="AP192" s="224" t="s">
        <v>264</v>
      </c>
      <c r="AR192" s="224" t="s">
        <v>261</v>
      </c>
      <c r="AS192" s="224" t="s">
        <v>187</v>
      </c>
      <c r="AW192" s="137" t="s">
        <v>257</v>
      </c>
      <c r="BC192" s="225">
        <f>IF(M192="základní",J192,0)</f>
        <v>0</v>
      </c>
      <c r="BD192" s="225">
        <f>IF(M192="snížená",J192,0)</f>
        <v>0</v>
      </c>
      <c r="BE192" s="225">
        <f>IF(M192="zákl. přenesená",J192,0)</f>
        <v>0</v>
      </c>
      <c r="BF192" s="225">
        <f>IF(M192="sníž. přenesená",J192,0)</f>
        <v>0</v>
      </c>
      <c r="BG192" s="225">
        <f>IF(M192="nulová",J192,0)</f>
        <v>0</v>
      </c>
      <c r="BH192" s="137" t="s">
        <v>260</v>
      </c>
      <c r="BI192" s="225">
        <f>ROUND(I192*H192,2)</f>
        <v>0</v>
      </c>
      <c r="BJ192" s="137" t="s">
        <v>265</v>
      </c>
      <c r="BK192" s="224" t="s">
        <v>879</v>
      </c>
    </row>
    <row r="193" spans="2:45" s="144" customFormat="1" ht="9.75">
      <c r="B193" s="145"/>
      <c r="D193" s="226" t="s">
        <v>266</v>
      </c>
      <c r="F193" s="227" t="s">
        <v>878</v>
      </c>
      <c r="K193" s="145"/>
      <c r="L193" s="228"/>
      <c r="S193" s="229"/>
      <c r="AR193" s="137" t="s">
        <v>266</v>
      </c>
      <c r="AS193" s="137" t="s">
        <v>187</v>
      </c>
    </row>
    <row r="194" spans="2:63" s="144" customFormat="1" ht="21.75" customHeight="1">
      <c r="B194" s="212"/>
      <c r="C194" s="213" t="s">
        <v>324</v>
      </c>
      <c r="D194" s="213" t="s">
        <v>261</v>
      </c>
      <c r="E194" s="214" t="s">
        <v>880</v>
      </c>
      <c r="F194" s="215" t="s">
        <v>881</v>
      </c>
      <c r="G194" s="216" t="s">
        <v>23</v>
      </c>
      <c r="H194" s="217">
        <v>2</v>
      </c>
      <c r="I194" s="218"/>
      <c r="J194" s="218">
        <f>ROUND(I194*H194,2)</f>
        <v>0</v>
      </c>
      <c r="K194" s="219"/>
      <c r="L194" s="220"/>
      <c r="M194" s="221" t="s">
        <v>212</v>
      </c>
      <c r="N194" s="222">
        <v>0</v>
      </c>
      <c r="O194" s="222">
        <f>N194*H194</f>
        <v>0</v>
      </c>
      <c r="P194" s="222">
        <v>0</v>
      </c>
      <c r="Q194" s="222">
        <f>P194*H194</f>
        <v>0</v>
      </c>
      <c r="R194" s="222">
        <v>0</v>
      </c>
      <c r="S194" s="223">
        <f>R194*H194</f>
        <v>0</v>
      </c>
      <c r="AP194" s="224" t="s">
        <v>264</v>
      </c>
      <c r="AR194" s="224" t="s">
        <v>261</v>
      </c>
      <c r="AS194" s="224" t="s">
        <v>187</v>
      </c>
      <c r="AW194" s="137" t="s">
        <v>257</v>
      </c>
      <c r="BC194" s="225">
        <f>IF(M194="základní",J194,0)</f>
        <v>0</v>
      </c>
      <c r="BD194" s="225">
        <f>IF(M194="snížená",J194,0)</f>
        <v>0</v>
      </c>
      <c r="BE194" s="225">
        <f>IF(M194="zákl. přenesená",J194,0)</f>
        <v>0</v>
      </c>
      <c r="BF194" s="225">
        <f>IF(M194="sníž. přenesená",J194,0)</f>
        <v>0</v>
      </c>
      <c r="BG194" s="225">
        <f>IF(M194="nulová",J194,0)</f>
        <v>0</v>
      </c>
      <c r="BH194" s="137" t="s">
        <v>260</v>
      </c>
      <c r="BI194" s="225">
        <f>ROUND(I194*H194,2)</f>
        <v>0</v>
      </c>
      <c r="BJ194" s="137" t="s">
        <v>265</v>
      </c>
      <c r="BK194" s="224" t="s">
        <v>882</v>
      </c>
    </row>
    <row r="195" spans="2:45" s="144" customFormat="1" ht="9.75">
      <c r="B195" s="145"/>
      <c r="D195" s="226" t="s">
        <v>266</v>
      </c>
      <c r="F195" s="227" t="s">
        <v>881</v>
      </c>
      <c r="K195" s="145"/>
      <c r="L195" s="228"/>
      <c r="S195" s="229"/>
      <c r="AR195" s="137" t="s">
        <v>266</v>
      </c>
      <c r="AS195" s="137" t="s">
        <v>187</v>
      </c>
    </row>
    <row r="196" spans="2:63" s="144" customFormat="1" ht="16.5" customHeight="1">
      <c r="B196" s="212"/>
      <c r="C196" s="213" t="s">
        <v>378</v>
      </c>
      <c r="D196" s="213" t="s">
        <v>261</v>
      </c>
      <c r="E196" s="214" t="s">
        <v>883</v>
      </c>
      <c r="F196" s="215" t="s">
        <v>884</v>
      </c>
      <c r="G196" s="216" t="s">
        <v>23</v>
      </c>
      <c r="H196" s="217">
        <v>2</v>
      </c>
      <c r="I196" s="218"/>
      <c r="J196" s="218">
        <f>ROUND(I196*H196,2)</f>
        <v>0</v>
      </c>
      <c r="K196" s="219"/>
      <c r="L196" s="220"/>
      <c r="M196" s="221" t="s">
        <v>212</v>
      </c>
      <c r="N196" s="222">
        <v>0</v>
      </c>
      <c r="O196" s="222">
        <f>N196*H196</f>
        <v>0</v>
      </c>
      <c r="P196" s="222">
        <v>0</v>
      </c>
      <c r="Q196" s="222">
        <f>P196*H196</f>
        <v>0</v>
      </c>
      <c r="R196" s="222">
        <v>0</v>
      </c>
      <c r="S196" s="223">
        <f>R196*H196</f>
        <v>0</v>
      </c>
      <c r="AP196" s="224" t="s">
        <v>264</v>
      </c>
      <c r="AR196" s="224" t="s">
        <v>261</v>
      </c>
      <c r="AS196" s="224" t="s">
        <v>187</v>
      </c>
      <c r="AW196" s="137" t="s">
        <v>257</v>
      </c>
      <c r="BC196" s="225">
        <f>IF(M196="základní",J196,0)</f>
        <v>0</v>
      </c>
      <c r="BD196" s="225">
        <f>IF(M196="snížená",J196,0)</f>
        <v>0</v>
      </c>
      <c r="BE196" s="225">
        <f>IF(M196="zákl. přenesená",J196,0)</f>
        <v>0</v>
      </c>
      <c r="BF196" s="225">
        <f>IF(M196="sníž. přenesená",J196,0)</f>
        <v>0</v>
      </c>
      <c r="BG196" s="225">
        <f>IF(M196="nulová",J196,0)</f>
        <v>0</v>
      </c>
      <c r="BH196" s="137" t="s">
        <v>260</v>
      </c>
      <c r="BI196" s="225">
        <f>ROUND(I196*H196,2)</f>
        <v>0</v>
      </c>
      <c r="BJ196" s="137" t="s">
        <v>265</v>
      </c>
      <c r="BK196" s="224" t="s">
        <v>885</v>
      </c>
    </row>
    <row r="197" spans="2:45" s="144" customFormat="1" ht="9.75">
      <c r="B197" s="145"/>
      <c r="D197" s="226" t="s">
        <v>266</v>
      </c>
      <c r="F197" s="227" t="s">
        <v>884</v>
      </c>
      <c r="K197" s="145"/>
      <c r="L197" s="228"/>
      <c r="S197" s="229"/>
      <c r="AR197" s="137" t="s">
        <v>266</v>
      </c>
      <c r="AS197" s="137" t="s">
        <v>187</v>
      </c>
    </row>
    <row r="198" spans="2:63" s="144" customFormat="1" ht="16.5" customHeight="1">
      <c r="B198" s="212"/>
      <c r="C198" s="231" t="s">
        <v>264</v>
      </c>
      <c r="D198" s="231" t="s">
        <v>342</v>
      </c>
      <c r="E198" s="232" t="s">
        <v>886</v>
      </c>
      <c r="F198" s="233" t="s">
        <v>414</v>
      </c>
      <c r="G198" s="234" t="s">
        <v>362</v>
      </c>
      <c r="H198" s="235">
        <v>5</v>
      </c>
      <c r="I198" s="236"/>
      <c r="J198" s="236">
        <f>ROUND(I198*H198,2)</f>
        <v>0</v>
      </c>
      <c r="K198" s="145"/>
      <c r="L198" s="237"/>
      <c r="M198" s="238" t="s">
        <v>212</v>
      </c>
      <c r="N198" s="222">
        <v>0</v>
      </c>
      <c r="O198" s="222">
        <f>N198*H198</f>
        <v>0</v>
      </c>
      <c r="P198" s="222">
        <v>0</v>
      </c>
      <c r="Q198" s="222">
        <f>P198*H198</f>
        <v>0</v>
      </c>
      <c r="R198" s="222">
        <v>0</v>
      </c>
      <c r="S198" s="223">
        <f>R198*H198</f>
        <v>0</v>
      </c>
      <c r="AP198" s="224" t="s">
        <v>265</v>
      </c>
      <c r="AR198" s="224" t="s">
        <v>342</v>
      </c>
      <c r="AS198" s="224" t="s">
        <v>187</v>
      </c>
      <c r="AW198" s="137" t="s">
        <v>257</v>
      </c>
      <c r="BC198" s="225">
        <f>IF(M198="základní",J198,0)</f>
        <v>0</v>
      </c>
      <c r="BD198" s="225">
        <f>IF(M198="snížená",J198,0)</f>
        <v>0</v>
      </c>
      <c r="BE198" s="225">
        <f>IF(M198="zákl. přenesená",J198,0)</f>
        <v>0</v>
      </c>
      <c r="BF198" s="225">
        <f>IF(M198="sníž. přenesená",J198,0)</f>
        <v>0</v>
      </c>
      <c r="BG198" s="225">
        <f>IF(M198="nulová",J198,0)</f>
        <v>0</v>
      </c>
      <c r="BH198" s="137" t="s">
        <v>260</v>
      </c>
      <c r="BI198" s="225">
        <f>ROUND(I198*H198,2)</f>
        <v>0</v>
      </c>
      <c r="BJ198" s="137" t="s">
        <v>265</v>
      </c>
      <c r="BK198" s="224" t="s">
        <v>887</v>
      </c>
    </row>
    <row r="199" spans="2:45" s="144" customFormat="1" ht="9.75">
      <c r="B199" s="145"/>
      <c r="D199" s="226" t="s">
        <v>266</v>
      </c>
      <c r="F199" s="227" t="s">
        <v>414</v>
      </c>
      <c r="K199" s="145"/>
      <c r="L199" s="228"/>
      <c r="S199" s="229"/>
      <c r="AR199" s="137" t="s">
        <v>266</v>
      </c>
      <c r="AS199" s="137" t="s">
        <v>187</v>
      </c>
    </row>
    <row r="200" spans="2:63" s="144" customFormat="1" ht="16.5" customHeight="1">
      <c r="B200" s="212"/>
      <c r="C200" s="231" t="s">
        <v>390</v>
      </c>
      <c r="D200" s="231" t="s">
        <v>342</v>
      </c>
      <c r="E200" s="232" t="s">
        <v>888</v>
      </c>
      <c r="F200" s="233" t="s">
        <v>889</v>
      </c>
      <c r="G200" s="234" t="s">
        <v>36</v>
      </c>
      <c r="H200" s="235">
        <v>1</v>
      </c>
      <c r="I200" s="236"/>
      <c r="J200" s="236">
        <f>ROUND(I200*H200,2)</f>
        <v>0</v>
      </c>
      <c r="K200" s="145"/>
      <c r="L200" s="237"/>
      <c r="M200" s="238" t="s">
        <v>212</v>
      </c>
      <c r="N200" s="222">
        <v>0</v>
      </c>
      <c r="O200" s="222">
        <f>N200*H200</f>
        <v>0</v>
      </c>
      <c r="P200" s="222">
        <v>0</v>
      </c>
      <c r="Q200" s="222">
        <f>P200*H200</f>
        <v>0</v>
      </c>
      <c r="R200" s="222">
        <v>0</v>
      </c>
      <c r="S200" s="223">
        <f>R200*H200</f>
        <v>0</v>
      </c>
      <c r="AP200" s="224" t="s">
        <v>265</v>
      </c>
      <c r="AR200" s="224" t="s">
        <v>342</v>
      </c>
      <c r="AS200" s="224" t="s">
        <v>187</v>
      </c>
      <c r="AW200" s="137" t="s">
        <v>257</v>
      </c>
      <c r="BC200" s="225">
        <f>IF(M200="základní",J200,0)</f>
        <v>0</v>
      </c>
      <c r="BD200" s="225">
        <f>IF(M200="snížená",J200,0)</f>
        <v>0</v>
      </c>
      <c r="BE200" s="225">
        <f>IF(M200="zákl. přenesená",J200,0)</f>
        <v>0</v>
      </c>
      <c r="BF200" s="225">
        <f>IF(M200="sníž. přenesená",J200,0)</f>
        <v>0</v>
      </c>
      <c r="BG200" s="225">
        <f>IF(M200="nulová",J200,0)</f>
        <v>0</v>
      </c>
      <c r="BH200" s="137" t="s">
        <v>260</v>
      </c>
      <c r="BI200" s="225">
        <f>ROUND(I200*H200,2)</f>
        <v>0</v>
      </c>
      <c r="BJ200" s="137" t="s">
        <v>265</v>
      </c>
      <c r="BK200" s="224" t="s">
        <v>890</v>
      </c>
    </row>
    <row r="201" spans="2:45" s="144" customFormat="1" ht="9.75">
      <c r="B201" s="145"/>
      <c r="D201" s="226" t="s">
        <v>266</v>
      </c>
      <c r="F201" s="227" t="s">
        <v>889</v>
      </c>
      <c r="K201" s="145"/>
      <c r="L201" s="228"/>
      <c r="S201" s="229"/>
      <c r="AR201" s="137" t="s">
        <v>266</v>
      </c>
      <c r="AS201" s="137" t="s">
        <v>187</v>
      </c>
    </row>
    <row r="202" spans="2:63" s="144" customFormat="1" ht="21.75" customHeight="1">
      <c r="B202" s="212"/>
      <c r="C202" s="289" t="s">
        <v>330</v>
      </c>
      <c r="D202" s="289" t="s">
        <v>342</v>
      </c>
      <c r="E202" s="290" t="s">
        <v>891</v>
      </c>
      <c r="F202" s="291" t="s">
        <v>892</v>
      </c>
      <c r="G202" s="292" t="s">
        <v>165</v>
      </c>
      <c r="H202" s="293">
        <v>1</v>
      </c>
      <c r="I202" s="294"/>
      <c r="J202" s="294">
        <f>ROUND(I202*H202,2)</f>
        <v>0</v>
      </c>
      <c r="K202" s="145"/>
      <c r="L202" s="237"/>
      <c r="M202" s="238" t="s">
        <v>212</v>
      </c>
      <c r="N202" s="222">
        <v>0</v>
      </c>
      <c r="O202" s="222">
        <f>N202*H202</f>
        <v>0</v>
      </c>
      <c r="P202" s="222">
        <v>0</v>
      </c>
      <c r="Q202" s="222">
        <f>P202*H202</f>
        <v>0</v>
      </c>
      <c r="R202" s="222">
        <v>0</v>
      </c>
      <c r="S202" s="223">
        <f>R202*H202</f>
        <v>0</v>
      </c>
      <c r="AP202" s="224" t="s">
        <v>265</v>
      </c>
      <c r="AR202" s="224" t="s">
        <v>342</v>
      </c>
      <c r="AS202" s="224" t="s">
        <v>187</v>
      </c>
      <c r="AW202" s="137" t="s">
        <v>257</v>
      </c>
      <c r="BC202" s="225">
        <f>IF(M202="základní",J202,0)</f>
        <v>0</v>
      </c>
      <c r="BD202" s="225">
        <f>IF(M202="snížená",J202,0)</f>
        <v>0</v>
      </c>
      <c r="BE202" s="225">
        <f>IF(M202="zákl. přenesená",J202,0)</f>
        <v>0</v>
      </c>
      <c r="BF202" s="225">
        <f>IF(M202="sníž. přenesená",J202,0)</f>
        <v>0</v>
      </c>
      <c r="BG202" s="225">
        <f>IF(M202="nulová",J202,0)</f>
        <v>0</v>
      </c>
      <c r="BH202" s="137" t="s">
        <v>260</v>
      </c>
      <c r="BI202" s="225">
        <f>ROUND(I202*H202,2)</f>
        <v>0</v>
      </c>
      <c r="BJ202" s="137" t="s">
        <v>265</v>
      </c>
      <c r="BK202" s="224" t="s">
        <v>893</v>
      </c>
    </row>
    <row r="203" spans="2:45" s="144" customFormat="1" ht="9.75">
      <c r="B203" s="145"/>
      <c r="D203" s="226" t="s">
        <v>266</v>
      </c>
      <c r="F203" s="227" t="s">
        <v>1400</v>
      </c>
      <c r="K203" s="145"/>
      <c r="L203" s="228"/>
      <c r="S203" s="229"/>
      <c r="AR203" s="137" t="s">
        <v>266</v>
      </c>
      <c r="AS203" s="137" t="s">
        <v>187</v>
      </c>
    </row>
    <row r="204" spans="2:61" s="200" customFormat="1" ht="22.5" customHeight="1">
      <c r="B204" s="201"/>
      <c r="D204" s="202" t="s">
        <v>253</v>
      </c>
      <c r="E204" s="210" t="s">
        <v>894</v>
      </c>
      <c r="F204" s="210" t="s">
        <v>895</v>
      </c>
      <c r="J204" s="211">
        <f>BI204</f>
        <v>0</v>
      </c>
      <c r="K204" s="201"/>
      <c r="L204" s="205"/>
      <c r="O204" s="206">
        <f>SUM(O205:O234)</f>
        <v>1.088</v>
      </c>
      <c r="Q204" s="206">
        <f>SUM(Q205:Q234)</f>
        <v>0.012830000000000001</v>
      </c>
      <c r="S204" s="207">
        <f>SUM(S205:S234)</f>
        <v>0</v>
      </c>
      <c r="AP204" s="202" t="s">
        <v>187</v>
      </c>
      <c r="AR204" s="208" t="s">
        <v>253</v>
      </c>
      <c r="AS204" s="208" t="s">
        <v>260</v>
      </c>
      <c r="AW204" s="202" t="s">
        <v>257</v>
      </c>
      <c r="BI204" s="209">
        <f>SUM(BI205:BI234)</f>
        <v>0</v>
      </c>
    </row>
    <row r="205" spans="2:63" s="144" customFormat="1" ht="33" customHeight="1">
      <c r="B205" s="212"/>
      <c r="C205" s="231" t="s">
        <v>397</v>
      </c>
      <c r="D205" s="231" t="s">
        <v>342</v>
      </c>
      <c r="E205" s="232" t="s">
        <v>896</v>
      </c>
      <c r="F205" s="233" t="s">
        <v>897</v>
      </c>
      <c r="G205" s="234" t="s">
        <v>23</v>
      </c>
      <c r="H205" s="235">
        <v>1</v>
      </c>
      <c r="I205" s="236"/>
      <c r="J205" s="236">
        <f>ROUND(I205*H205,2)</f>
        <v>0</v>
      </c>
      <c r="K205" s="145"/>
      <c r="L205" s="237"/>
      <c r="M205" s="238" t="s">
        <v>212</v>
      </c>
      <c r="N205" s="222">
        <v>0</v>
      </c>
      <c r="O205" s="222">
        <f>N205*H205</f>
        <v>0</v>
      </c>
      <c r="P205" s="222">
        <v>0</v>
      </c>
      <c r="Q205" s="222">
        <f>P205*H205</f>
        <v>0</v>
      </c>
      <c r="R205" s="222">
        <v>0</v>
      </c>
      <c r="S205" s="223">
        <f>R205*H205</f>
        <v>0</v>
      </c>
      <c r="AP205" s="224" t="s">
        <v>265</v>
      </c>
      <c r="AR205" s="224" t="s">
        <v>342</v>
      </c>
      <c r="AS205" s="224" t="s">
        <v>187</v>
      </c>
      <c r="AW205" s="137" t="s">
        <v>257</v>
      </c>
      <c r="BC205" s="225">
        <f>IF(M205="základní",J205,0)</f>
        <v>0</v>
      </c>
      <c r="BD205" s="225">
        <f>IF(M205="snížená",J205,0)</f>
        <v>0</v>
      </c>
      <c r="BE205" s="225">
        <f>IF(M205="zákl. přenesená",J205,0)</f>
        <v>0</v>
      </c>
      <c r="BF205" s="225">
        <f>IF(M205="sníž. přenesená",J205,0)</f>
        <v>0</v>
      </c>
      <c r="BG205" s="225">
        <f>IF(M205="nulová",J205,0)</f>
        <v>0</v>
      </c>
      <c r="BH205" s="137" t="s">
        <v>260</v>
      </c>
      <c r="BI205" s="225">
        <f>ROUND(I205*H205,2)</f>
        <v>0</v>
      </c>
      <c r="BJ205" s="137" t="s">
        <v>265</v>
      </c>
      <c r="BK205" s="224" t="s">
        <v>898</v>
      </c>
    </row>
    <row r="206" spans="2:45" s="144" customFormat="1" ht="18.75">
      <c r="B206" s="145"/>
      <c r="D206" s="226" t="s">
        <v>266</v>
      </c>
      <c r="F206" s="227" t="s">
        <v>897</v>
      </c>
      <c r="K206" s="145"/>
      <c r="L206" s="228"/>
      <c r="S206" s="229"/>
      <c r="AR206" s="137" t="s">
        <v>266</v>
      </c>
      <c r="AS206" s="137" t="s">
        <v>187</v>
      </c>
    </row>
    <row r="207" spans="2:63" s="144" customFormat="1" ht="21.75" customHeight="1">
      <c r="B207" s="212"/>
      <c r="C207" s="231" t="s">
        <v>333</v>
      </c>
      <c r="D207" s="231" t="s">
        <v>342</v>
      </c>
      <c r="E207" s="232" t="s">
        <v>899</v>
      </c>
      <c r="F207" s="233" t="s">
        <v>900</v>
      </c>
      <c r="G207" s="234" t="s">
        <v>23</v>
      </c>
      <c r="H207" s="235">
        <v>1</v>
      </c>
      <c r="I207" s="236"/>
      <c r="J207" s="236">
        <f>ROUND(I207*H207,2)</f>
        <v>0</v>
      </c>
      <c r="K207" s="145"/>
      <c r="L207" s="237"/>
      <c r="M207" s="238" t="s">
        <v>212</v>
      </c>
      <c r="N207" s="222">
        <v>0</v>
      </c>
      <c r="O207" s="222">
        <f>N207*H207</f>
        <v>0</v>
      </c>
      <c r="P207" s="222">
        <v>0</v>
      </c>
      <c r="Q207" s="222">
        <f>P207*H207</f>
        <v>0</v>
      </c>
      <c r="R207" s="222">
        <v>0</v>
      </c>
      <c r="S207" s="223">
        <f>R207*H207</f>
        <v>0</v>
      </c>
      <c r="AP207" s="224" t="s">
        <v>265</v>
      </c>
      <c r="AR207" s="224" t="s">
        <v>342</v>
      </c>
      <c r="AS207" s="224" t="s">
        <v>187</v>
      </c>
      <c r="AW207" s="137" t="s">
        <v>257</v>
      </c>
      <c r="BC207" s="225">
        <f>IF(M207="základní",J207,0)</f>
        <v>0</v>
      </c>
      <c r="BD207" s="225">
        <f>IF(M207="snížená",J207,0)</f>
        <v>0</v>
      </c>
      <c r="BE207" s="225">
        <f>IF(M207="zákl. přenesená",J207,0)</f>
        <v>0</v>
      </c>
      <c r="BF207" s="225">
        <f>IF(M207="sníž. přenesená",J207,0)</f>
        <v>0</v>
      </c>
      <c r="BG207" s="225">
        <f>IF(M207="nulová",J207,0)</f>
        <v>0</v>
      </c>
      <c r="BH207" s="137" t="s">
        <v>260</v>
      </c>
      <c r="BI207" s="225">
        <f>ROUND(I207*H207,2)</f>
        <v>0</v>
      </c>
      <c r="BJ207" s="137" t="s">
        <v>265</v>
      </c>
      <c r="BK207" s="224" t="s">
        <v>901</v>
      </c>
    </row>
    <row r="208" spans="2:45" s="144" customFormat="1" ht="48">
      <c r="B208" s="145"/>
      <c r="D208" s="226" t="s">
        <v>266</v>
      </c>
      <c r="F208" s="227" t="s">
        <v>902</v>
      </c>
      <c r="K208" s="145"/>
      <c r="L208" s="228"/>
      <c r="S208" s="229"/>
      <c r="AR208" s="137" t="s">
        <v>266</v>
      </c>
      <c r="AS208" s="137" t="s">
        <v>187</v>
      </c>
    </row>
    <row r="209" spans="2:63" s="144" customFormat="1" ht="16.5" customHeight="1">
      <c r="B209" s="212"/>
      <c r="C209" s="231" t="s">
        <v>404</v>
      </c>
      <c r="D209" s="231" t="s">
        <v>342</v>
      </c>
      <c r="E209" s="232" t="s">
        <v>903</v>
      </c>
      <c r="F209" s="233" t="s">
        <v>904</v>
      </c>
      <c r="G209" s="234" t="s">
        <v>23</v>
      </c>
      <c r="H209" s="235">
        <v>1</v>
      </c>
      <c r="I209" s="236"/>
      <c r="J209" s="236">
        <f>ROUND(I209*H209,2)</f>
        <v>0</v>
      </c>
      <c r="K209" s="145"/>
      <c r="L209" s="237"/>
      <c r="M209" s="238" t="s">
        <v>212</v>
      </c>
      <c r="N209" s="222">
        <v>0</v>
      </c>
      <c r="O209" s="222">
        <f>N209*H209</f>
        <v>0</v>
      </c>
      <c r="P209" s="222">
        <v>0</v>
      </c>
      <c r="Q209" s="222">
        <f>P209*H209</f>
        <v>0</v>
      </c>
      <c r="R209" s="222">
        <v>0</v>
      </c>
      <c r="S209" s="223">
        <f>R209*H209</f>
        <v>0</v>
      </c>
      <c r="AP209" s="224" t="s">
        <v>265</v>
      </c>
      <c r="AR209" s="224" t="s">
        <v>342</v>
      </c>
      <c r="AS209" s="224" t="s">
        <v>187</v>
      </c>
      <c r="AW209" s="137" t="s">
        <v>257</v>
      </c>
      <c r="BC209" s="225">
        <f>IF(M209="základní",J209,0)</f>
        <v>0</v>
      </c>
      <c r="BD209" s="225">
        <f>IF(M209="snížená",J209,0)</f>
        <v>0</v>
      </c>
      <c r="BE209" s="225">
        <f>IF(M209="zákl. přenesená",J209,0)</f>
        <v>0</v>
      </c>
      <c r="BF209" s="225">
        <f>IF(M209="sníž. přenesená",J209,0)</f>
        <v>0</v>
      </c>
      <c r="BG209" s="225">
        <f>IF(M209="nulová",J209,0)</f>
        <v>0</v>
      </c>
      <c r="BH209" s="137" t="s">
        <v>260</v>
      </c>
      <c r="BI209" s="225">
        <f>ROUND(I209*H209,2)</f>
        <v>0</v>
      </c>
      <c r="BJ209" s="137" t="s">
        <v>265</v>
      </c>
      <c r="BK209" s="224" t="s">
        <v>905</v>
      </c>
    </row>
    <row r="210" spans="2:45" s="144" customFormat="1" ht="86.25">
      <c r="B210" s="145"/>
      <c r="D210" s="226" t="s">
        <v>266</v>
      </c>
      <c r="F210" s="227" t="s">
        <v>906</v>
      </c>
      <c r="K210" s="145"/>
      <c r="L210" s="228"/>
      <c r="S210" s="229"/>
      <c r="AR210" s="137" t="s">
        <v>266</v>
      </c>
      <c r="AS210" s="137" t="s">
        <v>187</v>
      </c>
    </row>
    <row r="211" spans="2:63" s="144" customFormat="1" ht="21.75" customHeight="1">
      <c r="B211" s="212"/>
      <c r="C211" s="231" t="s">
        <v>337</v>
      </c>
      <c r="D211" s="231" t="s">
        <v>342</v>
      </c>
      <c r="E211" s="232" t="s">
        <v>907</v>
      </c>
      <c r="F211" s="233" t="s">
        <v>908</v>
      </c>
      <c r="G211" s="234" t="s">
        <v>23</v>
      </c>
      <c r="H211" s="235">
        <v>1</v>
      </c>
      <c r="I211" s="236"/>
      <c r="J211" s="236">
        <f>ROUND(I211*H211,2)</f>
        <v>0</v>
      </c>
      <c r="K211" s="145"/>
      <c r="L211" s="237"/>
      <c r="M211" s="238" t="s">
        <v>212</v>
      </c>
      <c r="N211" s="222">
        <v>0</v>
      </c>
      <c r="O211" s="222">
        <f>N211*H211</f>
        <v>0</v>
      </c>
      <c r="P211" s="222">
        <v>0</v>
      </c>
      <c r="Q211" s="222">
        <f>P211*H211</f>
        <v>0</v>
      </c>
      <c r="R211" s="222">
        <v>0</v>
      </c>
      <c r="S211" s="223">
        <f>R211*H211</f>
        <v>0</v>
      </c>
      <c r="AP211" s="224" t="s">
        <v>265</v>
      </c>
      <c r="AR211" s="224" t="s">
        <v>342</v>
      </c>
      <c r="AS211" s="224" t="s">
        <v>187</v>
      </c>
      <c r="AW211" s="137" t="s">
        <v>257</v>
      </c>
      <c r="BC211" s="225">
        <f>IF(M211="základní",J211,0)</f>
        <v>0</v>
      </c>
      <c r="BD211" s="225">
        <f>IF(M211="snížená",J211,0)</f>
        <v>0</v>
      </c>
      <c r="BE211" s="225">
        <f>IF(M211="zákl. přenesená",J211,0)</f>
        <v>0</v>
      </c>
      <c r="BF211" s="225">
        <f>IF(M211="sníž. přenesená",J211,0)</f>
        <v>0</v>
      </c>
      <c r="BG211" s="225">
        <f>IF(M211="nulová",J211,0)</f>
        <v>0</v>
      </c>
      <c r="BH211" s="137" t="s">
        <v>260</v>
      </c>
      <c r="BI211" s="225">
        <f>ROUND(I211*H211,2)</f>
        <v>0</v>
      </c>
      <c r="BJ211" s="137" t="s">
        <v>265</v>
      </c>
      <c r="BK211" s="224" t="s">
        <v>909</v>
      </c>
    </row>
    <row r="212" spans="2:45" s="144" customFormat="1" ht="96">
      <c r="B212" s="145"/>
      <c r="D212" s="226" t="s">
        <v>266</v>
      </c>
      <c r="F212" s="227" t="s">
        <v>910</v>
      </c>
      <c r="K212" s="145"/>
      <c r="L212" s="228"/>
      <c r="S212" s="229"/>
      <c r="AR212" s="137" t="s">
        <v>266</v>
      </c>
      <c r="AS212" s="137" t="s">
        <v>187</v>
      </c>
    </row>
    <row r="213" spans="2:63" s="144" customFormat="1" ht="33" customHeight="1">
      <c r="B213" s="212"/>
      <c r="C213" s="231" t="s">
        <v>412</v>
      </c>
      <c r="D213" s="231" t="s">
        <v>342</v>
      </c>
      <c r="E213" s="232" t="s">
        <v>911</v>
      </c>
      <c r="F213" s="233" t="s">
        <v>912</v>
      </c>
      <c r="G213" s="234" t="s">
        <v>23</v>
      </c>
      <c r="H213" s="235">
        <v>2</v>
      </c>
      <c r="I213" s="236"/>
      <c r="J213" s="236">
        <f>ROUND(I213*H213,2)</f>
        <v>0</v>
      </c>
      <c r="K213" s="145"/>
      <c r="L213" s="237"/>
      <c r="M213" s="238" t="s">
        <v>212</v>
      </c>
      <c r="N213" s="222">
        <v>0</v>
      </c>
      <c r="O213" s="222">
        <f>N213*H213</f>
        <v>0</v>
      </c>
      <c r="P213" s="222">
        <v>0</v>
      </c>
      <c r="Q213" s="222">
        <f>P213*H213</f>
        <v>0</v>
      </c>
      <c r="R213" s="222">
        <v>0</v>
      </c>
      <c r="S213" s="223">
        <f>R213*H213</f>
        <v>0</v>
      </c>
      <c r="AP213" s="224" t="s">
        <v>265</v>
      </c>
      <c r="AR213" s="224" t="s">
        <v>342</v>
      </c>
      <c r="AS213" s="224" t="s">
        <v>187</v>
      </c>
      <c r="AW213" s="137" t="s">
        <v>257</v>
      </c>
      <c r="BC213" s="225">
        <f>IF(M213="základní",J213,0)</f>
        <v>0</v>
      </c>
      <c r="BD213" s="225">
        <f>IF(M213="snížená",J213,0)</f>
        <v>0</v>
      </c>
      <c r="BE213" s="225">
        <f>IF(M213="zákl. přenesená",J213,0)</f>
        <v>0</v>
      </c>
      <c r="BF213" s="225">
        <f>IF(M213="sníž. přenesená",J213,0)</f>
        <v>0</v>
      </c>
      <c r="BG213" s="225">
        <f>IF(M213="nulová",J213,0)</f>
        <v>0</v>
      </c>
      <c r="BH213" s="137" t="s">
        <v>260</v>
      </c>
      <c r="BI213" s="225">
        <f>ROUND(I213*H213,2)</f>
        <v>0</v>
      </c>
      <c r="BJ213" s="137" t="s">
        <v>265</v>
      </c>
      <c r="BK213" s="224" t="s">
        <v>913</v>
      </c>
    </row>
    <row r="214" spans="2:45" s="144" customFormat="1" ht="18.75">
      <c r="B214" s="145"/>
      <c r="D214" s="226" t="s">
        <v>266</v>
      </c>
      <c r="F214" s="227" t="s">
        <v>912</v>
      </c>
      <c r="K214" s="145"/>
      <c r="L214" s="228"/>
      <c r="S214" s="229"/>
      <c r="AR214" s="137" t="s">
        <v>266</v>
      </c>
      <c r="AS214" s="137" t="s">
        <v>187</v>
      </c>
    </row>
    <row r="215" spans="2:63" s="144" customFormat="1" ht="33" customHeight="1">
      <c r="B215" s="212"/>
      <c r="C215" s="231" t="s">
        <v>340</v>
      </c>
      <c r="D215" s="231" t="s">
        <v>342</v>
      </c>
      <c r="E215" s="232" t="s">
        <v>914</v>
      </c>
      <c r="F215" s="233" t="s">
        <v>915</v>
      </c>
      <c r="G215" s="234" t="s">
        <v>23</v>
      </c>
      <c r="H215" s="235">
        <v>1</v>
      </c>
      <c r="I215" s="236"/>
      <c r="J215" s="236">
        <f>ROUND(I215*H215,2)</f>
        <v>0</v>
      </c>
      <c r="K215" s="145"/>
      <c r="L215" s="237"/>
      <c r="M215" s="238" t="s">
        <v>212</v>
      </c>
      <c r="N215" s="222">
        <v>0</v>
      </c>
      <c r="O215" s="222">
        <f>N215*H215</f>
        <v>0</v>
      </c>
      <c r="P215" s="222">
        <v>0</v>
      </c>
      <c r="Q215" s="222">
        <f>P215*H215</f>
        <v>0</v>
      </c>
      <c r="R215" s="222">
        <v>0</v>
      </c>
      <c r="S215" s="223">
        <f>R215*H215</f>
        <v>0</v>
      </c>
      <c r="AP215" s="224" t="s">
        <v>265</v>
      </c>
      <c r="AR215" s="224" t="s">
        <v>342</v>
      </c>
      <c r="AS215" s="224" t="s">
        <v>187</v>
      </c>
      <c r="AW215" s="137" t="s">
        <v>257</v>
      </c>
      <c r="BC215" s="225">
        <f>IF(M215="základní",J215,0)</f>
        <v>0</v>
      </c>
      <c r="BD215" s="225">
        <f>IF(M215="snížená",J215,0)</f>
        <v>0</v>
      </c>
      <c r="BE215" s="225">
        <f>IF(M215="zákl. přenesená",J215,0)</f>
        <v>0</v>
      </c>
      <c r="BF215" s="225">
        <f>IF(M215="sníž. přenesená",J215,0)</f>
        <v>0</v>
      </c>
      <c r="BG215" s="225">
        <f>IF(M215="nulová",J215,0)</f>
        <v>0</v>
      </c>
      <c r="BH215" s="137" t="s">
        <v>260</v>
      </c>
      <c r="BI215" s="225">
        <f>ROUND(I215*H215,2)</f>
        <v>0</v>
      </c>
      <c r="BJ215" s="137" t="s">
        <v>265</v>
      </c>
      <c r="BK215" s="224" t="s">
        <v>916</v>
      </c>
    </row>
    <row r="216" spans="2:45" s="144" customFormat="1" ht="28.5">
      <c r="B216" s="145"/>
      <c r="D216" s="226" t="s">
        <v>266</v>
      </c>
      <c r="F216" s="227" t="s">
        <v>915</v>
      </c>
      <c r="K216" s="145"/>
      <c r="L216" s="228"/>
      <c r="S216" s="229"/>
      <c r="AR216" s="137" t="s">
        <v>266</v>
      </c>
      <c r="AS216" s="137" t="s">
        <v>187</v>
      </c>
    </row>
    <row r="217" spans="2:63" s="144" customFormat="1" ht="16.5" customHeight="1">
      <c r="B217" s="212"/>
      <c r="C217" s="231" t="s">
        <v>419</v>
      </c>
      <c r="D217" s="231" t="s">
        <v>342</v>
      </c>
      <c r="E217" s="232" t="s">
        <v>917</v>
      </c>
      <c r="F217" s="233" t="s">
        <v>918</v>
      </c>
      <c r="G217" s="234" t="s">
        <v>23</v>
      </c>
      <c r="H217" s="235">
        <v>1</v>
      </c>
      <c r="I217" s="236"/>
      <c r="J217" s="236">
        <f>ROUND(I217*H217,2)</f>
        <v>0</v>
      </c>
      <c r="K217" s="145"/>
      <c r="L217" s="237"/>
      <c r="M217" s="238" t="s">
        <v>212</v>
      </c>
      <c r="N217" s="222">
        <v>0</v>
      </c>
      <c r="O217" s="222">
        <f>N217*H217</f>
        <v>0</v>
      </c>
      <c r="P217" s="222">
        <v>0</v>
      </c>
      <c r="Q217" s="222">
        <f>P217*H217</f>
        <v>0</v>
      </c>
      <c r="R217" s="222">
        <v>0</v>
      </c>
      <c r="S217" s="223">
        <f>R217*H217</f>
        <v>0</v>
      </c>
      <c r="AP217" s="224" t="s">
        <v>265</v>
      </c>
      <c r="AR217" s="224" t="s">
        <v>342</v>
      </c>
      <c r="AS217" s="224" t="s">
        <v>187</v>
      </c>
      <c r="AW217" s="137" t="s">
        <v>257</v>
      </c>
      <c r="BC217" s="225">
        <f>IF(M217="základní",J217,0)</f>
        <v>0</v>
      </c>
      <c r="BD217" s="225">
        <f>IF(M217="snížená",J217,0)</f>
        <v>0</v>
      </c>
      <c r="BE217" s="225">
        <f>IF(M217="zákl. přenesená",J217,0)</f>
        <v>0</v>
      </c>
      <c r="BF217" s="225">
        <f>IF(M217="sníž. přenesená",J217,0)</f>
        <v>0</v>
      </c>
      <c r="BG217" s="225">
        <f>IF(M217="nulová",J217,0)</f>
        <v>0</v>
      </c>
      <c r="BH217" s="137" t="s">
        <v>260</v>
      </c>
      <c r="BI217" s="225">
        <f>ROUND(I217*H217,2)</f>
        <v>0</v>
      </c>
      <c r="BJ217" s="137" t="s">
        <v>265</v>
      </c>
      <c r="BK217" s="224" t="s">
        <v>919</v>
      </c>
    </row>
    <row r="218" spans="2:45" s="144" customFormat="1" ht="57">
      <c r="B218" s="145"/>
      <c r="D218" s="226" t="s">
        <v>266</v>
      </c>
      <c r="F218" s="227" t="s">
        <v>920</v>
      </c>
      <c r="K218" s="145"/>
      <c r="L218" s="228"/>
      <c r="S218" s="229"/>
      <c r="AR218" s="137" t="s">
        <v>266</v>
      </c>
      <c r="AS218" s="137" t="s">
        <v>187</v>
      </c>
    </row>
    <row r="219" spans="2:63" s="144" customFormat="1" ht="33" customHeight="1">
      <c r="B219" s="212"/>
      <c r="C219" s="231" t="s">
        <v>345</v>
      </c>
      <c r="D219" s="231" t="s">
        <v>342</v>
      </c>
      <c r="E219" s="232" t="s">
        <v>921</v>
      </c>
      <c r="F219" s="233" t="s">
        <v>922</v>
      </c>
      <c r="G219" s="234" t="s">
        <v>23</v>
      </c>
      <c r="H219" s="235">
        <v>1</v>
      </c>
      <c r="I219" s="236"/>
      <c r="J219" s="236">
        <f>ROUND(I219*H219,2)</f>
        <v>0</v>
      </c>
      <c r="K219" s="145"/>
      <c r="L219" s="237"/>
      <c r="M219" s="238" t="s">
        <v>212</v>
      </c>
      <c r="N219" s="222">
        <v>0</v>
      </c>
      <c r="O219" s="222">
        <f>N219*H219</f>
        <v>0</v>
      </c>
      <c r="P219" s="222">
        <v>0</v>
      </c>
      <c r="Q219" s="222">
        <f>P219*H219</f>
        <v>0</v>
      </c>
      <c r="R219" s="222">
        <v>0</v>
      </c>
      <c r="S219" s="223">
        <f>R219*H219</f>
        <v>0</v>
      </c>
      <c r="AP219" s="224" t="s">
        <v>265</v>
      </c>
      <c r="AR219" s="224" t="s">
        <v>342</v>
      </c>
      <c r="AS219" s="224" t="s">
        <v>187</v>
      </c>
      <c r="AW219" s="137" t="s">
        <v>257</v>
      </c>
      <c r="BC219" s="225">
        <f>IF(M219="základní",J219,0)</f>
        <v>0</v>
      </c>
      <c r="BD219" s="225">
        <f>IF(M219="snížená",J219,0)</f>
        <v>0</v>
      </c>
      <c r="BE219" s="225">
        <f>IF(M219="zákl. přenesená",J219,0)</f>
        <v>0</v>
      </c>
      <c r="BF219" s="225">
        <f>IF(M219="sníž. přenesená",J219,0)</f>
        <v>0</v>
      </c>
      <c r="BG219" s="225">
        <f>IF(M219="nulová",J219,0)</f>
        <v>0</v>
      </c>
      <c r="BH219" s="137" t="s">
        <v>260</v>
      </c>
      <c r="BI219" s="225">
        <f>ROUND(I219*H219,2)</f>
        <v>0</v>
      </c>
      <c r="BJ219" s="137" t="s">
        <v>265</v>
      </c>
      <c r="BK219" s="224" t="s">
        <v>923</v>
      </c>
    </row>
    <row r="220" spans="2:45" s="144" customFormat="1" ht="66.75">
      <c r="B220" s="145"/>
      <c r="D220" s="226" t="s">
        <v>266</v>
      </c>
      <c r="F220" s="227" t="s">
        <v>924</v>
      </c>
      <c r="K220" s="145"/>
      <c r="L220" s="228"/>
      <c r="S220" s="229"/>
      <c r="AR220" s="137" t="s">
        <v>266</v>
      </c>
      <c r="AS220" s="137" t="s">
        <v>187</v>
      </c>
    </row>
    <row r="221" spans="2:63" s="144" customFormat="1" ht="33" customHeight="1">
      <c r="B221" s="212"/>
      <c r="C221" s="231" t="s">
        <v>428</v>
      </c>
      <c r="D221" s="231" t="s">
        <v>342</v>
      </c>
      <c r="E221" s="232" t="s">
        <v>925</v>
      </c>
      <c r="F221" s="233" t="s">
        <v>926</v>
      </c>
      <c r="G221" s="234" t="s">
        <v>23</v>
      </c>
      <c r="H221" s="235">
        <v>1</v>
      </c>
      <c r="I221" s="236"/>
      <c r="J221" s="236">
        <f>ROUND(I221*H221,2)</f>
        <v>0</v>
      </c>
      <c r="K221" s="145"/>
      <c r="L221" s="237"/>
      <c r="M221" s="238" t="s">
        <v>212</v>
      </c>
      <c r="N221" s="222">
        <v>0</v>
      </c>
      <c r="O221" s="222">
        <f>N221*H221</f>
        <v>0</v>
      </c>
      <c r="P221" s="222">
        <v>0</v>
      </c>
      <c r="Q221" s="222">
        <f>P221*H221</f>
        <v>0</v>
      </c>
      <c r="R221" s="222">
        <v>0</v>
      </c>
      <c r="S221" s="223">
        <f>R221*H221</f>
        <v>0</v>
      </c>
      <c r="AP221" s="224" t="s">
        <v>265</v>
      </c>
      <c r="AR221" s="224" t="s">
        <v>342</v>
      </c>
      <c r="AS221" s="224" t="s">
        <v>187</v>
      </c>
      <c r="AW221" s="137" t="s">
        <v>257</v>
      </c>
      <c r="BC221" s="225">
        <f>IF(M221="základní",J221,0)</f>
        <v>0</v>
      </c>
      <c r="BD221" s="225">
        <f>IF(M221="snížená",J221,0)</f>
        <v>0</v>
      </c>
      <c r="BE221" s="225">
        <f>IF(M221="zákl. přenesená",J221,0)</f>
        <v>0</v>
      </c>
      <c r="BF221" s="225">
        <f>IF(M221="sníž. přenesená",J221,0)</f>
        <v>0</v>
      </c>
      <c r="BG221" s="225">
        <f>IF(M221="nulová",J221,0)</f>
        <v>0</v>
      </c>
      <c r="BH221" s="137" t="s">
        <v>260</v>
      </c>
      <c r="BI221" s="225">
        <f>ROUND(I221*H221,2)</f>
        <v>0</v>
      </c>
      <c r="BJ221" s="137" t="s">
        <v>265</v>
      </c>
      <c r="BK221" s="224" t="s">
        <v>927</v>
      </c>
    </row>
    <row r="222" spans="2:45" s="144" customFormat="1" ht="66.75">
      <c r="B222" s="145"/>
      <c r="D222" s="226" t="s">
        <v>266</v>
      </c>
      <c r="F222" s="227" t="s">
        <v>928</v>
      </c>
      <c r="K222" s="145"/>
      <c r="L222" s="228"/>
      <c r="S222" s="229"/>
      <c r="AR222" s="137" t="s">
        <v>266</v>
      </c>
      <c r="AS222" s="137" t="s">
        <v>187</v>
      </c>
    </row>
    <row r="223" spans="2:63" s="144" customFormat="1" ht="21.75" customHeight="1">
      <c r="B223" s="212"/>
      <c r="C223" s="231" t="s">
        <v>348</v>
      </c>
      <c r="D223" s="231" t="s">
        <v>342</v>
      </c>
      <c r="E223" s="232" t="s">
        <v>929</v>
      </c>
      <c r="F223" s="233" t="s">
        <v>930</v>
      </c>
      <c r="G223" s="234" t="s">
        <v>23</v>
      </c>
      <c r="H223" s="235">
        <v>1</v>
      </c>
      <c r="I223" s="236"/>
      <c r="J223" s="236">
        <f>ROUND(I223*H223,2)</f>
        <v>0</v>
      </c>
      <c r="K223" s="145"/>
      <c r="L223" s="237"/>
      <c r="M223" s="238" t="s">
        <v>212</v>
      </c>
      <c r="N223" s="222">
        <v>0</v>
      </c>
      <c r="O223" s="222">
        <f>N223*H223</f>
        <v>0</v>
      </c>
      <c r="P223" s="222">
        <v>0</v>
      </c>
      <c r="Q223" s="222">
        <f>P223*H223</f>
        <v>0</v>
      </c>
      <c r="R223" s="222">
        <v>0</v>
      </c>
      <c r="S223" s="223">
        <f>R223*H223</f>
        <v>0</v>
      </c>
      <c r="AP223" s="224" t="s">
        <v>265</v>
      </c>
      <c r="AR223" s="224" t="s">
        <v>342</v>
      </c>
      <c r="AS223" s="224" t="s">
        <v>187</v>
      </c>
      <c r="AW223" s="137" t="s">
        <v>257</v>
      </c>
      <c r="BC223" s="225">
        <f>IF(M223="základní",J223,0)</f>
        <v>0</v>
      </c>
      <c r="BD223" s="225">
        <f>IF(M223="snížená",J223,0)</f>
        <v>0</v>
      </c>
      <c r="BE223" s="225">
        <f>IF(M223="zákl. přenesená",J223,0)</f>
        <v>0</v>
      </c>
      <c r="BF223" s="225">
        <f>IF(M223="sníž. přenesená",J223,0)</f>
        <v>0</v>
      </c>
      <c r="BG223" s="225">
        <f>IF(M223="nulová",J223,0)</f>
        <v>0</v>
      </c>
      <c r="BH223" s="137" t="s">
        <v>260</v>
      </c>
      <c r="BI223" s="225">
        <f>ROUND(I223*H223,2)</f>
        <v>0</v>
      </c>
      <c r="BJ223" s="137" t="s">
        <v>265</v>
      </c>
      <c r="BK223" s="224" t="s">
        <v>931</v>
      </c>
    </row>
    <row r="224" spans="2:45" s="144" customFormat="1" ht="66.75">
      <c r="B224" s="145"/>
      <c r="D224" s="226" t="s">
        <v>266</v>
      </c>
      <c r="F224" s="227" t="s">
        <v>932</v>
      </c>
      <c r="K224" s="145"/>
      <c r="L224" s="228"/>
      <c r="S224" s="229"/>
      <c r="AR224" s="137" t="s">
        <v>266</v>
      </c>
      <c r="AS224" s="137" t="s">
        <v>187</v>
      </c>
    </row>
    <row r="225" spans="2:63" s="144" customFormat="1" ht="21.75" customHeight="1">
      <c r="B225" s="212"/>
      <c r="C225" s="231" t="s">
        <v>436</v>
      </c>
      <c r="D225" s="231" t="s">
        <v>342</v>
      </c>
      <c r="E225" s="232" t="s">
        <v>933</v>
      </c>
      <c r="F225" s="233" t="s">
        <v>934</v>
      </c>
      <c r="G225" s="234" t="s">
        <v>23</v>
      </c>
      <c r="H225" s="235">
        <v>1</v>
      </c>
      <c r="I225" s="236"/>
      <c r="J225" s="236">
        <f>ROUND(I225*H225,2)</f>
        <v>0</v>
      </c>
      <c r="K225" s="145"/>
      <c r="L225" s="237"/>
      <c r="M225" s="238" t="s">
        <v>212</v>
      </c>
      <c r="N225" s="222">
        <v>0</v>
      </c>
      <c r="O225" s="222">
        <f>N225*H225</f>
        <v>0</v>
      </c>
      <c r="P225" s="222">
        <v>0</v>
      </c>
      <c r="Q225" s="222">
        <f>P225*H225</f>
        <v>0</v>
      </c>
      <c r="R225" s="222">
        <v>0</v>
      </c>
      <c r="S225" s="223">
        <f>R225*H225</f>
        <v>0</v>
      </c>
      <c r="AP225" s="224" t="s">
        <v>265</v>
      </c>
      <c r="AR225" s="224" t="s">
        <v>342</v>
      </c>
      <c r="AS225" s="224" t="s">
        <v>187</v>
      </c>
      <c r="AW225" s="137" t="s">
        <v>257</v>
      </c>
      <c r="BC225" s="225">
        <f>IF(M225="základní",J225,0)</f>
        <v>0</v>
      </c>
      <c r="BD225" s="225">
        <f>IF(M225="snížená",J225,0)</f>
        <v>0</v>
      </c>
      <c r="BE225" s="225">
        <f>IF(M225="zákl. přenesená",J225,0)</f>
        <v>0</v>
      </c>
      <c r="BF225" s="225">
        <f>IF(M225="sníž. přenesená",J225,0)</f>
        <v>0</v>
      </c>
      <c r="BG225" s="225">
        <f>IF(M225="nulová",J225,0)</f>
        <v>0</v>
      </c>
      <c r="BH225" s="137" t="s">
        <v>260</v>
      </c>
      <c r="BI225" s="225">
        <f>ROUND(I225*H225,2)</f>
        <v>0</v>
      </c>
      <c r="BJ225" s="137" t="s">
        <v>265</v>
      </c>
      <c r="BK225" s="224" t="s">
        <v>935</v>
      </c>
    </row>
    <row r="226" spans="2:45" s="144" customFormat="1" ht="38.25">
      <c r="B226" s="145"/>
      <c r="D226" s="226" t="s">
        <v>266</v>
      </c>
      <c r="F226" s="227" t="s">
        <v>936</v>
      </c>
      <c r="K226" s="145"/>
      <c r="L226" s="228"/>
      <c r="S226" s="229"/>
      <c r="AR226" s="137" t="s">
        <v>266</v>
      </c>
      <c r="AS226" s="137" t="s">
        <v>187</v>
      </c>
    </row>
    <row r="227" spans="2:63" s="144" customFormat="1" ht="21.75" customHeight="1">
      <c r="B227" s="212"/>
      <c r="C227" s="231" t="s">
        <v>352</v>
      </c>
      <c r="D227" s="231" t="s">
        <v>342</v>
      </c>
      <c r="E227" s="232" t="s">
        <v>937</v>
      </c>
      <c r="F227" s="233" t="s">
        <v>938</v>
      </c>
      <c r="G227" s="234" t="s">
        <v>23</v>
      </c>
      <c r="H227" s="235">
        <v>1</v>
      </c>
      <c r="I227" s="236"/>
      <c r="J227" s="236">
        <f>ROUND(I227*H227,2)</f>
        <v>0</v>
      </c>
      <c r="K227" s="145"/>
      <c r="L227" s="237"/>
      <c r="M227" s="238" t="s">
        <v>212</v>
      </c>
      <c r="N227" s="222">
        <v>0</v>
      </c>
      <c r="O227" s="222">
        <f>N227*H227</f>
        <v>0</v>
      </c>
      <c r="P227" s="222">
        <v>0</v>
      </c>
      <c r="Q227" s="222">
        <f>P227*H227</f>
        <v>0</v>
      </c>
      <c r="R227" s="222">
        <v>0</v>
      </c>
      <c r="S227" s="223">
        <f>R227*H227</f>
        <v>0</v>
      </c>
      <c r="AP227" s="224" t="s">
        <v>265</v>
      </c>
      <c r="AR227" s="224" t="s">
        <v>342</v>
      </c>
      <c r="AS227" s="224" t="s">
        <v>187</v>
      </c>
      <c r="AW227" s="137" t="s">
        <v>257</v>
      </c>
      <c r="BC227" s="225">
        <f>IF(M227="základní",J227,0)</f>
        <v>0</v>
      </c>
      <c r="BD227" s="225">
        <f>IF(M227="snížená",J227,0)</f>
        <v>0</v>
      </c>
      <c r="BE227" s="225">
        <f>IF(M227="zákl. přenesená",J227,0)</f>
        <v>0</v>
      </c>
      <c r="BF227" s="225">
        <f>IF(M227="sníž. přenesená",J227,0)</f>
        <v>0</v>
      </c>
      <c r="BG227" s="225">
        <f>IF(M227="nulová",J227,0)</f>
        <v>0</v>
      </c>
      <c r="BH227" s="137" t="s">
        <v>260</v>
      </c>
      <c r="BI227" s="225">
        <f>ROUND(I227*H227,2)</f>
        <v>0</v>
      </c>
      <c r="BJ227" s="137" t="s">
        <v>265</v>
      </c>
      <c r="BK227" s="224" t="s">
        <v>939</v>
      </c>
    </row>
    <row r="228" spans="2:45" s="144" customFormat="1" ht="38.25">
      <c r="B228" s="145"/>
      <c r="D228" s="226" t="s">
        <v>266</v>
      </c>
      <c r="F228" s="227" t="s">
        <v>940</v>
      </c>
      <c r="K228" s="145"/>
      <c r="L228" s="228"/>
      <c r="S228" s="229"/>
      <c r="AR228" s="137" t="s">
        <v>266</v>
      </c>
      <c r="AS228" s="137" t="s">
        <v>187</v>
      </c>
    </row>
    <row r="229" spans="2:63" s="144" customFormat="1" ht="21.75" customHeight="1">
      <c r="B229" s="212"/>
      <c r="C229" s="231" t="s">
        <v>444</v>
      </c>
      <c r="D229" s="231" t="s">
        <v>342</v>
      </c>
      <c r="E229" s="232" t="s">
        <v>941</v>
      </c>
      <c r="F229" s="233" t="s">
        <v>942</v>
      </c>
      <c r="G229" s="234" t="s">
        <v>36</v>
      </c>
      <c r="H229" s="235">
        <v>1</v>
      </c>
      <c r="I229" s="236"/>
      <c r="J229" s="236">
        <f>ROUND(I229*H229,2)</f>
        <v>0</v>
      </c>
      <c r="K229" s="145"/>
      <c r="L229" s="237"/>
      <c r="M229" s="238" t="s">
        <v>212</v>
      </c>
      <c r="N229" s="222">
        <v>0.8</v>
      </c>
      <c r="O229" s="222">
        <f>N229*H229</f>
        <v>0.8</v>
      </c>
      <c r="P229" s="222">
        <v>0.01207</v>
      </c>
      <c r="Q229" s="222">
        <f>P229*H229</f>
        <v>0.01207</v>
      </c>
      <c r="R229" s="222">
        <v>0</v>
      </c>
      <c r="S229" s="223">
        <f>R229*H229</f>
        <v>0</v>
      </c>
      <c r="AP229" s="224" t="s">
        <v>265</v>
      </c>
      <c r="AR229" s="224" t="s">
        <v>342</v>
      </c>
      <c r="AS229" s="224" t="s">
        <v>187</v>
      </c>
      <c r="AW229" s="137" t="s">
        <v>257</v>
      </c>
      <c r="BC229" s="225">
        <f>IF(M229="základní",J229,0)</f>
        <v>0</v>
      </c>
      <c r="BD229" s="225">
        <f>IF(M229="snížená",J229,0)</f>
        <v>0</v>
      </c>
      <c r="BE229" s="225">
        <f>IF(M229="zákl. přenesená",J229,0)</f>
        <v>0</v>
      </c>
      <c r="BF229" s="225">
        <f>IF(M229="sníž. přenesená",J229,0)</f>
        <v>0</v>
      </c>
      <c r="BG229" s="225">
        <f>IF(M229="nulová",J229,0)</f>
        <v>0</v>
      </c>
      <c r="BH229" s="137" t="s">
        <v>260</v>
      </c>
      <c r="BI229" s="225">
        <f>ROUND(I229*H229,2)</f>
        <v>0</v>
      </c>
      <c r="BJ229" s="137" t="s">
        <v>265</v>
      </c>
      <c r="BK229" s="224" t="s">
        <v>943</v>
      </c>
    </row>
    <row r="230" spans="2:45" s="144" customFormat="1" ht="18.75">
      <c r="B230" s="145"/>
      <c r="D230" s="226" t="s">
        <v>266</v>
      </c>
      <c r="F230" s="227" t="s">
        <v>944</v>
      </c>
      <c r="K230" s="145"/>
      <c r="L230" s="228"/>
      <c r="S230" s="229"/>
      <c r="AR230" s="137" t="s">
        <v>266</v>
      </c>
      <c r="AS230" s="137" t="s">
        <v>187</v>
      </c>
    </row>
    <row r="231" spans="2:63" s="144" customFormat="1" ht="21.75" customHeight="1">
      <c r="B231" s="212"/>
      <c r="C231" s="231" t="s">
        <v>355</v>
      </c>
      <c r="D231" s="231" t="s">
        <v>342</v>
      </c>
      <c r="E231" s="232" t="s">
        <v>945</v>
      </c>
      <c r="F231" s="233" t="s">
        <v>946</v>
      </c>
      <c r="G231" s="234" t="s">
        <v>23</v>
      </c>
      <c r="H231" s="235">
        <v>1</v>
      </c>
      <c r="I231" s="236"/>
      <c r="J231" s="236">
        <f>ROUND(I231*H231,2)</f>
        <v>0</v>
      </c>
      <c r="K231" s="145"/>
      <c r="L231" s="237"/>
      <c r="M231" s="238" t="s">
        <v>212</v>
      </c>
      <c r="N231" s="222">
        <v>0.28800000000000003</v>
      </c>
      <c r="O231" s="222">
        <f>N231*H231</f>
        <v>0.28800000000000003</v>
      </c>
      <c r="P231" s="222">
        <v>0.00076</v>
      </c>
      <c r="Q231" s="222">
        <f>P231*H231</f>
        <v>0.00076</v>
      </c>
      <c r="R231" s="222">
        <v>0</v>
      </c>
      <c r="S231" s="223">
        <f>R231*H231</f>
        <v>0</v>
      </c>
      <c r="AP231" s="224" t="s">
        <v>265</v>
      </c>
      <c r="AR231" s="224" t="s">
        <v>342</v>
      </c>
      <c r="AS231" s="224" t="s">
        <v>187</v>
      </c>
      <c r="AW231" s="137" t="s">
        <v>257</v>
      </c>
      <c r="BC231" s="225">
        <f>IF(M231="základní",J231,0)</f>
        <v>0</v>
      </c>
      <c r="BD231" s="225">
        <f>IF(M231="snížená",J231,0)</f>
        <v>0</v>
      </c>
      <c r="BE231" s="225">
        <f>IF(M231="zákl. přenesená",J231,0)</f>
        <v>0</v>
      </c>
      <c r="BF231" s="225">
        <f>IF(M231="sníž. přenesená",J231,0)</f>
        <v>0</v>
      </c>
      <c r="BG231" s="225">
        <f>IF(M231="nulová",J231,0)</f>
        <v>0</v>
      </c>
      <c r="BH231" s="137" t="s">
        <v>260</v>
      </c>
      <c r="BI231" s="225">
        <f>ROUND(I231*H231,2)</f>
        <v>0</v>
      </c>
      <c r="BJ231" s="137" t="s">
        <v>265</v>
      </c>
      <c r="BK231" s="224" t="s">
        <v>947</v>
      </c>
    </row>
    <row r="232" spans="2:45" s="144" customFormat="1" ht="18.75">
      <c r="B232" s="145"/>
      <c r="D232" s="226" t="s">
        <v>266</v>
      </c>
      <c r="F232" s="227" t="s">
        <v>948</v>
      </c>
      <c r="K232" s="145"/>
      <c r="L232" s="228"/>
      <c r="S232" s="229"/>
      <c r="AR232" s="137" t="s">
        <v>266</v>
      </c>
      <c r="AS232" s="137" t="s">
        <v>187</v>
      </c>
    </row>
    <row r="233" spans="2:63" s="144" customFormat="1" ht="21.75" customHeight="1">
      <c r="B233" s="212"/>
      <c r="C233" s="289" t="s">
        <v>451</v>
      </c>
      <c r="D233" s="289" t="s">
        <v>342</v>
      </c>
      <c r="E233" s="290" t="s">
        <v>949</v>
      </c>
      <c r="F233" s="291" t="s">
        <v>950</v>
      </c>
      <c r="G233" s="292" t="s">
        <v>165</v>
      </c>
      <c r="H233" s="293">
        <v>1</v>
      </c>
      <c r="I233" s="294"/>
      <c r="J233" s="294">
        <f>ROUND(I233*H233,2)</f>
        <v>0</v>
      </c>
      <c r="K233" s="145"/>
      <c r="L233" s="237"/>
      <c r="M233" s="238" t="s">
        <v>212</v>
      </c>
      <c r="N233" s="222">
        <v>0</v>
      </c>
      <c r="O233" s="222">
        <f>N233*H233</f>
        <v>0</v>
      </c>
      <c r="P233" s="222">
        <v>0</v>
      </c>
      <c r="Q233" s="222">
        <f>P233*H233</f>
        <v>0</v>
      </c>
      <c r="R233" s="222">
        <v>0</v>
      </c>
      <c r="S233" s="223">
        <f>R233*H233</f>
        <v>0</v>
      </c>
      <c r="AP233" s="224" t="s">
        <v>265</v>
      </c>
      <c r="AR233" s="224" t="s">
        <v>342</v>
      </c>
      <c r="AS233" s="224" t="s">
        <v>187</v>
      </c>
      <c r="AW233" s="137" t="s">
        <v>257</v>
      </c>
      <c r="BC233" s="225">
        <f>IF(M233="základní",J233,0)</f>
        <v>0</v>
      </c>
      <c r="BD233" s="225">
        <f>IF(M233="snížená",J233,0)</f>
        <v>0</v>
      </c>
      <c r="BE233" s="225">
        <f>IF(M233="zákl. přenesená",J233,0)</f>
        <v>0</v>
      </c>
      <c r="BF233" s="225">
        <f>IF(M233="sníž. přenesená",J233,0)</f>
        <v>0</v>
      </c>
      <c r="BG233" s="225">
        <f>IF(M233="nulová",J233,0)</f>
        <v>0</v>
      </c>
      <c r="BH233" s="137" t="s">
        <v>260</v>
      </c>
      <c r="BI233" s="225">
        <f>ROUND(I233*H233,2)</f>
        <v>0</v>
      </c>
      <c r="BJ233" s="137" t="s">
        <v>265</v>
      </c>
      <c r="BK233" s="224" t="s">
        <v>951</v>
      </c>
    </row>
    <row r="234" spans="2:45" s="144" customFormat="1" ht="9.75">
      <c r="B234" s="145"/>
      <c r="D234" s="226" t="s">
        <v>266</v>
      </c>
      <c r="F234" s="227" t="s">
        <v>1401</v>
      </c>
      <c r="K234" s="145"/>
      <c r="L234" s="228"/>
      <c r="S234" s="229"/>
      <c r="AR234" s="137" t="s">
        <v>266</v>
      </c>
      <c r="AS234" s="137" t="s">
        <v>187</v>
      </c>
    </row>
    <row r="235" spans="2:61" s="200" customFormat="1" ht="22.5" customHeight="1">
      <c r="B235" s="201"/>
      <c r="D235" s="202" t="s">
        <v>253</v>
      </c>
      <c r="E235" s="210" t="s">
        <v>952</v>
      </c>
      <c r="F235" s="210" t="s">
        <v>953</v>
      </c>
      <c r="J235" s="211">
        <f>BI235</f>
        <v>0</v>
      </c>
      <c r="K235" s="201"/>
      <c r="L235" s="205"/>
      <c r="O235" s="206">
        <f>SUM(O236:O265)</f>
        <v>266.165</v>
      </c>
      <c r="Q235" s="206">
        <f>SUM(Q236:Q265)</f>
        <v>0.5343</v>
      </c>
      <c r="S235" s="207">
        <f>SUM(S236:S265)</f>
        <v>0</v>
      </c>
      <c r="AP235" s="202" t="s">
        <v>187</v>
      </c>
      <c r="AR235" s="208" t="s">
        <v>253</v>
      </c>
      <c r="AS235" s="208" t="s">
        <v>260</v>
      </c>
      <c r="AW235" s="202" t="s">
        <v>257</v>
      </c>
      <c r="BI235" s="209">
        <f>SUM(BI236:BI265)</f>
        <v>0</v>
      </c>
    </row>
    <row r="236" spans="2:63" s="144" customFormat="1" ht="21.75" customHeight="1">
      <c r="B236" s="212"/>
      <c r="C236" s="231" t="s">
        <v>359</v>
      </c>
      <c r="D236" s="231" t="s">
        <v>342</v>
      </c>
      <c r="E236" s="232" t="s">
        <v>954</v>
      </c>
      <c r="F236" s="233" t="s">
        <v>955</v>
      </c>
      <c r="G236" s="234" t="s">
        <v>11</v>
      </c>
      <c r="H236" s="235">
        <v>19</v>
      </c>
      <c r="I236" s="236"/>
      <c r="J236" s="236">
        <f>ROUND(I236*H236,2)</f>
        <v>0</v>
      </c>
      <c r="K236" s="145"/>
      <c r="L236" s="237"/>
      <c r="M236" s="238" t="s">
        <v>212</v>
      </c>
      <c r="N236" s="222">
        <v>0.443</v>
      </c>
      <c r="O236" s="222">
        <f>N236*H236</f>
        <v>8.417</v>
      </c>
      <c r="P236" s="222">
        <v>0.00428</v>
      </c>
      <c r="Q236" s="222">
        <f>P236*H236</f>
        <v>0.08132</v>
      </c>
      <c r="R236" s="222">
        <v>0</v>
      </c>
      <c r="S236" s="223">
        <f>R236*H236</f>
        <v>0</v>
      </c>
      <c r="AP236" s="224" t="s">
        <v>265</v>
      </c>
      <c r="AR236" s="224" t="s">
        <v>342</v>
      </c>
      <c r="AS236" s="224" t="s">
        <v>187</v>
      </c>
      <c r="AW236" s="137" t="s">
        <v>257</v>
      </c>
      <c r="BC236" s="225">
        <f>IF(M236="základní",J236,0)</f>
        <v>0</v>
      </c>
      <c r="BD236" s="225">
        <f>IF(M236="snížená",J236,0)</f>
        <v>0</v>
      </c>
      <c r="BE236" s="225">
        <f>IF(M236="zákl. přenesená",J236,0)</f>
        <v>0</v>
      </c>
      <c r="BF236" s="225">
        <f>IF(M236="sníž. přenesená",J236,0)</f>
        <v>0</v>
      </c>
      <c r="BG236" s="225">
        <f>IF(M236="nulová",J236,0)</f>
        <v>0</v>
      </c>
      <c r="BH236" s="137" t="s">
        <v>260</v>
      </c>
      <c r="BI236" s="225">
        <f>ROUND(I236*H236,2)</f>
        <v>0</v>
      </c>
      <c r="BJ236" s="137" t="s">
        <v>265</v>
      </c>
      <c r="BK236" s="224" t="s">
        <v>956</v>
      </c>
    </row>
    <row r="237" spans="2:45" s="144" customFormat="1" ht="18.75">
      <c r="B237" s="145"/>
      <c r="D237" s="226" t="s">
        <v>266</v>
      </c>
      <c r="F237" s="227" t="s">
        <v>957</v>
      </c>
      <c r="K237" s="145"/>
      <c r="L237" s="228"/>
      <c r="S237" s="229"/>
      <c r="AR237" s="137" t="s">
        <v>266</v>
      </c>
      <c r="AS237" s="137" t="s">
        <v>187</v>
      </c>
    </row>
    <row r="238" spans="2:63" s="144" customFormat="1" ht="21.75" customHeight="1">
      <c r="B238" s="212"/>
      <c r="C238" s="231" t="s">
        <v>458</v>
      </c>
      <c r="D238" s="231" t="s">
        <v>342</v>
      </c>
      <c r="E238" s="232" t="s">
        <v>958</v>
      </c>
      <c r="F238" s="233" t="s">
        <v>959</v>
      </c>
      <c r="G238" s="234" t="s">
        <v>11</v>
      </c>
      <c r="H238" s="235">
        <v>5</v>
      </c>
      <c r="I238" s="236"/>
      <c r="J238" s="236">
        <f>ROUND(I238*H238,2)</f>
        <v>0</v>
      </c>
      <c r="K238" s="145"/>
      <c r="L238" s="237"/>
      <c r="M238" s="238" t="s">
        <v>212</v>
      </c>
      <c r="N238" s="222">
        <v>0.495</v>
      </c>
      <c r="O238" s="222">
        <f>N238*H238</f>
        <v>2.475</v>
      </c>
      <c r="P238" s="222">
        <v>0.005940000000000001</v>
      </c>
      <c r="Q238" s="222">
        <f>P238*H238</f>
        <v>0.029700000000000004</v>
      </c>
      <c r="R238" s="222">
        <v>0</v>
      </c>
      <c r="S238" s="223">
        <f>R238*H238</f>
        <v>0</v>
      </c>
      <c r="AP238" s="224" t="s">
        <v>265</v>
      </c>
      <c r="AR238" s="224" t="s">
        <v>342</v>
      </c>
      <c r="AS238" s="224" t="s">
        <v>187</v>
      </c>
      <c r="AW238" s="137" t="s">
        <v>257</v>
      </c>
      <c r="BC238" s="225">
        <f>IF(M238="základní",J238,0)</f>
        <v>0</v>
      </c>
      <c r="BD238" s="225">
        <f>IF(M238="snížená",J238,0)</f>
        <v>0</v>
      </c>
      <c r="BE238" s="225">
        <f>IF(M238="zákl. přenesená",J238,0)</f>
        <v>0</v>
      </c>
      <c r="BF238" s="225">
        <f>IF(M238="sníž. přenesená",J238,0)</f>
        <v>0</v>
      </c>
      <c r="BG238" s="225">
        <f>IF(M238="nulová",J238,0)</f>
        <v>0</v>
      </c>
      <c r="BH238" s="137" t="s">
        <v>260</v>
      </c>
      <c r="BI238" s="225">
        <f>ROUND(I238*H238,2)</f>
        <v>0</v>
      </c>
      <c r="BJ238" s="137" t="s">
        <v>265</v>
      </c>
      <c r="BK238" s="224" t="s">
        <v>960</v>
      </c>
    </row>
    <row r="239" spans="2:45" s="144" customFormat="1" ht="18.75">
      <c r="B239" s="145"/>
      <c r="D239" s="226" t="s">
        <v>266</v>
      </c>
      <c r="F239" s="227" t="s">
        <v>961</v>
      </c>
      <c r="K239" s="145"/>
      <c r="L239" s="228"/>
      <c r="S239" s="229"/>
      <c r="AR239" s="137" t="s">
        <v>266</v>
      </c>
      <c r="AS239" s="137" t="s">
        <v>187</v>
      </c>
    </row>
    <row r="240" spans="2:63" s="144" customFormat="1" ht="21.75" customHeight="1">
      <c r="B240" s="212"/>
      <c r="C240" s="231" t="s">
        <v>363</v>
      </c>
      <c r="D240" s="231" t="s">
        <v>342</v>
      </c>
      <c r="E240" s="232" t="s">
        <v>962</v>
      </c>
      <c r="F240" s="233" t="s">
        <v>963</v>
      </c>
      <c r="G240" s="234" t="s">
        <v>23</v>
      </c>
      <c r="H240" s="235">
        <v>2</v>
      </c>
      <c r="I240" s="236"/>
      <c r="J240" s="236">
        <f>ROUND(I240*H240,2)</f>
        <v>0</v>
      </c>
      <c r="K240" s="145"/>
      <c r="L240" s="237"/>
      <c r="M240" s="238" t="s">
        <v>212</v>
      </c>
      <c r="N240" s="222">
        <v>0.659</v>
      </c>
      <c r="O240" s="222">
        <f>N240*H240</f>
        <v>1.318</v>
      </c>
      <c r="P240" s="222">
        <v>0.0018000000000000002</v>
      </c>
      <c r="Q240" s="222">
        <f>P240*H240</f>
        <v>0.0036000000000000003</v>
      </c>
      <c r="R240" s="222">
        <v>0</v>
      </c>
      <c r="S240" s="223">
        <f>R240*H240</f>
        <v>0</v>
      </c>
      <c r="AP240" s="224" t="s">
        <v>265</v>
      </c>
      <c r="AR240" s="224" t="s">
        <v>342</v>
      </c>
      <c r="AS240" s="224" t="s">
        <v>187</v>
      </c>
      <c r="AW240" s="137" t="s">
        <v>257</v>
      </c>
      <c r="BC240" s="225">
        <f>IF(M240="základní",J240,0)</f>
        <v>0</v>
      </c>
      <c r="BD240" s="225">
        <f>IF(M240="snížená",J240,0)</f>
        <v>0</v>
      </c>
      <c r="BE240" s="225">
        <f>IF(M240="zákl. přenesená",J240,0)</f>
        <v>0</v>
      </c>
      <c r="BF240" s="225">
        <f>IF(M240="sníž. přenesená",J240,0)</f>
        <v>0</v>
      </c>
      <c r="BG240" s="225">
        <f>IF(M240="nulová",J240,0)</f>
        <v>0</v>
      </c>
      <c r="BH240" s="137" t="s">
        <v>260</v>
      </c>
      <c r="BI240" s="225">
        <f>ROUND(I240*H240,2)</f>
        <v>0</v>
      </c>
      <c r="BJ240" s="137" t="s">
        <v>265</v>
      </c>
      <c r="BK240" s="224" t="s">
        <v>964</v>
      </c>
    </row>
    <row r="241" spans="2:45" s="144" customFormat="1" ht="18.75">
      <c r="B241" s="145"/>
      <c r="D241" s="226" t="s">
        <v>266</v>
      </c>
      <c r="F241" s="227" t="s">
        <v>965</v>
      </c>
      <c r="K241" s="145"/>
      <c r="L241" s="228"/>
      <c r="S241" s="229"/>
      <c r="AR241" s="137" t="s">
        <v>266</v>
      </c>
      <c r="AS241" s="137" t="s">
        <v>187</v>
      </c>
    </row>
    <row r="242" spans="2:63" s="144" customFormat="1" ht="21.75" customHeight="1">
      <c r="B242" s="212"/>
      <c r="C242" s="231" t="s">
        <v>465</v>
      </c>
      <c r="D242" s="231" t="s">
        <v>342</v>
      </c>
      <c r="E242" s="232" t="s">
        <v>966</v>
      </c>
      <c r="F242" s="233" t="s">
        <v>967</v>
      </c>
      <c r="G242" s="234" t="s">
        <v>23</v>
      </c>
      <c r="H242" s="235">
        <v>2</v>
      </c>
      <c r="I242" s="236"/>
      <c r="J242" s="236">
        <f>ROUND(I242*H242,2)</f>
        <v>0</v>
      </c>
      <c r="K242" s="145"/>
      <c r="L242" s="237"/>
      <c r="M242" s="238" t="s">
        <v>212</v>
      </c>
      <c r="N242" s="222">
        <v>0.927</v>
      </c>
      <c r="O242" s="222">
        <f>N242*H242</f>
        <v>1.854</v>
      </c>
      <c r="P242" s="222">
        <v>0.00293</v>
      </c>
      <c r="Q242" s="222">
        <f>P242*H242</f>
        <v>0.00586</v>
      </c>
      <c r="R242" s="222">
        <v>0</v>
      </c>
      <c r="S242" s="223">
        <f>R242*H242</f>
        <v>0</v>
      </c>
      <c r="AP242" s="224" t="s">
        <v>265</v>
      </c>
      <c r="AR242" s="224" t="s">
        <v>342</v>
      </c>
      <c r="AS242" s="224" t="s">
        <v>187</v>
      </c>
      <c r="AW242" s="137" t="s">
        <v>257</v>
      </c>
      <c r="BC242" s="225">
        <f>IF(M242="základní",J242,0)</f>
        <v>0</v>
      </c>
      <c r="BD242" s="225">
        <f>IF(M242="snížená",J242,0)</f>
        <v>0</v>
      </c>
      <c r="BE242" s="225">
        <f>IF(M242="zákl. přenesená",J242,0)</f>
        <v>0</v>
      </c>
      <c r="BF242" s="225">
        <f>IF(M242="sníž. přenesená",J242,0)</f>
        <v>0</v>
      </c>
      <c r="BG242" s="225">
        <f>IF(M242="nulová",J242,0)</f>
        <v>0</v>
      </c>
      <c r="BH242" s="137" t="s">
        <v>260</v>
      </c>
      <c r="BI242" s="225">
        <f>ROUND(I242*H242,2)</f>
        <v>0</v>
      </c>
      <c r="BJ242" s="137" t="s">
        <v>265</v>
      </c>
      <c r="BK242" s="224" t="s">
        <v>968</v>
      </c>
    </row>
    <row r="243" spans="2:45" s="144" customFormat="1" ht="18.75">
      <c r="B243" s="145"/>
      <c r="D243" s="226" t="s">
        <v>266</v>
      </c>
      <c r="F243" s="227" t="s">
        <v>969</v>
      </c>
      <c r="K243" s="145"/>
      <c r="L243" s="228"/>
      <c r="S243" s="229"/>
      <c r="AR243" s="137" t="s">
        <v>266</v>
      </c>
      <c r="AS243" s="137" t="s">
        <v>187</v>
      </c>
    </row>
    <row r="244" spans="2:63" s="144" customFormat="1" ht="21.75" customHeight="1">
      <c r="B244" s="212"/>
      <c r="C244" s="231" t="s">
        <v>367</v>
      </c>
      <c r="D244" s="231" t="s">
        <v>342</v>
      </c>
      <c r="E244" s="232" t="s">
        <v>970</v>
      </c>
      <c r="F244" s="233" t="s">
        <v>971</v>
      </c>
      <c r="G244" s="234" t="s">
        <v>23</v>
      </c>
      <c r="H244" s="235">
        <v>2</v>
      </c>
      <c r="I244" s="236"/>
      <c r="J244" s="236">
        <f>ROUND(I244*H244,2)</f>
        <v>0</v>
      </c>
      <c r="K244" s="145"/>
      <c r="L244" s="237"/>
      <c r="M244" s="238" t="s">
        <v>212</v>
      </c>
      <c r="N244" s="222">
        <v>1.112</v>
      </c>
      <c r="O244" s="222">
        <f>N244*H244</f>
        <v>2.224</v>
      </c>
      <c r="P244" s="222">
        <v>0.00422</v>
      </c>
      <c r="Q244" s="222">
        <f>P244*H244</f>
        <v>0.00844</v>
      </c>
      <c r="R244" s="222">
        <v>0</v>
      </c>
      <c r="S244" s="223">
        <f>R244*H244</f>
        <v>0</v>
      </c>
      <c r="AP244" s="224" t="s">
        <v>265</v>
      </c>
      <c r="AR244" s="224" t="s">
        <v>342</v>
      </c>
      <c r="AS244" s="224" t="s">
        <v>187</v>
      </c>
      <c r="AW244" s="137" t="s">
        <v>257</v>
      </c>
      <c r="BC244" s="225">
        <f>IF(M244="základní",J244,0)</f>
        <v>0</v>
      </c>
      <c r="BD244" s="225">
        <f>IF(M244="snížená",J244,0)</f>
        <v>0</v>
      </c>
      <c r="BE244" s="225">
        <f>IF(M244="zákl. přenesená",J244,0)</f>
        <v>0</v>
      </c>
      <c r="BF244" s="225">
        <f>IF(M244="sníž. přenesená",J244,0)</f>
        <v>0</v>
      </c>
      <c r="BG244" s="225">
        <f>IF(M244="nulová",J244,0)</f>
        <v>0</v>
      </c>
      <c r="BH244" s="137" t="s">
        <v>260</v>
      </c>
      <c r="BI244" s="225">
        <f>ROUND(I244*H244,2)</f>
        <v>0</v>
      </c>
      <c r="BJ244" s="137" t="s">
        <v>265</v>
      </c>
      <c r="BK244" s="224" t="s">
        <v>972</v>
      </c>
    </row>
    <row r="245" spans="2:45" s="144" customFormat="1" ht="18.75">
      <c r="B245" s="145"/>
      <c r="D245" s="226" t="s">
        <v>266</v>
      </c>
      <c r="F245" s="227" t="s">
        <v>973</v>
      </c>
      <c r="K245" s="145"/>
      <c r="L245" s="228"/>
      <c r="S245" s="229"/>
      <c r="AR245" s="137" t="s">
        <v>266</v>
      </c>
      <c r="AS245" s="137" t="s">
        <v>187</v>
      </c>
    </row>
    <row r="246" spans="2:63" s="144" customFormat="1" ht="16.5" customHeight="1">
      <c r="B246" s="212"/>
      <c r="C246" s="231" t="s">
        <v>473</v>
      </c>
      <c r="D246" s="231" t="s">
        <v>342</v>
      </c>
      <c r="E246" s="232" t="s">
        <v>974</v>
      </c>
      <c r="F246" s="233" t="s">
        <v>975</v>
      </c>
      <c r="G246" s="234" t="s">
        <v>23</v>
      </c>
      <c r="H246" s="235">
        <v>8</v>
      </c>
      <c r="I246" s="236"/>
      <c r="J246" s="236">
        <f>ROUND(I246*H246,2)</f>
        <v>0</v>
      </c>
      <c r="K246" s="145"/>
      <c r="L246" s="237"/>
      <c r="M246" s="238" t="s">
        <v>212</v>
      </c>
      <c r="N246" s="222">
        <v>1.102</v>
      </c>
      <c r="O246" s="222">
        <f>N246*H246</f>
        <v>8.816</v>
      </c>
      <c r="P246" s="222">
        <v>0.00163</v>
      </c>
      <c r="Q246" s="222">
        <f>P246*H246</f>
        <v>0.01304</v>
      </c>
      <c r="R246" s="222">
        <v>0</v>
      </c>
      <c r="S246" s="223">
        <f>R246*H246</f>
        <v>0</v>
      </c>
      <c r="AP246" s="224" t="s">
        <v>265</v>
      </c>
      <c r="AR246" s="224" t="s">
        <v>342</v>
      </c>
      <c r="AS246" s="224" t="s">
        <v>187</v>
      </c>
      <c r="AW246" s="137" t="s">
        <v>257</v>
      </c>
      <c r="BC246" s="225">
        <f>IF(M246="základní",J246,0)</f>
        <v>0</v>
      </c>
      <c r="BD246" s="225">
        <f>IF(M246="snížená",J246,0)</f>
        <v>0</v>
      </c>
      <c r="BE246" s="225">
        <f>IF(M246="zákl. přenesená",J246,0)</f>
        <v>0</v>
      </c>
      <c r="BF246" s="225">
        <f>IF(M246="sníž. přenesená",J246,0)</f>
        <v>0</v>
      </c>
      <c r="BG246" s="225">
        <f>IF(M246="nulová",J246,0)</f>
        <v>0</v>
      </c>
      <c r="BH246" s="137" t="s">
        <v>260</v>
      </c>
      <c r="BI246" s="225">
        <f>ROUND(I246*H246,2)</f>
        <v>0</v>
      </c>
      <c r="BJ246" s="137" t="s">
        <v>265</v>
      </c>
      <c r="BK246" s="224" t="s">
        <v>976</v>
      </c>
    </row>
    <row r="247" spans="2:45" s="144" customFormat="1" ht="18.75">
      <c r="B247" s="145"/>
      <c r="D247" s="226" t="s">
        <v>266</v>
      </c>
      <c r="F247" s="227" t="s">
        <v>977</v>
      </c>
      <c r="K247" s="145"/>
      <c r="L247" s="228"/>
      <c r="S247" s="229"/>
      <c r="AR247" s="137" t="s">
        <v>266</v>
      </c>
      <c r="AS247" s="137" t="s">
        <v>187</v>
      </c>
    </row>
    <row r="248" spans="2:63" s="144" customFormat="1" ht="16.5" customHeight="1">
      <c r="B248" s="212"/>
      <c r="C248" s="231" t="s">
        <v>370</v>
      </c>
      <c r="D248" s="231" t="s">
        <v>342</v>
      </c>
      <c r="E248" s="232" t="s">
        <v>978</v>
      </c>
      <c r="F248" s="233" t="s">
        <v>979</v>
      </c>
      <c r="G248" s="234" t="s">
        <v>11</v>
      </c>
      <c r="H248" s="235">
        <v>19</v>
      </c>
      <c r="I248" s="236"/>
      <c r="J248" s="236">
        <f>ROUND(I248*H248,2)</f>
        <v>0</v>
      </c>
      <c r="K248" s="145"/>
      <c r="L248" s="237"/>
      <c r="M248" s="238" t="s">
        <v>212</v>
      </c>
      <c r="N248" s="222">
        <v>0.021</v>
      </c>
      <c r="O248" s="222">
        <f>N248*H248</f>
        <v>0.399</v>
      </c>
      <c r="P248" s="222">
        <v>0</v>
      </c>
      <c r="Q248" s="222">
        <f>P248*H248</f>
        <v>0</v>
      </c>
      <c r="R248" s="222">
        <v>0</v>
      </c>
      <c r="S248" s="223">
        <f>R248*H248</f>
        <v>0</v>
      </c>
      <c r="AP248" s="224" t="s">
        <v>265</v>
      </c>
      <c r="AR248" s="224" t="s">
        <v>342</v>
      </c>
      <c r="AS248" s="224" t="s">
        <v>187</v>
      </c>
      <c r="AW248" s="137" t="s">
        <v>257</v>
      </c>
      <c r="BC248" s="225">
        <f>IF(M248="základní",J248,0)</f>
        <v>0</v>
      </c>
      <c r="BD248" s="225">
        <f>IF(M248="snížená",J248,0)</f>
        <v>0</v>
      </c>
      <c r="BE248" s="225">
        <f>IF(M248="zákl. přenesená",J248,0)</f>
        <v>0</v>
      </c>
      <c r="BF248" s="225">
        <f>IF(M248="sníž. přenesená",J248,0)</f>
        <v>0</v>
      </c>
      <c r="BG248" s="225">
        <f>IF(M248="nulová",J248,0)</f>
        <v>0</v>
      </c>
      <c r="BH248" s="137" t="s">
        <v>260</v>
      </c>
      <c r="BI248" s="225">
        <f>ROUND(I248*H248,2)</f>
        <v>0</v>
      </c>
      <c r="BJ248" s="137" t="s">
        <v>265</v>
      </c>
      <c r="BK248" s="224" t="s">
        <v>980</v>
      </c>
    </row>
    <row r="249" spans="2:45" s="144" customFormat="1" ht="28.5">
      <c r="B249" s="145"/>
      <c r="D249" s="226" t="s">
        <v>266</v>
      </c>
      <c r="F249" s="227" t="s">
        <v>981</v>
      </c>
      <c r="K249" s="145"/>
      <c r="L249" s="228"/>
      <c r="S249" s="229"/>
      <c r="AR249" s="137" t="s">
        <v>266</v>
      </c>
      <c r="AS249" s="137" t="s">
        <v>187</v>
      </c>
    </row>
    <row r="250" spans="2:63" s="144" customFormat="1" ht="16.5" customHeight="1">
      <c r="B250" s="212"/>
      <c r="C250" s="231" t="s">
        <v>481</v>
      </c>
      <c r="D250" s="231" t="s">
        <v>342</v>
      </c>
      <c r="E250" s="232" t="s">
        <v>982</v>
      </c>
      <c r="F250" s="233" t="s">
        <v>983</v>
      </c>
      <c r="G250" s="234" t="s">
        <v>11</v>
      </c>
      <c r="H250" s="235">
        <v>5</v>
      </c>
      <c r="I250" s="236"/>
      <c r="J250" s="236">
        <f>ROUND(I250*H250,2)</f>
        <v>0</v>
      </c>
      <c r="K250" s="145"/>
      <c r="L250" s="237"/>
      <c r="M250" s="238" t="s">
        <v>212</v>
      </c>
      <c r="N250" s="222">
        <v>0.032</v>
      </c>
      <c r="O250" s="222">
        <f>N250*H250</f>
        <v>0.16</v>
      </c>
      <c r="P250" s="222">
        <v>0</v>
      </c>
      <c r="Q250" s="222">
        <f>P250*H250</f>
        <v>0</v>
      </c>
      <c r="R250" s="222">
        <v>0</v>
      </c>
      <c r="S250" s="223">
        <f>R250*H250</f>
        <v>0</v>
      </c>
      <c r="AP250" s="224" t="s">
        <v>265</v>
      </c>
      <c r="AR250" s="224" t="s">
        <v>342</v>
      </c>
      <c r="AS250" s="224" t="s">
        <v>187</v>
      </c>
      <c r="AW250" s="137" t="s">
        <v>257</v>
      </c>
      <c r="BC250" s="225">
        <f>IF(M250="základní",J250,0)</f>
        <v>0</v>
      </c>
      <c r="BD250" s="225">
        <f>IF(M250="snížená",J250,0)</f>
        <v>0</v>
      </c>
      <c r="BE250" s="225">
        <f>IF(M250="zákl. přenesená",J250,0)</f>
        <v>0</v>
      </c>
      <c r="BF250" s="225">
        <f>IF(M250="sníž. přenesená",J250,0)</f>
        <v>0</v>
      </c>
      <c r="BG250" s="225">
        <f>IF(M250="nulová",J250,0)</f>
        <v>0</v>
      </c>
      <c r="BH250" s="137" t="s">
        <v>260</v>
      </c>
      <c r="BI250" s="225">
        <f>ROUND(I250*H250,2)</f>
        <v>0</v>
      </c>
      <c r="BJ250" s="137" t="s">
        <v>265</v>
      </c>
      <c r="BK250" s="224" t="s">
        <v>984</v>
      </c>
    </row>
    <row r="251" spans="2:45" s="144" customFormat="1" ht="28.5">
      <c r="B251" s="145"/>
      <c r="D251" s="226" t="s">
        <v>266</v>
      </c>
      <c r="F251" s="227" t="s">
        <v>985</v>
      </c>
      <c r="K251" s="145"/>
      <c r="L251" s="228"/>
      <c r="S251" s="229"/>
      <c r="AR251" s="137" t="s">
        <v>266</v>
      </c>
      <c r="AS251" s="137" t="s">
        <v>187</v>
      </c>
    </row>
    <row r="252" spans="2:63" s="144" customFormat="1" ht="21.75" customHeight="1">
      <c r="B252" s="212"/>
      <c r="C252" s="231" t="s">
        <v>374</v>
      </c>
      <c r="D252" s="231" t="s">
        <v>342</v>
      </c>
      <c r="E252" s="232" t="s">
        <v>986</v>
      </c>
      <c r="F252" s="233" t="s">
        <v>987</v>
      </c>
      <c r="G252" s="234" t="s">
        <v>11</v>
      </c>
      <c r="H252" s="235">
        <v>267</v>
      </c>
      <c r="I252" s="236"/>
      <c r="J252" s="236">
        <f>ROUND(I252*H252,2)</f>
        <v>0</v>
      </c>
      <c r="K252" s="145"/>
      <c r="L252" s="237"/>
      <c r="M252" s="238" t="s">
        <v>212</v>
      </c>
      <c r="N252" s="222">
        <v>0.41400000000000003</v>
      </c>
      <c r="O252" s="222">
        <f>N252*H252</f>
        <v>110.53800000000001</v>
      </c>
      <c r="P252" s="222">
        <v>0.00047000000000000004</v>
      </c>
      <c r="Q252" s="222">
        <f>P252*H252</f>
        <v>0.12549000000000002</v>
      </c>
      <c r="R252" s="222">
        <v>0</v>
      </c>
      <c r="S252" s="223">
        <f>R252*H252</f>
        <v>0</v>
      </c>
      <c r="AP252" s="224" t="s">
        <v>265</v>
      </c>
      <c r="AR252" s="224" t="s">
        <v>342</v>
      </c>
      <c r="AS252" s="224" t="s">
        <v>187</v>
      </c>
      <c r="AW252" s="137" t="s">
        <v>257</v>
      </c>
      <c r="BC252" s="225">
        <f>IF(M252="základní",J252,0)</f>
        <v>0</v>
      </c>
      <c r="BD252" s="225">
        <f>IF(M252="snížená",J252,0)</f>
        <v>0</v>
      </c>
      <c r="BE252" s="225">
        <f>IF(M252="zákl. přenesená",J252,0)</f>
        <v>0</v>
      </c>
      <c r="BF252" s="225">
        <f>IF(M252="sníž. přenesená",J252,0)</f>
        <v>0</v>
      </c>
      <c r="BG252" s="225">
        <f>IF(M252="nulová",J252,0)</f>
        <v>0</v>
      </c>
      <c r="BH252" s="137" t="s">
        <v>260</v>
      </c>
      <c r="BI252" s="225">
        <f>ROUND(I252*H252,2)</f>
        <v>0</v>
      </c>
      <c r="BJ252" s="137" t="s">
        <v>265</v>
      </c>
      <c r="BK252" s="224" t="s">
        <v>988</v>
      </c>
    </row>
    <row r="253" spans="2:45" s="144" customFormat="1" ht="9.75">
      <c r="B253" s="145"/>
      <c r="D253" s="226" t="s">
        <v>266</v>
      </c>
      <c r="F253" s="227" t="s">
        <v>989</v>
      </c>
      <c r="K253" s="145"/>
      <c r="L253" s="228"/>
      <c r="S253" s="229"/>
      <c r="AR253" s="137" t="s">
        <v>266</v>
      </c>
      <c r="AS253" s="137" t="s">
        <v>187</v>
      </c>
    </row>
    <row r="254" spans="2:63" s="144" customFormat="1" ht="21.75" customHeight="1">
      <c r="B254" s="212"/>
      <c r="C254" s="231" t="s">
        <v>488</v>
      </c>
      <c r="D254" s="231" t="s">
        <v>342</v>
      </c>
      <c r="E254" s="232" t="s">
        <v>990</v>
      </c>
      <c r="F254" s="233" t="s">
        <v>991</v>
      </c>
      <c r="G254" s="234" t="s">
        <v>11</v>
      </c>
      <c r="H254" s="235">
        <v>44</v>
      </c>
      <c r="I254" s="236"/>
      <c r="J254" s="236">
        <f>ROUND(I254*H254,2)</f>
        <v>0</v>
      </c>
      <c r="K254" s="145"/>
      <c r="L254" s="237"/>
      <c r="M254" s="238" t="s">
        <v>212</v>
      </c>
      <c r="N254" s="222">
        <v>0.42400000000000004</v>
      </c>
      <c r="O254" s="222">
        <f>N254*H254</f>
        <v>18.656000000000002</v>
      </c>
      <c r="P254" s="222">
        <v>0.00058</v>
      </c>
      <c r="Q254" s="222">
        <f>P254*H254</f>
        <v>0.02552</v>
      </c>
      <c r="R254" s="222">
        <v>0</v>
      </c>
      <c r="S254" s="223">
        <f>R254*H254</f>
        <v>0</v>
      </c>
      <c r="AP254" s="224" t="s">
        <v>265</v>
      </c>
      <c r="AR254" s="224" t="s">
        <v>342</v>
      </c>
      <c r="AS254" s="224" t="s">
        <v>187</v>
      </c>
      <c r="AW254" s="137" t="s">
        <v>257</v>
      </c>
      <c r="BC254" s="225">
        <f>IF(M254="základní",J254,0)</f>
        <v>0</v>
      </c>
      <c r="BD254" s="225">
        <f>IF(M254="snížená",J254,0)</f>
        <v>0</v>
      </c>
      <c r="BE254" s="225">
        <f>IF(M254="zákl. přenesená",J254,0)</f>
        <v>0</v>
      </c>
      <c r="BF254" s="225">
        <f>IF(M254="sníž. přenesená",J254,0)</f>
        <v>0</v>
      </c>
      <c r="BG254" s="225">
        <f>IF(M254="nulová",J254,0)</f>
        <v>0</v>
      </c>
      <c r="BH254" s="137" t="s">
        <v>260</v>
      </c>
      <c r="BI254" s="225">
        <f>ROUND(I254*H254,2)</f>
        <v>0</v>
      </c>
      <c r="BJ254" s="137" t="s">
        <v>265</v>
      </c>
      <c r="BK254" s="224" t="s">
        <v>992</v>
      </c>
    </row>
    <row r="255" spans="2:45" s="144" customFormat="1" ht="9.75">
      <c r="B255" s="145"/>
      <c r="D255" s="226" t="s">
        <v>266</v>
      </c>
      <c r="F255" s="227" t="s">
        <v>993</v>
      </c>
      <c r="K255" s="145"/>
      <c r="L255" s="228"/>
      <c r="S255" s="229"/>
      <c r="AR255" s="137" t="s">
        <v>266</v>
      </c>
      <c r="AS255" s="137" t="s">
        <v>187</v>
      </c>
    </row>
    <row r="256" spans="2:63" s="144" customFormat="1" ht="21.75" customHeight="1">
      <c r="B256" s="212"/>
      <c r="C256" s="231" t="s">
        <v>377</v>
      </c>
      <c r="D256" s="231" t="s">
        <v>342</v>
      </c>
      <c r="E256" s="232" t="s">
        <v>994</v>
      </c>
      <c r="F256" s="233" t="s">
        <v>995</v>
      </c>
      <c r="G256" s="234" t="s">
        <v>11</v>
      </c>
      <c r="H256" s="235">
        <v>85</v>
      </c>
      <c r="I256" s="236"/>
      <c r="J256" s="236">
        <f>ROUND(I256*H256,2)</f>
        <v>0</v>
      </c>
      <c r="K256" s="145"/>
      <c r="L256" s="237"/>
      <c r="M256" s="238" t="s">
        <v>212</v>
      </c>
      <c r="N256" s="222">
        <v>0.42900000000000005</v>
      </c>
      <c r="O256" s="222">
        <f>N256*H256</f>
        <v>36.465</v>
      </c>
      <c r="P256" s="222">
        <v>0.00072</v>
      </c>
      <c r="Q256" s="222">
        <f>P256*H256</f>
        <v>0.061200000000000004</v>
      </c>
      <c r="R256" s="222">
        <v>0</v>
      </c>
      <c r="S256" s="223">
        <f>R256*H256</f>
        <v>0</v>
      </c>
      <c r="AP256" s="224" t="s">
        <v>265</v>
      </c>
      <c r="AR256" s="224" t="s">
        <v>342</v>
      </c>
      <c r="AS256" s="224" t="s">
        <v>187</v>
      </c>
      <c r="AW256" s="137" t="s">
        <v>257</v>
      </c>
      <c r="BC256" s="225">
        <f>IF(M256="základní",J256,0)</f>
        <v>0</v>
      </c>
      <c r="BD256" s="225">
        <f>IF(M256="snížená",J256,0)</f>
        <v>0</v>
      </c>
      <c r="BE256" s="225">
        <f>IF(M256="zákl. přenesená",J256,0)</f>
        <v>0</v>
      </c>
      <c r="BF256" s="225">
        <f>IF(M256="sníž. přenesená",J256,0)</f>
        <v>0</v>
      </c>
      <c r="BG256" s="225">
        <f>IF(M256="nulová",J256,0)</f>
        <v>0</v>
      </c>
      <c r="BH256" s="137" t="s">
        <v>260</v>
      </c>
      <c r="BI256" s="225">
        <f>ROUND(I256*H256,2)</f>
        <v>0</v>
      </c>
      <c r="BJ256" s="137" t="s">
        <v>265</v>
      </c>
      <c r="BK256" s="224" t="s">
        <v>996</v>
      </c>
    </row>
    <row r="257" spans="2:45" s="144" customFormat="1" ht="9.75">
      <c r="B257" s="145"/>
      <c r="D257" s="226" t="s">
        <v>266</v>
      </c>
      <c r="F257" s="227" t="s">
        <v>997</v>
      </c>
      <c r="K257" s="145"/>
      <c r="L257" s="228"/>
      <c r="S257" s="229"/>
      <c r="AR257" s="137" t="s">
        <v>266</v>
      </c>
      <c r="AS257" s="137" t="s">
        <v>187</v>
      </c>
    </row>
    <row r="258" spans="2:63" s="144" customFormat="1" ht="21.75" customHeight="1">
      <c r="B258" s="212"/>
      <c r="C258" s="231" t="s">
        <v>495</v>
      </c>
      <c r="D258" s="231" t="s">
        <v>342</v>
      </c>
      <c r="E258" s="232" t="s">
        <v>998</v>
      </c>
      <c r="F258" s="233" t="s">
        <v>999</v>
      </c>
      <c r="G258" s="234" t="s">
        <v>11</v>
      </c>
      <c r="H258" s="235">
        <v>66</v>
      </c>
      <c r="I258" s="236"/>
      <c r="J258" s="236">
        <f>ROUND(I258*H258,2)</f>
        <v>0</v>
      </c>
      <c r="K258" s="145"/>
      <c r="L258" s="237"/>
      <c r="M258" s="238" t="s">
        <v>212</v>
      </c>
      <c r="N258" s="222">
        <v>0.438</v>
      </c>
      <c r="O258" s="222">
        <f>N258*H258</f>
        <v>28.908</v>
      </c>
      <c r="P258" s="222">
        <v>0.00129</v>
      </c>
      <c r="Q258" s="222">
        <f>P258*H258</f>
        <v>0.08514</v>
      </c>
      <c r="R258" s="222">
        <v>0</v>
      </c>
      <c r="S258" s="223">
        <f>R258*H258</f>
        <v>0</v>
      </c>
      <c r="AP258" s="224" t="s">
        <v>265</v>
      </c>
      <c r="AR258" s="224" t="s">
        <v>342</v>
      </c>
      <c r="AS258" s="224" t="s">
        <v>187</v>
      </c>
      <c r="AW258" s="137" t="s">
        <v>257</v>
      </c>
      <c r="BC258" s="225">
        <f>IF(M258="základní",J258,0)</f>
        <v>0</v>
      </c>
      <c r="BD258" s="225">
        <f>IF(M258="snížená",J258,0)</f>
        <v>0</v>
      </c>
      <c r="BE258" s="225">
        <f>IF(M258="zákl. přenesená",J258,0)</f>
        <v>0</v>
      </c>
      <c r="BF258" s="225">
        <f>IF(M258="sníž. přenesená",J258,0)</f>
        <v>0</v>
      </c>
      <c r="BG258" s="225">
        <f>IF(M258="nulová",J258,0)</f>
        <v>0</v>
      </c>
      <c r="BH258" s="137" t="s">
        <v>260</v>
      </c>
      <c r="BI258" s="225">
        <f>ROUND(I258*H258,2)</f>
        <v>0</v>
      </c>
      <c r="BJ258" s="137" t="s">
        <v>265</v>
      </c>
      <c r="BK258" s="224" t="s">
        <v>1000</v>
      </c>
    </row>
    <row r="259" spans="2:45" s="144" customFormat="1" ht="9.75">
      <c r="B259" s="145"/>
      <c r="D259" s="226" t="s">
        <v>266</v>
      </c>
      <c r="F259" s="227" t="s">
        <v>1001</v>
      </c>
      <c r="K259" s="145"/>
      <c r="L259" s="228"/>
      <c r="S259" s="229"/>
      <c r="AR259" s="137" t="s">
        <v>266</v>
      </c>
      <c r="AS259" s="137" t="s">
        <v>187</v>
      </c>
    </row>
    <row r="260" spans="2:63" s="144" customFormat="1" ht="21.75" customHeight="1">
      <c r="B260" s="212"/>
      <c r="C260" s="231" t="s">
        <v>499</v>
      </c>
      <c r="D260" s="231" t="s">
        <v>342</v>
      </c>
      <c r="E260" s="232" t="s">
        <v>1002</v>
      </c>
      <c r="F260" s="233" t="s">
        <v>1003</v>
      </c>
      <c r="G260" s="234" t="s">
        <v>11</v>
      </c>
      <c r="H260" s="235">
        <v>59</v>
      </c>
      <c r="I260" s="236"/>
      <c r="J260" s="236">
        <f>ROUND(I260*H260,2)</f>
        <v>0</v>
      </c>
      <c r="K260" s="145"/>
      <c r="L260" s="237"/>
      <c r="M260" s="238" t="s">
        <v>212</v>
      </c>
      <c r="N260" s="222">
        <v>0.443</v>
      </c>
      <c r="O260" s="222">
        <f>N260*H260</f>
        <v>26.137</v>
      </c>
      <c r="P260" s="222">
        <v>0.00161</v>
      </c>
      <c r="Q260" s="222">
        <f>P260*H260</f>
        <v>0.09499</v>
      </c>
      <c r="R260" s="222">
        <v>0</v>
      </c>
      <c r="S260" s="223">
        <f>R260*H260</f>
        <v>0</v>
      </c>
      <c r="AP260" s="224" t="s">
        <v>265</v>
      </c>
      <c r="AR260" s="224" t="s">
        <v>342</v>
      </c>
      <c r="AS260" s="224" t="s">
        <v>187</v>
      </c>
      <c r="AW260" s="137" t="s">
        <v>257</v>
      </c>
      <c r="BC260" s="225">
        <f>IF(M260="základní",J260,0)</f>
        <v>0</v>
      </c>
      <c r="BD260" s="225">
        <f>IF(M260="snížená",J260,0)</f>
        <v>0</v>
      </c>
      <c r="BE260" s="225">
        <f>IF(M260="zákl. přenesená",J260,0)</f>
        <v>0</v>
      </c>
      <c r="BF260" s="225">
        <f>IF(M260="sníž. přenesená",J260,0)</f>
        <v>0</v>
      </c>
      <c r="BG260" s="225">
        <f>IF(M260="nulová",J260,0)</f>
        <v>0</v>
      </c>
      <c r="BH260" s="137" t="s">
        <v>260</v>
      </c>
      <c r="BI260" s="225">
        <f>ROUND(I260*H260,2)</f>
        <v>0</v>
      </c>
      <c r="BJ260" s="137" t="s">
        <v>265</v>
      </c>
      <c r="BK260" s="224" t="s">
        <v>1004</v>
      </c>
    </row>
    <row r="261" spans="2:45" s="144" customFormat="1" ht="18.75">
      <c r="B261" s="145"/>
      <c r="D261" s="226" t="s">
        <v>266</v>
      </c>
      <c r="F261" s="227" t="s">
        <v>1005</v>
      </c>
      <c r="K261" s="145"/>
      <c r="L261" s="228"/>
      <c r="S261" s="229"/>
      <c r="AR261" s="137" t="s">
        <v>266</v>
      </c>
      <c r="AS261" s="137" t="s">
        <v>187</v>
      </c>
    </row>
    <row r="262" spans="2:63" s="144" customFormat="1" ht="16.5" customHeight="1">
      <c r="B262" s="212"/>
      <c r="C262" s="231" t="s">
        <v>503</v>
      </c>
      <c r="D262" s="231" t="s">
        <v>342</v>
      </c>
      <c r="E262" s="232" t="s">
        <v>1006</v>
      </c>
      <c r="F262" s="233" t="s">
        <v>1007</v>
      </c>
      <c r="G262" s="234" t="s">
        <v>11</v>
      </c>
      <c r="H262" s="235">
        <v>521</v>
      </c>
      <c r="I262" s="236"/>
      <c r="J262" s="236">
        <f>ROUND(I262*H262,2)</f>
        <v>0</v>
      </c>
      <c r="K262" s="145"/>
      <c r="L262" s="237"/>
      <c r="M262" s="238" t="s">
        <v>212</v>
      </c>
      <c r="N262" s="222">
        <v>0.038</v>
      </c>
      <c r="O262" s="222">
        <f>N262*H262</f>
        <v>19.798</v>
      </c>
      <c r="P262" s="222">
        <v>0</v>
      </c>
      <c r="Q262" s="222">
        <f>P262*H262</f>
        <v>0</v>
      </c>
      <c r="R262" s="222">
        <v>0</v>
      </c>
      <c r="S262" s="223">
        <f>R262*H262</f>
        <v>0</v>
      </c>
      <c r="AP262" s="224" t="s">
        <v>265</v>
      </c>
      <c r="AR262" s="224" t="s">
        <v>342</v>
      </c>
      <c r="AS262" s="224" t="s">
        <v>187</v>
      </c>
      <c r="AW262" s="137" t="s">
        <v>257</v>
      </c>
      <c r="BC262" s="225">
        <f>IF(M262="základní",J262,0)</f>
        <v>0</v>
      </c>
      <c r="BD262" s="225">
        <f>IF(M262="snížená",J262,0)</f>
        <v>0</v>
      </c>
      <c r="BE262" s="225">
        <f>IF(M262="zákl. přenesená",J262,0)</f>
        <v>0</v>
      </c>
      <c r="BF262" s="225">
        <f>IF(M262="sníž. přenesená",J262,0)</f>
        <v>0</v>
      </c>
      <c r="BG262" s="225">
        <f>IF(M262="nulová",J262,0)</f>
        <v>0</v>
      </c>
      <c r="BH262" s="137" t="s">
        <v>260</v>
      </c>
      <c r="BI262" s="225">
        <f>ROUND(I262*H262,2)</f>
        <v>0</v>
      </c>
      <c r="BJ262" s="137" t="s">
        <v>265</v>
      </c>
      <c r="BK262" s="224" t="s">
        <v>1008</v>
      </c>
    </row>
    <row r="263" spans="2:45" s="144" customFormat="1" ht="9.75">
      <c r="B263" s="145"/>
      <c r="D263" s="226" t="s">
        <v>266</v>
      </c>
      <c r="F263" s="227" t="s">
        <v>1009</v>
      </c>
      <c r="K263" s="145"/>
      <c r="L263" s="228"/>
      <c r="S263" s="229"/>
      <c r="AR263" s="137" t="s">
        <v>266</v>
      </c>
      <c r="AS263" s="137" t="s">
        <v>187</v>
      </c>
    </row>
    <row r="264" spans="2:63" s="144" customFormat="1" ht="21.75" customHeight="1">
      <c r="B264" s="212"/>
      <c r="C264" s="289" t="s">
        <v>388</v>
      </c>
      <c r="D264" s="289" t="s">
        <v>342</v>
      </c>
      <c r="E264" s="290" t="s">
        <v>1010</v>
      </c>
      <c r="F264" s="291" t="s">
        <v>1011</v>
      </c>
      <c r="G264" s="292" t="s">
        <v>165</v>
      </c>
      <c r="H264" s="293">
        <v>1</v>
      </c>
      <c r="I264" s="294"/>
      <c r="J264" s="294">
        <f>ROUND(I264*H264,2)</f>
        <v>0</v>
      </c>
      <c r="K264" s="145"/>
      <c r="L264" s="237"/>
      <c r="M264" s="238" t="s">
        <v>212</v>
      </c>
      <c r="N264" s="222">
        <v>0</v>
      </c>
      <c r="O264" s="222">
        <f>N264*H264</f>
        <v>0</v>
      </c>
      <c r="P264" s="222">
        <v>0</v>
      </c>
      <c r="Q264" s="222">
        <f>P264*H264</f>
        <v>0</v>
      </c>
      <c r="R264" s="222">
        <v>0</v>
      </c>
      <c r="S264" s="223">
        <f>R264*H264</f>
        <v>0</v>
      </c>
      <c r="AP264" s="224" t="s">
        <v>265</v>
      </c>
      <c r="AR264" s="224" t="s">
        <v>342</v>
      </c>
      <c r="AS264" s="224" t="s">
        <v>187</v>
      </c>
      <c r="AW264" s="137" t="s">
        <v>257</v>
      </c>
      <c r="BC264" s="225">
        <f>IF(M264="základní",J264,0)</f>
        <v>0</v>
      </c>
      <c r="BD264" s="225">
        <f>IF(M264="snížená",J264,0)</f>
        <v>0</v>
      </c>
      <c r="BE264" s="225">
        <f>IF(M264="zákl. přenesená",J264,0)</f>
        <v>0</v>
      </c>
      <c r="BF264" s="225">
        <f>IF(M264="sníž. přenesená",J264,0)</f>
        <v>0</v>
      </c>
      <c r="BG264" s="225">
        <f>IF(M264="nulová",J264,0)</f>
        <v>0</v>
      </c>
      <c r="BH264" s="137" t="s">
        <v>260</v>
      </c>
      <c r="BI264" s="225">
        <f>ROUND(I264*H264,2)</f>
        <v>0</v>
      </c>
      <c r="BJ264" s="137" t="s">
        <v>265</v>
      </c>
      <c r="BK264" s="224" t="s">
        <v>1012</v>
      </c>
    </row>
    <row r="265" spans="2:45" s="144" customFormat="1" ht="9.75">
      <c r="B265" s="145"/>
      <c r="D265" s="226" t="s">
        <v>266</v>
      </c>
      <c r="F265" s="227" t="s">
        <v>1402</v>
      </c>
      <c r="K265" s="145"/>
      <c r="L265" s="228"/>
      <c r="S265" s="229"/>
      <c r="AR265" s="137" t="s">
        <v>266</v>
      </c>
      <c r="AS265" s="137" t="s">
        <v>187</v>
      </c>
    </row>
    <row r="266" spans="2:61" s="200" customFormat="1" ht="22.5" customHeight="1">
      <c r="B266" s="201"/>
      <c r="D266" s="202" t="s">
        <v>253</v>
      </c>
      <c r="E266" s="210" t="s">
        <v>1013</v>
      </c>
      <c r="F266" s="210" t="s">
        <v>1014</v>
      </c>
      <c r="J266" s="211">
        <f>BI266</f>
        <v>0</v>
      </c>
      <c r="K266" s="201"/>
      <c r="L266" s="205"/>
      <c r="O266" s="206">
        <f>SUM(O267:O308)</f>
        <v>23.29</v>
      </c>
      <c r="Q266" s="206">
        <f>SUM(Q267:Q308)</f>
        <v>0.060289999999999996</v>
      </c>
      <c r="S266" s="207">
        <f>SUM(S267:S308)</f>
        <v>0</v>
      </c>
      <c r="AP266" s="202" t="s">
        <v>187</v>
      </c>
      <c r="AR266" s="208" t="s">
        <v>253</v>
      </c>
      <c r="AS266" s="208" t="s">
        <v>260</v>
      </c>
      <c r="AW266" s="202" t="s">
        <v>257</v>
      </c>
      <c r="BI266" s="209">
        <f>SUM(BI267:BI308)</f>
        <v>0</v>
      </c>
    </row>
    <row r="267" spans="2:63" s="144" customFormat="1" ht="21.75" customHeight="1">
      <c r="B267" s="212"/>
      <c r="C267" s="231" t="s">
        <v>510</v>
      </c>
      <c r="D267" s="231" t="s">
        <v>342</v>
      </c>
      <c r="E267" s="232" t="s">
        <v>1015</v>
      </c>
      <c r="F267" s="233" t="s">
        <v>1016</v>
      </c>
      <c r="G267" s="234" t="s">
        <v>23</v>
      </c>
      <c r="H267" s="235">
        <v>12</v>
      </c>
      <c r="I267" s="236"/>
      <c r="J267" s="236">
        <f>ROUND(I267*H267,2)</f>
        <v>0</v>
      </c>
      <c r="K267" s="145"/>
      <c r="L267" s="237"/>
      <c r="M267" s="238" t="s">
        <v>212</v>
      </c>
      <c r="N267" s="222">
        <v>0.066</v>
      </c>
      <c r="O267" s="222">
        <f>N267*H267</f>
        <v>0.792</v>
      </c>
      <c r="P267" s="222">
        <v>0.00023000000000000003</v>
      </c>
      <c r="Q267" s="222">
        <f>P267*H267</f>
        <v>0.0027600000000000003</v>
      </c>
      <c r="R267" s="222">
        <v>0</v>
      </c>
      <c r="S267" s="223">
        <f>R267*H267</f>
        <v>0</v>
      </c>
      <c r="AP267" s="224" t="s">
        <v>265</v>
      </c>
      <c r="AR267" s="224" t="s">
        <v>342</v>
      </c>
      <c r="AS267" s="224" t="s">
        <v>187</v>
      </c>
      <c r="AW267" s="137" t="s">
        <v>257</v>
      </c>
      <c r="BC267" s="225">
        <f>IF(M267="základní",J267,0)</f>
        <v>0</v>
      </c>
      <c r="BD267" s="225">
        <f>IF(M267="snížená",J267,0)</f>
        <v>0</v>
      </c>
      <c r="BE267" s="225">
        <f>IF(M267="zákl. přenesená",J267,0)</f>
        <v>0</v>
      </c>
      <c r="BF267" s="225">
        <f>IF(M267="sníž. přenesená",J267,0)</f>
        <v>0</v>
      </c>
      <c r="BG267" s="225">
        <f>IF(M267="nulová",J267,0)</f>
        <v>0</v>
      </c>
      <c r="BH267" s="137" t="s">
        <v>260</v>
      </c>
      <c r="BI267" s="225">
        <f>ROUND(I267*H267,2)</f>
        <v>0</v>
      </c>
      <c r="BJ267" s="137" t="s">
        <v>265</v>
      </c>
      <c r="BK267" s="224" t="s">
        <v>1017</v>
      </c>
    </row>
    <row r="268" spans="2:45" s="144" customFormat="1" ht="9.75">
      <c r="B268" s="145"/>
      <c r="D268" s="226" t="s">
        <v>266</v>
      </c>
      <c r="F268" s="227" t="s">
        <v>1018</v>
      </c>
      <c r="K268" s="145"/>
      <c r="L268" s="228"/>
      <c r="S268" s="229"/>
      <c r="AR268" s="137" t="s">
        <v>266</v>
      </c>
      <c r="AS268" s="137" t="s">
        <v>187</v>
      </c>
    </row>
    <row r="269" spans="2:63" s="144" customFormat="1" ht="21.75" customHeight="1">
      <c r="B269" s="212"/>
      <c r="C269" s="231" t="s">
        <v>393</v>
      </c>
      <c r="D269" s="231" t="s">
        <v>342</v>
      </c>
      <c r="E269" s="232" t="s">
        <v>1019</v>
      </c>
      <c r="F269" s="233" t="s">
        <v>1020</v>
      </c>
      <c r="G269" s="234" t="s">
        <v>23</v>
      </c>
      <c r="H269" s="235">
        <v>6</v>
      </c>
      <c r="I269" s="236"/>
      <c r="J269" s="236">
        <f>ROUND(I269*H269,2)</f>
        <v>0</v>
      </c>
      <c r="K269" s="145"/>
      <c r="L269" s="237"/>
      <c r="M269" s="238" t="s">
        <v>212</v>
      </c>
      <c r="N269" s="222">
        <v>0.15</v>
      </c>
      <c r="O269" s="222">
        <f>N269*H269</f>
        <v>0.8999999999999999</v>
      </c>
      <c r="P269" s="222">
        <v>0.00026</v>
      </c>
      <c r="Q269" s="222">
        <f>P269*H269</f>
        <v>0.0015599999999999998</v>
      </c>
      <c r="R269" s="222">
        <v>0</v>
      </c>
      <c r="S269" s="223">
        <f>R269*H269</f>
        <v>0</v>
      </c>
      <c r="AP269" s="224" t="s">
        <v>265</v>
      </c>
      <c r="AR269" s="224" t="s">
        <v>342</v>
      </c>
      <c r="AS269" s="224" t="s">
        <v>187</v>
      </c>
      <c r="AW269" s="137" t="s">
        <v>257</v>
      </c>
      <c r="BC269" s="225">
        <f>IF(M269="základní",J269,0)</f>
        <v>0</v>
      </c>
      <c r="BD269" s="225">
        <f>IF(M269="snížená",J269,0)</f>
        <v>0</v>
      </c>
      <c r="BE269" s="225">
        <f>IF(M269="zákl. přenesená",J269,0)</f>
        <v>0</v>
      </c>
      <c r="BF269" s="225">
        <f>IF(M269="sníž. přenesená",J269,0)</f>
        <v>0</v>
      </c>
      <c r="BG269" s="225">
        <f>IF(M269="nulová",J269,0)</f>
        <v>0</v>
      </c>
      <c r="BH269" s="137" t="s">
        <v>260</v>
      </c>
      <c r="BI269" s="225">
        <f>ROUND(I269*H269,2)</f>
        <v>0</v>
      </c>
      <c r="BJ269" s="137" t="s">
        <v>265</v>
      </c>
      <c r="BK269" s="224" t="s">
        <v>1021</v>
      </c>
    </row>
    <row r="270" spans="2:45" s="144" customFormat="1" ht="18.75">
      <c r="B270" s="145"/>
      <c r="D270" s="226" t="s">
        <v>266</v>
      </c>
      <c r="F270" s="227" t="s">
        <v>1022</v>
      </c>
      <c r="K270" s="145"/>
      <c r="L270" s="228"/>
      <c r="S270" s="229"/>
      <c r="AR270" s="137" t="s">
        <v>266</v>
      </c>
      <c r="AS270" s="137" t="s">
        <v>187</v>
      </c>
    </row>
    <row r="271" spans="2:63" s="144" customFormat="1" ht="21.75" customHeight="1">
      <c r="B271" s="212"/>
      <c r="C271" s="231" t="s">
        <v>517</v>
      </c>
      <c r="D271" s="231" t="s">
        <v>342</v>
      </c>
      <c r="E271" s="232" t="s">
        <v>1023</v>
      </c>
      <c r="F271" s="233" t="s">
        <v>1024</v>
      </c>
      <c r="G271" s="234" t="s">
        <v>23</v>
      </c>
      <c r="H271" s="235">
        <v>25</v>
      </c>
      <c r="I271" s="236"/>
      <c r="J271" s="236">
        <f>ROUND(I271*H271,2)</f>
        <v>0</v>
      </c>
      <c r="K271" s="145"/>
      <c r="L271" s="237"/>
      <c r="M271" s="238" t="s">
        <v>212</v>
      </c>
      <c r="N271" s="222">
        <v>0.035</v>
      </c>
      <c r="O271" s="222">
        <f>N271*H271</f>
        <v>0.8750000000000001</v>
      </c>
      <c r="P271" s="222">
        <v>0.00014</v>
      </c>
      <c r="Q271" s="222">
        <f>P271*H271</f>
        <v>0.0034999999999999996</v>
      </c>
      <c r="R271" s="222">
        <v>0</v>
      </c>
      <c r="S271" s="223">
        <f>R271*H271</f>
        <v>0</v>
      </c>
      <c r="AP271" s="224" t="s">
        <v>265</v>
      </c>
      <c r="AR271" s="224" t="s">
        <v>342</v>
      </c>
      <c r="AS271" s="224" t="s">
        <v>187</v>
      </c>
      <c r="AW271" s="137" t="s">
        <v>257</v>
      </c>
      <c r="BC271" s="225">
        <f>IF(M271="základní",J271,0)</f>
        <v>0</v>
      </c>
      <c r="BD271" s="225">
        <f>IF(M271="snížená",J271,0)</f>
        <v>0</v>
      </c>
      <c r="BE271" s="225">
        <f>IF(M271="zákl. přenesená",J271,0)</f>
        <v>0</v>
      </c>
      <c r="BF271" s="225">
        <f>IF(M271="sníž. přenesená",J271,0)</f>
        <v>0</v>
      </c>
      <c r="BG271" s="225">
        <f>IF(M271="nulová",J271,0)</f>
        <v>0</v>
      </c>
      <c r="BH271" s="137" t="s">
        <v>260</v>
      </c>
      <c r="BI271" s="225">
        <f>ROUND(I271*H271,2)</f>
        <v>0</v>
      </c>
      <c r="BJ271" s="137" t="s">
        <v>265</v>
      </c>
      <c r="BK271" s="224" t="s">
        <v>1025</v>
      </c>
    </row>
    <row r="272" spans="2:45" s="144" customFormat="1" ht="28.5">
      <c r="B272" s="145"/>
      <c r="D272" s="226" t="s">
        <v>266</v>
      </c>
      <c r="F272" s="227" t="s">
        <v>1026</v>
      </c>
      <c r="K272" s="145"/>
      <c r="L272" s="228"/>
      <c r="S272" s="229"/>
      <c r="AR272" s="137" t="s">
        <v>266</v>
      </c>
      <c r="AS272" s="137" t="s">
        <v>187</v>
      </c>
    </row>
    <row r="273" spans="2:63" s="144" customFormat="1" ht="16.5" customHeight="1">
      <c r="B273" s="212"/>
      <c r="C273" s="231" t="s">
        <v>396</v>
      </c>
      <c r="D273" s="231" t="s">
        <v>342</v>
      </c>
      <c r="E273" s="232" t="s">
        <v>1027</v>
      </c>
      <c r="F273" s="233" t="s">
        <v>1028</v>
      </c>
      <c r="G273" s="234" t="s">
        <v>23</v>
      </c>
      <c r="H273" s="235">
        <v>2</v>
      </c>
      <c r="I273" s="236"/>
      <c r="J273" s="236">
        <f>ROUND(I273*H273,2)</f>
        <v>0</v>
      </c>
      <c r="K273" s="145"/>
      <c r="L273" s="237"/>
      <c r="M273" s="238" t="s">
        <v>212</v>
      </c>
      <c r="N273" s="222">
        <v>0.165</v>
      </c>
      <c r="O273" s="222">
        <f>N273*H273</f>
        <v>0.33</v>
      </c>
      <c r="P273" s="222">
        <v>0.00013</v>
      </c>
      <c r="Q273" s="222">
        <f>P273*H273</f>
        <v>0.00026</v>
      </c>
      <c r="R273" s="222">
        <v>0</v>
      </c>
      <c r="S273" s="223">
        <f>R273*H273</f>
        <v>0</v>
      </c>
      <c r="AP273" s="224" t="s">
        <v>265</v>
      </c>
      <c r="AR273" s="224" t="s">
        <v>342</v>
      </c>
      <c r="AS273" s="224" t="s">
        <v>187</v>
      </c>
      <c r="AW273" s="137" t="s">
        <v>257</v>
      </c>
      <c r="BC273" s="225">
        <f>IF(M273="základní",J273,0)</f>
        <v>0</v>
      </c>
      <c r="BD273" s="225">
        <f>IF(M273="snížená",J273,0)</f>
        <v>0</v>
      </c>
      <c r="BE273" s="225">
        <f>IF(M273="zákl. přenesená",J273,0)</f>
        <v>0</v>
      </c>
      <c r="BF273" s="225">
        <f>IF(M273="sníž. přenesená",J273,0)</f>
        <v>0</v>
      </c>
      <c r="BG273" s="225">
        <f>IF(M273="nulová",J273,0)</f>
        <v>0</v>
      </c>
      <c r="BH273" s="137" t="s">
        <v>260</v>
      </c>
      <c r="BI273" s="225">
        <f>ROUND(I273*H273,2)</f>
        <v>0</v>
      </c>
      <c r="BJ273" s="137" t="s">
        <v>265</v>
      </c>
      <c r="BK273" s="224" t="s">
        <v>1029</v>
      </c>
    </row>
    <row r="274" spans="2:45" s="144" customFormat="1" ht="9.75">
      <c r="B274" s="145"/>
      <c r="D274" s="226" t="s">
        <v>266</v>
      </c>
      <c r="F274" s="227" t="s">
        <v>1030</v>
      </c>
      <c r="K274" s="145"/>
      <c r="L274" s="228"/>
      <c r="S274" s="229"/>
      <c r="AR274" s="137" t="s">
        <v>266</v>
      </c>
      <c r="AS274" s="137" t="s">
        <v>187</v>
      </c>
    </row>
    <row r="275" spans="2:63" s="144" customFormat="1" ht="16.5" customHeight="1">
      <c r="B275" s="212"/>
      <c r="C275" s="231" t="s">
        <v>524</v>
      </c>
      <c r="D275" s="231" t="s">
        <v>342</v>
      </c>
      <c r="E275" s="232" t="s">
        <v>1031</v>
      </c>
      <c r="F275" s="233" t="s">
        <v>1032</v>
      </c>
      <c r="G275" s="234" t="s">
        <v>23</v>
      </c>
      <c r="H275" s="235">
        <v>1</v>
      </c>
      <c r="I275" s="236"/>
      <c r="J275" s="236">
        <f>ROUND(I275*H275,2)</f>
        <v>0</v>
      </c>
      <c r="K275" s="145"/>
      <c r="L275" s="237"/>
      <c r="M275" s="238" t="s">
        <v>212</v>
      </c>
      <c r="N275" s="222">
        <v>0.227</v>
      </c>
      <c r="O275" s="222">
        <f>N275*H275</f>
        <v>0.227</v>
      </c>
      <c r="P275" s="222">
        <v>0.00025</v>
      </c>
      <c r="Q275" s="222">
        <f>P275*H275</f>
        <v>0.00025</v>
      </c>
      <c r="R275" s="222">
        <v>0</v>
      </c>
      <c r="S275" s="223">
        <f>R275*H275</f>
        <v>0</v>
      </c>
      <c r="AP275" s="224" t="s">
        <v>265</v>
      </c>
      <c r="AR275" s="224" t="s">
        <v>342</v>
      </c>
      <c r="AS275" s="224" t="s">
        <v>187</v>
      </c>
      <c r="AW275" s="137" t="s">
        <v>257</v>
      </c>
      <c r="BC275" s="225">
        <f>IF(M275="základní",J275,0)</f>
        <v>0</v>
      </c>
      <c r="BD275" s="225">
        <f>IF(M275="snížená",J275,0)</f>
        <v>0</v>
      </c>
      <c r="BE275" s="225">
        <f>IF(M275="zákl. přenesená",J275,0)</f>
        <v>0</v>
      </c>
      <c r="BF275" s="225">
        <f>IF(M275="sníž. přenesená",J275,0)</f>
        <v>0</v>
      </c>
      <c r="BG275" s="225">
        <f>IF(M275="nulová",J275,0)</f>
        <v>0</v>
      </c>
      <c r="BH275" s="137" t="s">
        <v>260</v>
      </c>
      <c r="BI275" s="225">
        <f>ROUND(I275*H275,2)</f>
        <v>0</v>
      </c>
      <c r="BJ275" s="137" t="s">
        <v>265</v>
      </c>
      <c r="BK275" s="224" t="s">
        <v>1033</v>
      </c>
    </row>
    <row r="276" spans="2:45" s="144" customFormat="1" ht="9.75">
      <c r="B276" s="145"/>
      <c r="D276" s="226" t="s">
        <v>266</v>
      </c>
      <c r="F276" s="227" t="s">
        <v>1034</v>
      </c>
      <c r="K276" s="145"/>
      <c r="L276" s="228"/>
      <c r="S276" s="229"/>
      <c r="AR276" s="137" t="s">
        <v>266</v>
      </c>
      <c r="AS276" s="137" t="s">
        <v>187</v>
      </c>
    </row>
    <row r="277" spans="2:63" s="144" customFormat="1" ht="16.5" customHeight="1">
      <c r="B277" s="212"/>
      <c r="C277" s="231" t="s">
        <v>400</v>
      </c>
      <c r="D277" s="231" t="s">
        <v>342</v>
      </c>
      <c r="E277" s="232" t="s">
        <v>1035</v>
      </c>
      <c r="F277" s="233" t="s">
        <v>1036</v>
      </c>
      <c r="G277" s="234" t="s">
        <v>23</v>
      </c>
      <c r="H277" s="235">
        <v>3</v>
      </c>
      <c r="I277" s="236"/>
      <c r="J277" s="236">
        <f>ROUND(I277*H277,2)</f>
        <v>0</v>
      </c>
      <c r="K277" s="145"/>
      <c r="L277" s="237"/>
      <c r="M277" s="238" t="s">
        <v>212</v>
      </c>
      <c r="N277" s="222">
        <v>0.268</v>
      </c>
      <c r="O277" s="222">
        <f>N277*H277</f>
        <v>0.804</v>
      </c>
      <c r="P277" s="222">
        <v>0.00038</v>
      </c>
      <c r="Q277" s="222">
        <f>P277*H277</f>
        <v>0.00114</v>
      </c>
      <c r="R277" s="222">
        <v>0</v>
      </c>
      <c r="S277" s="223">
        <f>R277*H277</f>
        <v>0</v>
      </c>
      <c r="AP277" s="224" t="s">
        <v>265</v>
      </c>
      <c r="AR277" s="224" t="s">
        <v>342</v>
      </c>
      <c r="AS277" s="224" t="s">
        <v>187</v>
      </c>
      <c r="AW277" s="137" t="s">
        <v>257</v>
      </c>
      <c r="BC277" s="225">
        <f>IF(M277="základní",J277,0)</f>
        <v>0</v>
      </c>
      <c r="BD277" s="225">
        <f>IF(M277="snížená",J277,0)</f>
        <v>0</v>
      </c>
      <c r="BE277" s="225">
        <f>IF(M277="zákl. přenesená",J277,0)</f>
        <v>0</v>
      </c>
      <c r="BF277" s="225">
        <f>IF(M277="sníž. přenesená",J277,0)</f>
        <v>0</v>
      </c>
      <c r="BG277" s="225">
        <f>IF(M277="nulová",J277,0)</f>
        <v>0</v>
      </c>
      <c r="BH277" s="137" t="s">
        <v>260</v>
      </c>
      <c r="BI277" s="225">
        <f>ROUND(I277*H277,2)</f>
        <v>0</v>
      </c>
      <c r="BJ277" s="137" t="s">
        <v>265</v>
      </c>
      <c r="BK277" s="224" t="s">
        <v>1037</v>
      </c>
    </row>
    <row r="278" spans="2:45" s="144" customFormat="1" ht="9.75">
      <c r="B278" s="145"/>
      <c r="D278" s="226" t="s">
        <v>266</v>
      </c>
      <c r="F278" s="227" t="s">
        <v>1038</v>
      </c>
      <c r="K278" s="145"/>
      <c r="L278" s="228"/>
      <c r="S278" s="229"/>
      <c r="AR278" s="137" t="s">
        <v>266</v>
      </c>
      <c r="AS278" s="137" t="s">
        <v>187</v>
      </c>
    </row>
    <row r="279" spans="2:63" s="144" customFormat="1" ht="16.5" customHeight="1">
      <c r="B279" s="212"/>
      <c r="C279" s="231" t="s">
        <v>529</v>
      </c>
      <c r="D279" s="231" t="s">
        <v>342</v>
      </c>
      <c r="E279" s="232" t="s">
        <v>1039</v>
      </c>
      <c r="F279" s="233" t="s">
        <v>1040</v>
      </c>
      <c r="G279" s="234" t="s">
        <v>23</v>
      </c>
      <c r="H279" s="235">
        <v>1</v>
      </c>
      <c r="I279" s="236"/>
      <c r="J279" s="236">
        <f>ROUND(I279*H279,2)</f>
        <v>0</v>
      </c>
      <c r="K279" s="145"/>
      <c r="L279" s="237"/>
      <c r="M279" s="238" t="s">
        <v>212</v>
      </c>
      <c r="N279" s="222">
        <v>0.35</v>
      </c>
      <c r="O279" s="222">
        <f>N279*H279</f>
        <v>0.35</v>
      </c>
      <c r="P279" s="222">
        <v>0.00052</v>
      </c>
      <c r="Q279" s="222">
        <f>P279*H279</f>
        <v>0.00052</v>
      </c>
      <c r="R279" s="222">
        <v>0</v>
      </c>
      <c r="S279" s="223">
        <f>R279*H279</f>
        <v>0</v>
      </c>
      <c r="AP279" s="224" t="s">
        <v>265</v>
      </c>
      <c r="AR279" s="224" t="s">
        <v>342</v>
      </c>
      <c r="AS279" s="224" t="s">
        <v>187</v>
      </c>
      <c r="AW279" s="137" t="s">
        <v>257</v>
      </c>
      <c r="BC279" s="225">
        <f>IF(M279="základní",J279,0)</f>
        <v>0</v>
      </c>
      <c r="BD279" s="225">
        <f>IF(M279="snížená",J279,0)</f>
        <v>0</v>
      </c>
      <c r="BE279" s="225">
        <f>IF(M279="zákl. přenesená",J279,0)</f>
        <v>0</v>
      </c>
      <c r="BF279" s="225">
        <f>IF(M279="sníž. přenesená",J279,0)</f>
        <v>0</v>
      </c>
      <c r="BG279" s="225">
        <f>IF(M279="nulová",J279,0)</f>
        <v>0</v>
      </c>
      <c r="BH279" s="137" t="s">
        <v>260</v>
      </c>
      <c r="BI279" s="225">
        <f>ROUND(I279*H279,2)</f>
        <v>0</v>
      </c>
      <c r="BJ279" s="137" t="s">
        <v>265</v>
      </c>
      <c r="BK279" s="224" t="s">
        <v>1041</v>
      </c>
    </row>
    <row r="280" spans="2:45" s="144" customFormat="1" ht="9.75">
      <c r="B280" s="145"/>
      <c r="D280" s="226" t="s">
        <v>266</v>
      </c>
      <c r="F280" s="227" t="s">
        <v>1042</v>
      </c>
      <c r="K280" s="145"/>
      <c r="L280" s="228"/>
      <c r="S280" s="229"/>
      <c r="AR280" s="137" t="s">
        <v>266</v>
      </c>
      <c r="AS280" s="137" t="s">
        <v>187</v>
      </c>
    </row>
    <row r="281" spans="2:63" s="144" customFormat="1" ht="21.75" customHeight="1">
      <c r="B281" s="212"/>
      <c r="C281" s="231" t="s">
        <v>403</v>
      </c>
      <c r="D281" s="231" t="s">
        <v>342</v>
      </c>
      <c r="E281" s="232" t="s">
        <v>1043</v>
      </c>
      <c r="F281" s="233" t="s">
        <v>1044</v>
      </c>
      <c r="G281" s="234" t="s">
        <v>23</v>
      </c>
      <c r="H281" s="235">
        <v>19</v>
      </c>
      <c r="I281" s="236"/>
      <c r="J281" s="236">
        <f>ROUND(I281*H281,2)</f>
        <v>0</v>
      </c>
      <c r="K281" s="145"/>
      <c r="L281" s="237"/>
      <c r="M281" s="238" t="s">
        <v>212</v>
      </c>
      <c r="N281" s="222">
        <v>0.165</v>
      </c>
      <c r="O281" s="222">
        <f>N281*H281</f>
        <v>3.1350000000000002</v>
      </c>
      <c r="P281" s="222">
        <v>0.0007</v>
      </c>
      <c r="Q281" s="222">
        <f>P281*H281</f>
        <v>0.0133</v>
      </c>
      <c r="R281" s="222">
        <v>0</v>
      </c>
      <c r="S281" s="223">
        <f>R281*H281</f>
        <v>0</v>
      </c>
      <c r="AP281" s="224" t="s">
        <v>265</v>
      </c>
      <c r="AR281" s="224" t="s">
        <v>342</v>
      </c>
      <c r="AS281" s="224" t="s">
        <v>187</v>
      </c>
      <c r="AW281" s="137" t="s">
        <v>257</v>
      </c>
      <c r="BC281" s="225">
        <f>IF(M281="základní",J281,0)</f>
        <v>0</v>
      </c>
      <c r="BD281" s="225">
        <f>IF(M281="snížená",J281,0)</f>
        <v>0</v>
      </c>
      <c r="BE281" s="225">
        <f>IF(M281="zákl. přenesená",J281,0)</f>
        <v>0</v>
      </c>
      <c r="BF281" s="225">
        <f>IF(M281="sníž. přenesená",J281,0)</f>
        <v>0</v>
      </c>
      <c r="BG281" s="225">
        <f>IF(M281="nulová",J281,0)</f>
        <v>0</v>
      </c>
      <c r="BH281" s="137" t="s">
        <v>260</v>
      </c>
      <c r="BI281" s="225">
        <f>ROUND(I281*H281,2)</f>
        <v>0</v>
      </c>
      <c r="BJ281" s="137" t="s">
        <v>265</v>
      </c>
      <c r="BK281" s="224" t="s">
        <v>1045</v>
      </c>
    </row>
    <row r="282" spans="2:45" s="144" customFormat="1" ht="18.75">
      <c r="B282" s="145"/>
      <c r="D282" s="226" t="s">
        <v>266</v>
      </c>
      <c r="F282" s="227" t="s">
        <v>1046</v>
      </c>
      <c r="K282" s="145"/>
      <c r="L282" s="228"/>
      <c r="S282" s="229"/>
      <c r="AR282" s="137" t="s">
        <v>266</v>
      </c>
      <c r="AS282" s="137" t="s">
        <v>187</v>
      </c>
    </row>
    <row r="283" spans="2:63" s="144" customFormat="1" ht="21.75" customHeight="1">
      <c r="B283" s="212"/>
      <c r="C283" s="231" t="s">
        <v>536</v>
      </c>
      <c r="D283" s="231" t="s">
        <v>342</v>
      </c>
      <c r="E283" s="232" t="s">
        <v>1047</v>
      </c>
      <c r="F283" s="233" t="s">
        <v>1048</v>
      </c>
      <c r="G283" s="234" t="s">
        <v>23</v>
      </c>
      <c r="H283" s="235">
        <v>6</v>
      </c>
      <c r="I283" s="236"/>
      <c r="J283" s="236">
        <f>ROUND(I283*H283,2)</f>
        <v>0</v>
      </c>
      <c r="K283" s="145"/>
      <c r="L283" s="237"/>
      <c r="M283" s="238" t="s">
        <v>212</v>
      </c>
      <c r="N283" s="222">
        <v>0.11</v>
      </c>
      <c r="O283" s="222">
        <f>N283*H283</f>
        <v>0.66</v>
      </c>
      <c r="P283" s="222">
        <v>0.00027000000000000006</v>
      </c>
      <c r="Q283" s="222">
        <f>P283*H283</f>
        <v>0.0016200000000000003</v>
      </c>
      <c r="R283" s="222">
        <v>0</v>
      </c>
      <c r="S283" s="223">
        <f>R283*H283</f>
        <v>0</v>
      </c>
      <c r="AP283" s="224" t="s">
        <v>265</v>
      </c>
      <c r="AR283" s="224" t="s">
        <v>342</v>
      </c>
      <c r="AS283" s="224" t="s">
        <v>187</v>
      </c>
      <c r="AW283" s="137" t="s">
        <v>257</v>
      </c>
      <c r="BC283" s="225">
        <f>IF(M283="základní",J283,0)</f>
        <v>0</v>
      </c>
      <c r="BD283" s="225">
        <f>IF(M283="snížená",J283,0)</f>
        <v>0</v>
      </c>
      <c r="BE283" s="225">
        <f>IF(M283="zákl. přenesená",J283,0)</f>
        <v>0</v>
      </c>
      <c r="BF283" s="225">
        <f>IF(M283="sníž. přenesená",J283,0)</f>
        <v>0</v>
      </c>
      <c r="BG283" s="225">
        <f>IF(M283="nulová",J283,0)</f>
        <v>0</v>
      </c>
      <c r="BH283" s="137" t="s">
        <v>260</v>
      </c>
      <c r="BI283" s="225">
        <f>ROUND(I283*H283,2)</f>
        <v>0</v>
      </c>
      <c r="BJ283" s="137" t="s">
        <v>265</v>
      </c>
      <c r="BK283" s="224" t="s">
        <v>1049</v>
      </c>
    </row>
    <row r="284" spans="2:45" s="144" customFormat="1" ht="9.75">
      <c r="B284" s="145"/>
      <c r="D284" s="226" t="s">
        <v>266</v>
      </c>
      <c r="F284" s="227" t="s">
        <v>1050</v>
      </c>
      <c r="K284" s="145"/>
      <c r="L284" s="228"/>
      <c r="S284" s="229"/>
      <c r="AR284" s="137" t="s">
        <v>266</v>
      </c>
      <c r="AS284" s="137" t="s">
        <v>187</v>
      </c>
    </row>
    <row r="285" spans="2:63" s="144" customFormat="1" ht="21.75" customHeight="1">
      <c r="B285" s="212"/>
      <c r="C285" s="231" t="s">
        <v>407</v>
      </c>
      <c r="D285" s="231" t="s">
        <v>342</v>
      </c>
      <c r="E285" s="232" t="s">
        <v>1051</v>
      </c>
      <c r="F285" s="233" t="s">
        <v>1052</v>
      </c>
      <c r="G285" s="234" t="s">
        <v>23</v>
      </c>
      <c r="H285" s="235">
        <v>15</v>
      </c>
      <c r="I285" s="236"/>
      <c r="J285" s="236">
        <f>ROUND(I285*H285,2)</f>
        <v>0</v>
      </c>
      <c r="K285" s="145"/>
      <c r="L285" s="237"/>
      <c r="M285" s="238" t="s">
        <v>212</v>
      </c>
      <c r="N285" s="222">
        <v>0.08200000000000002</v>
      </c>
      <c r="O285" s="222">
        <f>N285*H285</f>
        <v>1.2300000000000002</v>
      </c>
      <c r="P285" s="222">
        <v>0.00022000000000000003</v>
      </c>
      <c r="Q285" s="222">
        <f>P285*H285</f>
        <v>0.0033000000000000004</v>
      </c>
      <c r="R285" s="222">
        <v>0</v>
      </c>
      <c r="S285" s="223">
        <f>R285*H285</f>
        <v>0</v>
      </c>
      <c r="AP285" s="224" t="s">
        <v>265</v>
      </c>
      <c r="AR285" s="224" t="s">
        <v>342</v>
      </c>
      <c r="AS285" s="224" t="s">
        <v>187</v>
      </c>
      <c r="AW285" s="137" t="s">
        <v>257</v>
      </c>
      <c r="BC285" s="225">
        <f>IF(M285="základní",J285,0)</f>
        <v>0</v>
      </c>
      <c r="BD285" s="225">
        <f>IF(M285="snížená",J285,0)</f>
        <v>0</v>
      </c>
      <c r="BE285" s="225">
        <f>IF(M285="zákl. přenesená",J285,0)</f>
        <v>0</v>
      </c>
      <c r="BF285" s="225">
        <f>IF(M285="sníž. přenesená",J285,0)</f>
        <v>0</v>
      </c>
      <c r="BG285" s="225">
        <f>IF(M285="nulová",J285,0)</f>
        <v>0</v>
      </c>
      <c r="BH285" s="137" t="s">
        <v>260</v>
      </c>
      <c r="BI285" s="225">
        <f>ROUND(I285*H285,2)</f>
        <v>0</v>
      </c>
      <c r="BJ285" s="137" t="s">
        <v>265</v>
      </c>
      <c r="BK285" s="224" t="s">
        <v>1053</v>
      </c>
    </row>
    <row r="286" spans="2:45" s="144" customFormat="1" ht="9.75">
      <c r="B286" s="145"/>
      <c r="D286" s="226" t="s">
        <v>266</v>
      </c>
      <c r="F286" s="227" t="s">
        <v>1054</v>
      </c>
      <c r="K286" s="145"/>
      <c r="L286" s="228"/>
      <c r="S286" s="229"/>
      <c r="AR286" s="137" t="s">
        <v>266</v>
      </c>
      <c r="AS286" s="137" t="s">
        <v>187</v>
      </c>
    </row>
    <row r="287" spans="2:63" s="144" customFormat="1" ht="16.5" customHeight="1">
      <c r="B287" s="212"/>
      <c r="C287" s="231" t="s">
        <v>541</v>
      </c>
      <c r="D287" s="231" t="s">
        <v>342</v>
      </c>
      <c r="E287" s="232" t="s">
        <v>1055</v>
      </c>
      <c r="F287" s="233" t="s">
        <v>1056</v>
      </c>
      <c r="G287" s="234" t="s">
        <v>23</v>
      </c>
      <c r="H287" s="235">
        <v>1</v>
      </c>
      <c r="I287" s="236"/>
      <c r="J287" s="236">
        <f>ROUND(I287*H287,2)</f>
        <v>0</v>
      </c>
      <c r="K287" s="145"/>
      <c r="L287" s="237"/>
      <c r="M287" s="238" t="s">
        <v>212</v>
      </c>
      <c r="N287" s="222">
        <v>0.35</v>
      </c>
      <c r="O287" s="222">
        <f>N287*H287</f>
        <v>0.35</v>
      </c>
      <c r="P287" s="222">
        <v>0.0011400000000000002</v>
      </c>
      <c r="Q287" s="222">
        <f>P287*H287</f>
        <v>0.0011400000000000002</v>
      </c>
      <c r="R287" s="222">
        <v>0</v>
      </c>
      <c r="S287" s="223">
        <f>R287*H287</f>
        <v>0</v>
      </c>
      <c r="AP287" s="224" t="s">
        <v>265</v>
      </c>
      <c r="AR287" s="224" t="s">
        <v>342</v>
      </c>
      <c r="AS287" s="224" t="s">
        <v>187</v>
      </c>
      <c r="AW287" s="137" t="s">
        <v>257</v>
      </c>
      <c r="BC287" s="225">
        <f>IF(M287="základní",J287,0)</f>
        <v>0</v>
      </c>
      <c r="BD287" s="225">
        <f>IF(M287="snížená",J287,0)</f>
        <v>0</v>
      </c>
      <c r="BE287" s="225">
        <f>IF(M287="zákl. přenesená",J287,0)</f>
        <v>0</v>
      </c>
      <c r="BF287" s="225">
        <f>IF(M287="sníž. přenesená",J287,0)</f>
        <v>0</v>
      </c>
      <c r="BG287" s="225">
        <f>IF(M287="nulová",J287,0)</f>
        <v>0</v>
      </c>
      <c r="BH287" s="137" t="s">
        <v>260</v>
      </c>
      <c r="BI287" s="225">
        <f>ROUND(I287*H287,2)</f>
        <v>0</v>
      </c>
      <c r="BJ287" s="137" t="s">
        <v>265</v>
      </c>
      <c r="BK287" s="224" t="s">
        <v>1057</v>
      </c>
    </row>
    <row r="288" spans="2:45" s="144" customFormat="1" ht="18.75">
      <c r="B288" s="145"/>
      <c r="D288" s="226" t="s">
        <v>266</v>
      </c>
      <c r="F288" s="227" t="s">
        <v>1058</v>
      </c>
      <c r="K288" s="145"/>
      <c r="L288" s="228"/>
      <c r="S288" s="229"/>
      <c r="AR288" s="137" t="s">
        <v>266</v>
      </c>
      <c r="AS288" s="137" t="s">
        <v>187</v>
      </c>
    </row>
    <row r="289" spans="2:63" s="144" customFormat="1" ht="21.75" customHeight="1">
      <c r="B289" s="212"/>
      <c r="C289" s="231" t="s">
        <v>411</v>
      </c>
      <c r="D289" s="231" t="s">
        <v>342</v>
      </c>
      <c r="E289" s="232" t="s">
        <v>1059</v>
      </c>
      <c r="F289" s="233" t="s">
        <v>1060</v>
      </c>
      <c r="G289" s="234" t="s">
        <v>23</v>
      </c>
      <c r="H289" s="235">
        <v>1</v>
      </c>
      <c r="I289" s="236"/>
      <c r="J289" s="236">
        <f>ROUND(I289*H289,2)</f>
        <v>0</v>
      </c>
      <c r="K289" s="145"/>
      <c r="L289" s="237"/>
      <c r="M289" s="238" t="s">
        <v>212</v>
      </c>
      <c r="N289" s="222">
        <v>0.35</v>
      </c>
      <c r="O289" s="222">
        <f>N289*H289</f>
        <v>0.35</v>
      </c>
      <c r="P289" s="222">
        <v>0.0011400000000000002</v>
      </c>
      <c r="Q289" s="222">
        <f>P289*H289</f>
        <v>0.0011400000000000002</v>
      </c>
      <c r="R289" s="222">
        <v>0</v>
      </c>
      <c r="S289" s="223">
        <f>R289*H289</f>
        <v>0</v>
      </c>
      <c r="AP289" s="224" t="s">
        <v>265</v>
      </c>
      <c r="AR289" s="224" t="s">
        <v>342</v>
      </c>
      <c r="AS289" s="224" t="s">
        <v>187</v>
      </c>
      <c r="AW289" s="137" t="s">
        <v>257</v>
      </c>
      <c r="BC289" s="225">
        <f>IF(M289="základní",J289,0)</f>
        <v>0</v>
      </c>
      <c r="BD289" s="225">
        <f>IF(M289="snížená",J289,0)</f>
        <v>0</v>
      </c>
      <c r="BE289" s="225">
        <f>IF(M289="zákl. přenesená",J289,0)</f>
        <v>0</v>
      </c>
      <c r="BF289" s="225">
        <f>IF(M289="sníž. přenesená",J289,0)</f>
        <v>0</v>
      </c>
      <c r="BG289" s="225">
        <f>IF(M289="nulová",J289,0)</f>
        <v>0</v>
      </c>
      <c r="BH289" s="137" t="s">
        <v>260</v>
      </c>
      <c r="BI289" s="225">
        <f>ROUND(I289*H289,2)</f>
        <v>0</v>
      </c>
      <c r="BJ289" s="137" t="s">
        <v>265</v>
      </c>
      <c r="BK289" s="224" t="s">
        <v>1061</v>
      </c>
    </row>
    <row r="290" spans="2:45" s="144" customFormat="1" ht="18.75">
      <c r="B290" s="145"/>
      <c r="D290" s="226" t="s">
        <v>266</v>
      </c>
      <c r="F290" s="227" t="s">
        <v>1062</v>
      </c>
      <c r="K290" s="145"/>
      <c r="L290" s="228"/>
      <c r="S290" s="229"/>
      <c r="AR290" s="137" t="s">
        <v>266</v>
      </c>
      <c r="AS290" s="137" t="s">
        <v>187</v>
      </c>
    </row>
    <row r="291" spans="2:63" s="144" customFormat="1" ht="21.75" customHeight="1">
      <c r="B291" s="212"/>
      <c r="C291" s="231" t="s">
        <v>546</v>
      </c>
      <c r="D291" s="231" t="s">
        <v>342</v>
      </c>
      <c r="E291" s="232" t="s">
        <v>1063</v>
      </c>
      <c r="F291" s="233" t="s">
        <v>1064</v>
      </c>
      <c r="G291" s="234" t="s">
        <v>23</v>
      </c>
      <c r="H291" s="235">
        <v>1</v>
      </c>
      <c r="I291" s="236"/>
      <c r="J291" s="236">
        <f>ROUND(I291*H291,2)</f>
        <v>0</v>
      </c>
      <c r="K291" s="145"/>
      <c r="L291" s="237"/>
      <c r="M291" s="238" t="s">
        <v>212</v>
      </c>
      <c r="N291" s="222">
        <v>0.35</v>
      </c>
      <c r="O291" s="222">
        <f>N291*H291</f>
        <v>0.35</v>
      </c>
      <c r="P291" s="222">
        <v>0.0011400000000000002</v>
      </c>
      <c r="Q291" s="222">
        <f>P291*H291</f>
        <v>0.0011400000000000002</v>
      </c>
      <c r="R291" s="222">
        <v>0</v>
      </c>
      <c r="S291" s="223">
        <f>R291*H291</f>
        <v>0</v>
      </c>
      <c r="AP291" s="224" t="s">
        <v>265</v>
      </c>
      <c r="AR291" s="224" t="s">
        <v>342</v>
      </c>
      <c r="AS291" s="224" t="s">
        <v>187</v>
      </c>
      <c r="AW291" s="137" t="s">
        <v>257</v>
      </c>
      <c r="BC291" s="225">
        <f>IF(M291="základní",J291,0)</f>
        <v>0</v>
      </c>
      <c r="BD291" s="225">
        <f>IF(M291="snížená",J291,0)</f>
        <v>0</v>
      </c>
      <c r="BE291" s="225">
        <f>IF(M291="zákl. přenesená",J291,0)</f>
        <v>0</v>
      </c>
      <c r="BF291" s="225">
        <f>IF(M291="sníž. přenesená",J291,0)</f>
        <v>0</v>
      </c>
      <c r="BG291" s="225">
        <f>IF(M291="nulová",J291,0)</f>
        <v>0</v>
      </c>
      <c r="BH291" s="137" t="s">
        <v>260</v>
      </c>
      <c r="BI291" s="225">
        <f>ROUND(I291*H291,2)</f>
        <v>0</v>
      </c>
      <c r="BJ291" s="137" t="s">
        <v>265</v>
      </c>
      <c r="BK291" s="224" t="s">
        <v>1065</v>
      </c>
    </row>
    <row r="292" spans="2:45" s="144" customFormat="1" ht="18.75">
      <c r="B292" s="145"/>
      <c r="D292" s="226" t="s">
        <v>266</v>
      </c>
      <c r="F292" s="227" t="s">
        <v>1066</v>
      </c>
      <c r="K292" s="145"/>
      <c r="L292" s="228"/>
      <c r="S292" s="229"/>
      <c r="AR292" s="137" t="s">
        <v>266</v>
      </c>
      <c r="AS292" s="137" t="s">
        <v>187</v>
      </c>
    </row>
    <row r="293" spans="2:63" s="144" customFormat="1" ht="16.5" customHeight="1">
      <c r="B293" s="212"/>
      <c r="C293" s="231" t="s">
        <v>415</v>
      </c>
      <c r="D293" s="231" t="s">
        <v>342</v>
      </c>
      <c r="E293" s="232" t="s">
        <v>1067</v>
      </c>
      <c r="F293" s="233" t="s">
        <v>1068</v>
      </c>
      <c r="G293" s="234" t="s">
        <v>23</v>
      </c>
      <c r="H293" s="235">
        <v>2</v>
      </c>
      <c r="I293" s="236"/>
      <c r="J293" s="236">
        <f>ROUND(I293*H293,2)</f>
        <v>0</v>
      </c>
      <c r="K293" s="145"/>
      <c r="L293" s="237"/>
      <c r="M293" s="238" t="s">
        <v>212</v>
      </c>
      <c r="N293" s="222">
        <v>0.16</v>
      </c>
      <c r="O293" s="222">
        <f>N293*H293</f>
        <v>0.32</v>
      </c>
      <c r="P293" s="222">
        <v>0.00021</v>
      </c>
      <c r="Q293" s="222">
        <f>P293*H293</f>
        <v>0.00042</v>
      </c>
      <c r="R293" s="222">
        <v>0</v>
      </c>
      <c r="S293" s="223">
        <f>R293*H293</f>
        <v>0</v>
      </c>
      <c r="AP293" s="224" t="s">
        <v>265</v>
      </c>
      <c r="AR293" s="224" t="s">
        <v>342</v>
      </c>
      <c r="AS293" s="224" t="s">
        <v>187</v>
      </c>
      <c r="AW293" s="137" t="s">
        <v>257</v>
      </c>
      <c r="BC293" s="225">
        <f>IF(M293="základní",J293,0)</f>
        <v>0</v>
      </c>
      <c r="BD293" s="225">
        <f>IF(M293="snížená",J293,0)</f>
        <v>0</v>
      </c>
      <c r="BE293" s="225">
        <f>IF(M293="zákl. přenesená",J293,0)</f>
        <v>0</v>
      </c>
      <c r="BF293" s="225">
        <f>IF(M293="sníž. přenesená",J293,0)</f>
        <v>0</v>
      </c>
      <c r="BG293" s="225">
        <f>IF(M293="nulová",J293,0)</f>
        <v>0</v>
      </c>
      <c r="BH293" s="137" t="s">
        <v>260</v>
      </c>
      <c r="BI293" s="225">
        <f>ROUND(I293*H293,2)</f>
        <v>0</v>
      </c>
      <c r="BJ293" s="137" t="s">
        <v>265</v>
      </c>
      <c r="BK293" s="224" t="s">
        <v>1069</v>
      </c>
    </row>
    <row r="294" spans="2:45" s="144" customFormat="1" ht="18.75">
      <c r="B294" s="145"/>
      <c r="D294" s="226" t="s">
        <v>266</v>
      </c>
      <c r="F294" s="227" t="s">
        <v>1070</v>
      </c>
      <c r="K294" s="145"/>
      <c r="L294" s="228"/>
      <c r="S294" s="229"/>
      <c r="AR294" s="137" t="s">
        <v>266</v>
      </c>
      <c r="AS294" s="137" t="s">
        <v>187</v>
      </c>
    </row>
    <row r="295" spans="2:63" s="144" customFormat="1" ht="16.5" customHeight="1">
      <c r="B295" s="212"/>
      <c r="C295" s="231" t="s">
        <v>553</v>
      </c>
      <c r="D295" s="231" t="s">
        <v>342</v>
      </c>
      <c r="E295" s="232" t="s">
        <v>1071</v>
      </c>
      <c r="F295" s="233" t="s">
        <v>1072</v>
      </c>
      <c r="G295" s="234" t="s">
        <v>23</v>
      </c>
      <c r="H295" s="235">
        <v>7</v>
      </c>
      <c r="I295" s="236"/>
      <c r="J295" s="236">
        <f>ROUND(I295*H295,2)</f>
        <v>0</v>
      </c>
      <c r="K295" s="145"/>
      <c r="L295" s="237"/>
      <c r="M295" s="238" t="s">
        <v>212</v>
      </c>
      <c r="N295" s="222">
        <v>0.22</v>
      </c>
      <c r="O295" s="222">
        <f>N295*H295</f>
        <v>1.54</v>
      </c>
      <c r="P295" s="222">
        <v>0.0005</v>
      </c>
      <c r="Q295" s="222">
        <f>P295*H295</f>
        <v>0.0035</v>
      </c>
      <c r="R295" s="222">
        <v>0</v>
      </c>
      <c r="S295" s="223">
        <f>R295*H295</f>
        <v>0</v>
      </c>
      <c r="AP295" s="224" t="s">
        <v>265</v>
      </c>
      <c r="AR295" s="224" t="s">
        <v>342</v>
      </c>
      <c r="AS295" s="224" t="s">
        <v>187</v>
      </c>
      <c r="AW295" s="137" t="s">
        <v>257</v>
      </c>
      <c r="BC295" s="225">
        <f>IF(M295="základní",J295,0)</f>
        <v>0</v>
      </c>
      <c r="BD295" s="225">
        <f>IF(M295="snížená",J295,0)</f>
        <v>0</v>
      </c>
      <c r="BE295" s="225">
        <f>IF(M295="zákl. přenesená",J295,0)</f>
        <v>0</v>
      </c>
      <c r="BF295" s="225">
        <f>IF(M295="sníž. přenesená",J295,0)</f>
        <v>0</v>
      </c>
      <c r="BG295" s="225">
        <f>IF(M295="nulová",J295,0)</f>
        <v>0</v>
      </c>
      <c r="BH295" s="137" t="s">
        <v>260</v>
      </c>
      <c r="BI295" s="225">
        <f>ROUND(I295*H295,2)</f>
        <v>0</v>
      </c>
      <c r="BJ295" s="137" t="s">
        <v>265</v>
      </c>
      <c r="BK295" s="224" t="s">
        <v>1073</v>
      </c>
    </row>
    <row r="296" spans="2:45" s="144" customFormat="1" ht="18.75">
      <c r="B296" s="145"/>
      <c r="D296" s="226" t="s">
        <v>266</v>
      </c>
      <c r="F296" s="227" t="s">
        <v>1074</v>
      </c>
      <c r="K296" s="145"/>
      <c r="L296" s="228"/>
      <c r="S296" s="229"/>
      <c r="AR296" s="137" t="s">
        <v>266</v>
      </c>
      <c r="AS296" s="137" t="s">
        <v>187</v>
      </c>
    </row>
    <row r="297" spans="2:63" s="144" customFormat="1" ht="21.75" customHeight="1">
      <c r="B297" s="212"/>
      <c r="C297" s="231" t="s">
        <v>418</v>
      </c>
      <c r="D297" s="231" t="s">
        <v>342</v>
      </c>
      <c r="E297" s="232" t="s">
        <v>1075</v>
      </c>
      <c r="F297" s="233" t="s">
        <v>1076</v>
      </c>
      <c r="G297" s="234" t="s">
        <v>23</v>
      </c>
      <c r="H297" s="235">
        <v>10</v>
      </c>
      <c r="I297" s="236"/>
      <c r="J297" s="236">
        <f>ROUND(I297*H297,2)</f>
        <v>0</v>
      </c>
      <c r="K297" s="145"/>
      <c r="L297" s="237"/>
      <c r="M297" s="238" t="s">
        <v>212</v>
      </c>
      <c r="N297" s="222">
        <v>0.26</v>
      </c>
      <c r="O297" s="222">
        <f>N297*H297</f>
        <v>2.6</v>
      </c>
      <c r="P297" s="222">
        <v>0.0007</v>
      </c>
      <c r="Q297" s="222">
        <f>P297*H297</f>
        <v>0.007</v>
      </c>
      <c r="R297" s="222">
        <v>0</v>
      </c>
      <c r="S297" s="223">
        <f>R297*H297</f>
        <v>0</v>
      </c>
      <c r="AP297" s="224" t="s">
        <v>265</v>
      </c>
      <c r="AR297" s="224" t="s">
        <v>342</v>
      </c>
      <c r="AS297" s="224" t="s">
        <v>187</v>
      </c>
      <c r="AW297" s="137" t="s">
        <v>257</v>
      </c>
      <c r="BC297" s="225">
        <f>IF(M297="základní",J297,0)</f>
        <v>0</v>
      </c>
      <c r="BD297" s="225">
        <f>IF(M297="snížená",J297,0)</f>
        <v>0</v>
      </c>
      <c r="BE297" s="225">
        <f>IF(M297="zákl. přenesená",J297,0)</f>
        <v>0</v>
      </c>
      <c r="BF297" s="225">
        <f>IF(M297="sníž. přenesená",J297,0)</f>
        <v>0</v>
      </c>
      <c r="BG297" s="225">
        <f>IF(M297="nulová",J297,0)</f>
        <v>0</v>
      </c>
      <c r="BH297" s="137" t="s">
        <v>260</v>
      </c>
      <c r="BI297" s="225">
        <f>ROUND(I297*H297,2)</f>
        <v>0</v>
      </c>
      <c r="BJ297" s="137" t="s">
        <v>265</v>
      </c>
      <c r="BK297" s="224" t="s">
        <v>1077</v>
      </c>
    </row>
    <row r="298" spans="2:45" s="144" customFormat="1" ht="18.75">
      <c r="B298" s="145"/>
      <c r="D298" s="226" t="s">
        <v>266</v>
      </c>
      <c r="F298" s="227" t="s">
        <v>1078</v>
      </c>
      <c r="K298" s="145"/>
      <c r="L298" s="228"/>
      <c r="S298" s="229"/>
      <c r="AR298" s="137" t="s">
        <v>266</v>
      </c>
      <c r="AS298" s="137" t="s">
        <v>187</v>
      </c>
    </row>
    <row r="299" spans="2:63" s="144" customFormat="1" ht="21.75" customHeight="1">
      <c r="B299" s="212"/>
      <c r="C299" s="231" t="s">
        <v>562</v>
      </c>
      <c r="D299" s="231" t="s">
        <v>342</v>
      </c>
      <c r="E299" s="232" t="s">
        <v>1079</v>
      </c>
      <c r="F299" s="233" t="s">
        <v>1080</v>
      </c>
      <c r="G299" s="234" t="s">
        <v>23</v>
      </c>
      <c r="H299" s="235">
        <v>4</v>
      </c>
      <c r="I299" s="236"/>
      <c r="J299" s="236">
        <f>ROUND(I299*H299,2)</f>
        <v>0</v>
      </c>
      <c r="K299" s="145"/>
      <c r="L299" s="237"/>
      <c r="M299" s="238" t="s">
        <v>212</v>
      </c>
      <c r="N299" s="222">
        <v>0.34</v>
      </c>
      <c r="O299" s="222">
        <f>N299*H299</f>
        <v>1.36</v>
      </c>
      <c r="P299" s="222">
        <v>0.00107</v>
      </c>
      <c r="Q299" s="222">
        <f>P299*H299</f>
        <v>0.00428</v>
      </c>
      <c r="R299" s="222">
        <v>0</v>
      </c>
      <c r="S299" s="223">
        <f>R299*H299</f>
        <v>0</v>
      </c>
      <c r="AP299" s="224" t="s">
        <v>265</v>
      </c>
      <c r="AR299" s="224" t="s">
        <v>342</v>
      </c>
      <c r="AS299" s="224" t="s">
        <v>187</v>
      </c>
      <c r="AW299" s="137" t="s">
        <v>257</v>
      </c>
      <c r="BC299" s="225">
        <f>IF(M299="základní",J299,0)</f>
        <v>0</v>
      </c>
      <c r="BD299" s="225">
        <f>IF(M299="snížená",J299,0)</f>
        <v>0</v>
      </c>
      <c r="BE299" s="225">
        <f>IF(M299="zákl. přenesená",J299,0)</f>
        <v>0</v>
      </c>
      <c r="BF299" s="225">
        <f>IF(M299="sníž. přenesená",J299,0)</f>
        <v>0</v>
      </c>
      <c r="BG299" s="225">
        <f>IF(M299="nulová",J299,0)</f>
        <v>0</v>
      </c>
      <c r="BH299" s="137" t="s">
        <v>260</v>
      </c>
      <c r="BI299" s="225">
        <f>ROUND(I299*H299,2)</f>
        <v>0</v>
      </c>
      <c r="BJ299" s="137" t="s">
        <v>265</v>
      </c>
      <c r="BK299" s="224" t="s">
        <v>1081</v>
      </c>
    </row>
    <row r="300" spans="2:45" s="144" customFormat="1" ht="18.75">
      <c r="B300" s="145"/>
      <c r="D300" s="226" t="s">
        <v>266</v>
      </c>
      <c r="F300" s="227" t="s">
        <v>1082</v>
      </c>
      <c r="K300" s="145"/>
      <c r="L300" s="228"/>
      <c r="S300" s="229"/>
      <c r="AR300" s="137" t="s">
        <v>266</v>
      </c>
      <c r="AS300" s="137" t="s">
        <v>187</v>
      </c>
    </row>
    <row r="301" spans="2:63" s="144" customFormat="1" ht="21.75" customHeight="1">
      <c r="B301" s="212"/>
      <c r="C301" s="231" t="s">
        <v>567</v>
      </c>
      <c r="D301" s="231" t="s">
        <v>342</v>
      </c>
      <c r="E301" s="232" t="s">
        <v>1083</v>
      </c>
      <c r="F301" s="233" t="s">
        <v>1084</v>
      </c>
      <c r="G301" s="234" t="s">
        <v>23</v>
      </c>
      <c r="H301" s="235">
        <v>10</v>
      </c>
      <c r="I301" s="236"/>
      <c r="J301" s="236">
        <f>ROUND(I301*H301,2)</f>
        <v>0</v>
      </c>
      <c r="K301" s="145"/>
      <c r="L301" s="237"/>
      <c r="M301" s="238" t="s">
        <v>212</v>
      </c>
      <c r="N301" s="222">
        <v>0.381</v>
      </c>
      <c r="O301" s="222">
        <f>N301*H301</f>
        <v>3.81</v>
      </c>
      <c r="P301" s="222">
        <v>0.00056</v>
      </c>
      <c r="Q301" s="222">
        <f>P301*H301</f>
        <v>0.005599999999999999</v>
      </c>
      <c r="R301" s="222">
        <v>0</v>
      </c>
      <c r="S301" s="223">
        <f>R301*H301</f>
        <v>0</v>
      </c>
      <c r="AP301" s="224" t="s">
        <v>265</v>
      </c>
      <c r="AR301" s="224" t="s">
        <v>342</v>
      </c>
      <c r="AS301" s="224" t="s">
        <v>187</v>
      </c>
      <c r="AW301" s="137" t="s">
        <v>257</v>
      </c>
      <c r="BC301" s="225">
        <f>IF(M301="základní",J301,0)</f>
        <v>0</v>
      </c>
      <c r="BD301" s="225">
        <f>IF(M301="snížená",J301,0)</f>
        <v>0</v>
      </c>
      <c r="BE301" s="225">
        <f>IF(M301="zákl. přenesená",J301,0)</f>
        <v>0</v>
      </c>
      <c r="BF301" s="225">
        <f>IF(M301="sníž. přenesená",J301,0)</f>
        <v>0</v>
      </c>
      <c r="BG301" s="225">
        <f>IF(M301="nulová",J301,0)</f>
        <v>0</v>
      </c>
      <c r="BH301" s="137" t="s">
        <v>260</v>
      </c>
      <c r="BI301" s="225">
        <f>ROUND(I301*H301,2)</f>
        <v>0</v>
      </c>
      <c r="BJ301" s="137" t="s">
        <v>265</v>
      </c>
      <c r="BK301" s="224" t="s">
        <v>1085</v>
      </c>
    </row>
    <row r="302" spans="2:45" s="144" customFormat="1" ht="18.75">
      <c r="B302" s="145"/>
      <c r="D302" s="226" t="s">
        <v>266</v>
      </c>
      <c r="F302" s="227" t="s">
        <v>1086</v>
      </c>
      <c r="K302" s="145"/>
      <c r="L302" s="228"/>
      <c r="S302" s="229"/>
      <c r="AR302" s="137" t="s">
        <v>266</v>
      </c>
      <c r="AS302" s="137" t="s">
        <v>187</v>
      </c>
    </row>
    <row r="303" spans="2:63" s="144" customFormat="1" ht="21.75" customHeight="1">
      <c r="B303" s="212"/>
      <c r="C303" s="231" t="s">
        <v>572</v>
      </c>
      <c r="D303" s="231" t="s">
        <v>342</v>
      </c>
      <c r="E303" s="232" t="s">
        <v>1087</v>
      </c>
      <c r="F303" s="233" t="s">
        <v>1088</v>
      </c>
      <c r="G303" s="234" t="s">
        <v>23</v>
      </c>
      <c r="H303" s="235">
        <v>3</v>
      </c>
      <c r="I303" s="236"/>
      <c r="J303" s="236">
        <f>ROUND(I303*H303,2)</f>
        <v>0</v>
      </c>
      <c r="K303" s="145"/>
      <c r="L303" s="237"/>
      <c r="M303" s="238" t="s">
        <v>212</v>
      </c>
      <c r="N303" s="222">
        <v>0.433</v>
      </c>
      <c r="O303" s="222">
        <f>N303*H303</f>
        <v>1.299</v>
      </c>
      <c r="P303" s="222">
        <v>0.00147</v>
      </c>
      <c r="Q303" s="222">
        <f>P303*H303</f>
        <v>0.00441</v>
      </c>
      <c r="R303" s="222">
        <v>0</v>
      </c>
      <c r="S303" s="223">
        <f>R303*H303</f>
        <v>0</v>
      </c>
      <c r="AP303" s="224" t="s">
        <v>265</v>
      </c>
      <c r="AR303" s="224" t="s">
        <v>342</v>
      </c>
      <c r="AS303" s="224" t="s">
        <v>187</v>
      </c>
      <c r="AW303" s="137" t="s">
        <v>257</v>
      </c>
      <c r="BC303" s="225">
        <f>IF(M303="základní",J303,0)</f>
        <v>0</v>
      </c>
      <c r="BD303" s="225">
        <f>IF(M303="snížená",J303,0)</f>
        <v>0</v>
      </c>
      <c r="BE303" s="225">
        <f>IF(M303="zákl. přenesená",J303,0)</f>
        <v>0</v>
      </c>
      <c r="BF303" s="225">
        <f>IF(M303="sníž. přenesená",J303,0)</f>
        <v>0</v>
      </c>
      <c r="BG303" s="225">
        <f>IF(M303="nulová",J303,0)</f>
        <v>0</v>
      </c>
      <c r="BH303" s="137" t="s">
        <v>260</v>
      </c>
      <c r="BI303" s="225">
        <f>ROUND(I303*H303,2)</f>
        <v>0</v>
      </c>
      <c r="BJ303" s="137" t="s">
        <v>265</v>
      </c>
      <c r="BK303" s="224" t="s">
        <v>1089</v>
      </c>
    </row>
    <row r="304" spans="2:45" s="144" customFormat="1" ht="18.75">
      <c r="B304" s="145"/>
      <c r="D304" s="226" t="s">
        <v>266</v>
      </c>
      <c r="F304" s="227" t="s">
        <v>1090</v>
      </c>
      <c r="K304" s="145"/>
      <c r="L304" s="228"/>
      <c r="S304" s="229"/>
      <c r="AR304" s="137" t="s">
        <v>266</v>
      </c>
      <c r="AS304" s="137" t="s">
        <v>187</v>
      </c>
    </row>
    <row r="305" spans="2:63" s="144" customFormat="1" ht="21.75" customHeight="1">
      <c r="B305" s="212"/>
      <c r="C305" s="231" t="s">
        <v>426</v>
      </c>
      <c r="D305" s="231" t="s">
        <v>342</v>
      </c>
      <c r="E305" s="232" t="s">
        <v>1091</v>
      </c>
      <c r="F305" s="233" t="s">
        <v>1092</v>
      </c>
      <c r="G305" s="234" t="s">
        <v>23</v>
      </c>
      <c r="H305" s="235">
        <v>3</v>
      </c>
      <c r="I305" s="236"/>
      <c r="J305" s="236">
        <f>ROUND(I305*H305,2)</f>
        <v>0</v>
      </c>
      <c r="K305" s="145"/>
      <c r="L305" s="237"/>
      <c r="M305" s="238" t="s">
        <v>212</v>
      </c>
      <c r="N305" s="222">
        <v>0.20600000000000002</v>
      </c>
      <c r="O305" s="222">
        <f>N305*H305</f>
        <v>0.6180000000000001</v>
      </c>
      <c r="P305" s="222">
        <v>0.00075</v>
      </c>
      <c r="Q305" s="222">
        <f>P305*H305</f>
        <v>0.0022500000000000003</v>
      </c>
      <c r="R305" s="222">
        <v>0</v>
      </c>
      <c r="S305" s="223">
        <f>R305*H305</f>
        <v>0</v>
      </c>
      <c r="AP305" s="224" t="s">
        <v>265</v>
      </c>
      <c r="AR305" s="224" t="s">
        <v>342</v>
      </c>
      <c r="AS305" s="224" t="s">
        <v>187</v>
      </c>
      <c r="AW305" s="137" t="s">
        <v>257</v>
      </c>
      <c r="BC305" s="225">
        <f>IF(M305="základní",J305,0)</f>
        <v>0</v>
      </c>
      <c r="BD305" s="225">
        <f>IF(M305="snížená",J305,0)</f>
        <v>0</v>
      </c>
      <c r="BE305" s="225">
        <f>IF(M305="zákl. přenesená",J305,0)</f>
        <v>0</v>
      </c>
      <c r="BF305" s="225">
        <f>IF(M305="sníž. přenesená",J305,0)</f>
        <v>0</v>
      </c>
      <c r="BG305" s="225">
        <f>IF(M305="nulová",J305,0)</f>
        <v>0</v>
      </c>
      <c r="BH305" s="137" t="s">
        <v>260</v>
      </c>
      <c r="BI305" s="225">
        <f>ROUND(I305*H305,2)</f>
        <v>0</v>
      </c>
      <c r="BJ305" s="137" t="s">
        <v>265</v>
      </c>
      <c r="BK305" s="224" t="s">
        <v>1093</v>
      </c>
    </row>
    <row r="306" spans="2:45" s="144" customFormat="1" ht="9.75">
      <c r="B306" s="145"/>
      <c r="D306" s="226" t="s">
        <v>266</v>
      </c>
      <c r="F306" s="227" t="s">
        <v>1094</v>
      </c>
      <c r="K306" s="145"/>
      <c r="L306" s="228"/>
      <c r="S306" s="229"/>
      <c r="AR306" s="137" t="s">
        <v>266</v>
      </c>
      <c r="AS306" s="137" t="s">
        <v>187</v>
      </c>
    </row>
    <row r="307" spans="2:63" s="144" customFormat="1" ht="16.5" customHeight="1">
      <c r="B307" s="212"/>
      <c r="C307" s="231" t="s">
        <v>581</v>
      </c>
      <c r="D307" s="231" t="s">
        <v>342</v>
      </c>
      <c r="E307" s="232" t="s">
        <v>1095</v>
      </c>
      <c r="F307" s="233" t="s">
        <v>1096</v>
      </c>
      <c r="G307" s="234" t="s">
        <v>23</v>
      </c>
      <c r="H307" s="235">
        <v>5</v>
      </c>
      <c r="I307" s="236"/>
      <c r="J307" s="236">
        <f>ROUND(I307*H307,2)</f>
        <v>0</v>
      </c>
      <c r="K307" s="145"/>
      <c r="L307" s="237"/>
      <c r="M307" s="238" t="s">
        <v>212</v>
      </c>
      <c r="N307" s="222">
        <v>0.278</v>
      </c>
      <c r="O307" s="222">
        <f>N307*H307</f>
        <v>1.3900000000000001</v>
      </c>
      <c r="P307" s="222">
        <v>0.00024</v>
      </c>
      <c r="Q307" s="222">
        <f>P307*H307</f>
        <v>0.0012000000000000001</v>
      </c>
      <c r="R307" s="222">
        <v>0</v>
      </c>
      <c r="S307" s="223">
        <f>R307*H307</f>
        <v>0</v>
      </c>
      <c r="AP307" s="224" t="s">
        <v>265</v>
      </c>
      <c r="AR307" s="224" t="s">
        <v>342</v>
      </c>
      <c r="AS307" s="224" t="s">
        <v>187</v>
      </c>
      <c r="AW307" s="137" t="s">
        <v>257</v>
      </c>
      <c r="BC307" s="225">
        <f>IF(M307="základní",J307,0)</f>
        <v>0</v>
      </c>
      <c r="BD307" s="225">
        <f>IF(M307="snížená",J307,0)</f>
        <v>0</v>
      </c>
      <c r="BE307" s="225">
        <f>IF(M307="zákl. přenesená",J307,0)</f>
        <v>0</v>
      </c>
      <c r="BF307" s="225">
        <f>IF(M307="sníž. přenesená",J307,0)</f>
        <v>0</v>
      </c>
      <c r="BG307" s="225">
        <f>IF(M307="nulová",J307,0)</f>
        <v>0</v>
      </c>
      <c r="BH307" s="137" t="s">
        <v>260</v>
      </c>
      <c r="BI307" s="225">
        <f>ROUND(I307*H307,2)</f>
        <v>0</v>
      </c>
      <c r="BJ307" s="137" t="s">
        <v>265</v>
      </c>
      <c r="BK307" s="224" t="s">
        <v>1097</v>
      </c>
    </row>
    <row r="308" spans="2:45" s="144" customFormat="1" ht="9.75">
      <c r="B308" s="145"/>
      <c r="D308" s="226" t="s">
        <v>266</v>
      </c>
      <c r="F308" s="227" t="s">
        <v>1098</v>
      </c>
      <c r="K308" s="145"/>
      <c r="L308" s="228"/>
      <c r="S308" s="229"/>
      <c r="AR308" s="137" t="s">
        <v>266</v>
      </c>
      <c r="AS308" s="137" t="s">
        <v>187</v>
      </c>
    </row>
    <row r="309" spans="2:61" s="200" customFormat="1" ht="22.5" customHeight="1">
      <c r="B309" s="201"/>
      <c r="D309" s="202" t="s">
        <v>253</v>
      </c>
      <c r="E309" s="210" t="s">
        <v>1099</v>
      </c>
      <c r="F309" s="210" t="s">
        <v>1100</v>
      </c>
      <c r="J309" s="211">
        <f>BI309</f>
        <v>0</v>
      </c>
      <c r="K309" s="201"/>
      <c r="L309" s="205"/>
      <c r="O309" s="206">
        <f>SUM(O310:O341)</f>
        <v>7.293000000000001</v>
      </c>
      <c r="Q309" s="206">
        <f>SUM(Q310:Q341)</f>
        <v>0.8025799999999998</v>
      </c>
      <c r="S309" s="207">
        <f>SUM(S310:S341)</f>
        <v>0</v>
      </c>
      <c r="AP309" s="202" t="s">
        <v>187</v>
      </c>
      <c r="AR309" s="208" t="s">
        <v>253</v>
      </c>
      <c r="AS309" s="208" t="s">
        <v>260</v>
      </c>
      <c r="AW309" s="202" t="s">
        <v>257</v>
      </c>
      <c r="BI309" s="209">
        <f>SUM(BI310:BI341)</f>
        <v>0</v>
      </c>
    </row>
    <row r="310" spans="2:63" s="144" customFormat="1" ht="33" customHeight="1">
      <c r="B310" s="212"/>
      <c r="C310" s="231" t="s">
        <v>430</v>
      </c>
      <c r="D310" s="231" t="s">
        <v>342</v>
      </c>
      <c r="E310" s="232" t="s">
        <v>1101</v>
      </c>
      <c r="F310" s="233" t="s">
        <v>1102</v>
      </c>
      <c r="G310" s="234" t="s">
        <v>23</v>
      </c>
      <c r="H310" s="235">
        <v>1</v>
      </c>
      <c r="I310" s="236"/>
      <c r="J310" s="236">
        <f>ROUND(I310*H310,2)</f>
        <v>0</v>
      </c>
      <c r="K310" s="145"/>
      <c r="L310" s="237"/>
      <c r="M310" s="238" t="s">
        <v>212</v>
      </c>
      <c r="N310" s="222">
        <v>0.29100000000000004</v>
      </c>
      <c r="O310" s="222">
        <f>N310*H310</f>
        <v>0.29100000000000004</v>
      </c>
      <c r="P310" s="222">
        <v>0.03196</v>
      </c>
      <c r="Q310" s="222">
        <f>P310*H310</f>
        <v>0.03196</v>
      </c>
      <c r="R310" s="222">
        <v>0</v>
      </c>
      <c r="S310" s="223">
        <f>R310*H310</f>
        <v>0</v>
      </c>
      <c r="AP310" s="224" t="s">
        <v>265</v>
      </c>
      <c r="AR310" s="224" t="s">
        <v>342</v>
      </c>
      <c r="AS310" s="224" t="s">
        <v>187</v>
      </c>
      <c r="AW310" s="137" t="s">
        <v>257</v>
      </c>
      <c r="BC310" s="225">
        <f>IF(M310="základní",J310,0)</f>
        <v>0</v>
      </c>
      <c r="BD310" s="225">
        <f>IF(M310="snížená",J310,0)</f>
        <v>0</v>
      </c>
      <c r="BE310" s="225">
        <f>IF(M310="zákl. přenesená",J310,0)</f>
        <v>0</v>
      </c>
      <c r="BF310" s="225">
        <f>IF(M310="sníž. přenesená",J310,0)</f>
        <v>0</v>
      </c>
      <c r="BG310" s="225">
        <f>IF(M310="nulová",J310,0)</f>
        <v>0</v>
      </c>
      <c r="BH310" s="137" t="s">
        <v>260</v>
      </c>
      <c r="BI310" s="225">
        <f>ROUND(I310*H310,2)</f>
        <v>0</v>
      </c>
      <c r="BJ310" s="137" t="s">
        <v>265</v>
      </c>
      <c r="BK310" s="224" t="s">
        <v>1103</v>
      </c>
    </row>
    <row r="311" spans="2:45" s="144" customFormat="1" ht="28.5">
      <c r="B311" s="145"/>
      <c r="D311" s="226" t="s">
        <v>266</v>
      </c>
      <c r="F311" s="227" t="s">
        <v>1104</v>
      </c>
      <c r="K311" s="145"/>
      <c r="L311" s="228"/>
      <c r="S311" s="229"/>
      <c r="AR311" s="137" t="s">
        <v>266</v>
      </c>
      <c r="AS311" s="137" t="s">
        <v>187</v>
      </c>
    </row>
    <row r="312" spans="2:63" s="144" customFormat="1" ht="21.75" customHeight="1">
      <c r="B312" s="212"/>
      <c r="C312" s="231" t="s">
        <v>588</v>
      </c>
      <c r="D312" s="231" t="s">
        <v>342</v>
      </c>
      <c r="E312" s="232" t="s">
        <v>1105</v>
      </c>
      <c r="F312" s="233" t="s">
        <v>1106</v>
      </c>
      <c r="G312" s="234" t="s">
        <v>23</v>
      </c>
      <c r="H312" s="235">
        <v>3</v>
      </c>
      <c r="I312" s="236"/>
      <c r="J312" s="236">
        <f>ROUND(I312*H312,2)</f>
        <v>0</v>
      </c>
      <c r="K312" s="145"/>
      <c r="L312" s="237"/>
      <c r="M312" s="238" t="s">
        <v>212</v>
      </c>
      <c r="N312" s="222">
        <v>0.23700000000000002</v>
      </c>
      <c r="O312" s="222">
        <f>N312*H312</f>
        <v>0.7110000000000001</v>
      </c>
      <c r="P312" s="222">
        <v>0.0134</v>
      </c>
      <c r="Q312" s="222">
        <f>P312*H312</f>
        <v>0.0402</v>
      </c>
      <c r="R312" s="222">
        <v>0</v>
      </c>
      <c r="S312" s="223">
        <f>R312*H312</f>
        <v>0</v>
      </c>
      <c r="AP312" s="224" t="s">
        <v>265</v>
      </c>
      <c r="AR312" s="224" t="s">
        <v>342</v>
      </c>
      <c r="AS312" s="224" t="s">
        <v>187</v>
      </c>
      <c r="AW312" s="137" t="s">
        <v>257</v>
      </c>
      <c r="BC312" s="225">
        <f>IF(M312="základní",J312,0)</f>
        <v>0</v>
      </c>
      <c r="BD312" s="225">
        <f>IF(M312="snížená",J312,0)</f>
        <v>0</v>
      </c>
      <c r="BE312" s="225">
        <f>IF(M312="zákl. přenesená",J312,0)</f>
        <v>0</v>
      </c>
      <c r="BF312" s="225">
        <f>IF(M312="sníž. přenesená",J312,0)</f>
        <v>0</v>
      </c>
      <c r="BG312" s="225">
        <f>IF(M312="nulová",J312,0)</f>
        <v>0</v>
      </c>
      <c r="BH312" s="137" t="s">
        <v>260</v>
      </c>
      <c r="BI312" s="225">
        <f>ROUND(I312*H312,2)</f>
        <v>0</v>
      </c>
      <c r="BJ312" s="137" t="s">
        <v>265</v>
      </c>
      <c r="BK312" s="224" t="s">
        <v>1107</v>
      </c>
    </row>
    <row r="313" spans="2:45" s="144" customFormat="1" ht="28.5">
      <c r="B313" s="145"/>
      <c r="D313" s="226" t="s">
        <v>266</v>
      </c>
      <c r="F313" s="227" t="s">
        <v>1108</v>
      </c>
      <c r="K313" s="145"/>
      <c r="L313" s="228"/>
      <c r="S313" s="229"/>
      <c r="AR313" s="137" t="s">
        <v>266</v>
      </c>
      <c r="AS313" s="137" t="s">
        <v>187</v>
      </c>
    </row>
    <row r="314" spans="2:63" s="144" customFormat="1" ht="33" customHeight="1">
      <c r="B314" s="212"/>
      <c r="C314" s="231" t="s">
        <v>434</v>
      </c>
      <c r="D314" s="231" t="s">
        <v>342</v>
      </c>
      <c r="E314" s="232" t="s">
        <v>1109</v>
      </c>
      <c r="F314" s="233" t="s">
        <v>1110</v>
      </c>
      <c r="G314" s="234" t="s">
        <v>23</v>
      </c>
      <c r="H314" s="235">
        <v>3</v>
      </c>
      <c r="I314" s="236"/>
      <c r="J314" s="236">
        <f>ROUND(I314*H314,2)</f>
        <v>0</v>
      </c>
      <c r="K314" s="145"/>
      <c r="L314" s="237"/>
      <c r="M314" s="238" t="s">
        <v>212</v>
      </c>
      <c r="N314" s="222">
        <v>0.254</v>
      </c>
      <c r="O314" s="222">
        <f>N314*H314</f>
        <v>0.762</v>
      </c>
      <c r="P314" s="222">
        <v>0.019420000000000003</v>
      </c>
      <c r="Q314" s="222">
        <f>P314*H314</f>
        <v>0.058260000000000006</v>
      </c>
      <c r="R314" s="222">
        <v>0</v>
      </c>
      <c r="S314" s="223">
        <f>R314*H314</f>
        <v>0</v>
      </c>
      <c r="AP314" s="224" t="s">
        <v>265</v>
      </c>
      <c r="AR314" s="224" t="s">
        <v>342</v>
      </c>
      <c r="AS314" s="224" t="s">
        <v>187</v>
      </c>
      <c r="AW314" s="137" t="s">
        <v>257</v>
      </c>
      <c r="BC314" s="225">
        <f>IF(M314="základní",J314,0)</f>
        <v>0</v>
      </c>
      <c r="BD314" s="225">
        <f>IF(M314="snížená",J314,0)</f>
        <v>0</v>
      </c>
      <c r="BE314" s="225">
        <f>IF(M314="zákl. přenesená",J314,0)</f>
        <v>0</v>
      </c>
      <c r="BF314" s="225">
        <f>IF(M314="sníž. přenesená",J314,0)</f>
        <v>0</v>
      </c>
      <c r="BG314" s="225">
        <f>IF(M314="nulová",J314,0)</f>
        <v>0</v>
      </c>
      <c r="BH314" s="137" t="s">
        <v>260</v>
      </c>
      <c r="BI314" s="225">
        <f>ROUND(I314*H314,2)</f>
        <v>0</v>
      </c>
      <c r="BJ314" s="137" t="s">
        <v>265</v>
      </c>
      <c r="BK314" s="224" t="s">
        <v>1111</v>
      </c>
    </row>
    <row r="315" spans="2:45" s="144" customFormat="1" ht="28.5">
      <c r="B315" s="145"/>
      <c r="D315" s="226" t="s">
        <v>266</v>
      </c>
      <c r="F315" s="227" t="s">
        <v>1112</v>
      </c>
      <c r="K315" s="145"/>
      <c r="L315" s="228"/>
      <c r="S315" s="229"/>
      <c r="AR315" s="137" t="s">
        <v>266</v>
      </c>
      <c r="AS315" s="137" t="s">
        <v>187</v>
      </c>
    </row>
    <row r="316" spans="2:63" s="144" customFormat="1" ht="33" customHeight="1">
      <c r="B316" s="212"/>
      <c r="C316" s="231" t="s">
        <v>595</v>
      </c>
      <c r="D316" s="231" t="s">
        <v>342</v>
      </c>
      <c r="E316" s="232" t="s">
        <v>1113</v>
      </c>
      <c r="F316" s="233" t="s">
        <v>1114</v>
      </c>
      <c r="G316" s="234" t="s">
        <v>23</v>
      </c>
      <c r="H316" s="235">
        <v>2</v>
      </c>
      <c r="I316" s="236"/>
      <c r="J316" s="236">
        <f>ROUND(I316*H316,2)</f>
        <v>0</v>
      </c>
      <c r="K316" s="145"/>
      <c r="L316" s="237"/>
      <c r="M316" s="238" t="s">
        <v>212</v>
      </c>
      <c r="N316" s="222">
        <v>0.262</v>
      </c>
      <c r="O316" s="222">
        <f>N316*H316</f>
        <v>0.524</v>
      </c>
      <c r="P316" s="222">
        <v>0.02229</v>
      </c>
      <c r="Q316" s="222">
        <f>P316*H316</f>
        <v>0.04458</v>
      </c>
      <c r="R316" s="222">
        <v>0</v>
      </c>
      <c r="S316" s="223">
        <f>R316*H316</f>
        <v>0</v>
      </c>
      <c r="AP316" s="224" t="s">
        <v>265</v>
      </c>
      <c r="AR316" s="224" t="s">
        <v>342</v>
      </c>
      <c r="AS316" s="224" t="s">
        <v>187</v>
      </c>
      <c r="AW316" s="137" t="s">
        <v>257</v>
      </c>
      <c r="BC316" s="225">
        <f>IF(M316="základní",J316,0)</f>
        <v>0</v>
      </c>
      <c r="BD316" s="225">
        <f>IF(M316="snížená",J316,0)</f>
        <v>0</v>
      </c>
      <c r="BE316" s="225">
        <f>IF(M316="zákl. přenesená",J316,0)</f>
        <v>0</v>
      </c>
      <c r="BF316" s="225">
        <f>IF(M316="sníž. přenesená",J316,0)</f>
        <v>0</v>
      </c>
      <c r="BG316" s="225">
        <f>IF(M316="nulová",J316,0)</f>
        <v>0</v>
      </c>
      <c r="BH316" s="137" t="s">
        <v>260</v>
      </c>
      <c r="BI316" s="225">
        <f>ROUND(I316*H316,2)</f>
        <v>0</v>
      </c>
      <c r="BJ316" s="137" t="s">
        <v>265</v>
      </c>
      <c r="BK316" s="224" t="s">
        <v>1115</v>
      </c>
    </row>
    <row r="317" spans="2:45" s="144" customFormat="1" ht="28.5">
      <c r="B317" s="145"/>
      <c r="D317" s="226" t="s">
        <v>266</v>
      </c>
      <c r="F317" s="227" t="s">
        <v>1116</v>
      </c>
      <c r="K317" s="145"/>
      <c r="L317" s="228"/>
      <c r="S317" s="229"/>
      <c r="AR317" s="137" t="s">
        <v>266</v>
      </c>
      <c r="AS317" s="137" t="s">
        <v>187</v>
      </c>
    </row>
    <row r="318" spans="2:63" s="144" customFormat="1" ht="33" customHeight="1">
      <c r="B318" s="212"/>
      <c r="C318" s="231" t="s">
        <v>439</v>
      </c>
      <c r="D318" s="231" t="s">
        <v>342</v>
      </c>
      <c r="E318" s="232" t="s">
        <v>1117</v>
      </c>
      <c r="F318" s="233" t="s">
        <v>1118</v>
      </c>
      <c r="G318" s="234" t="s">
        <v>23</v>
      </c>
      <c r="H318" s="235">
        <v>1</v>
      </c>
      <c r="I318" s="236"/>
      <c r="J318" s="236">
        <f>ROUND(I318*H318,2)</f>
        <v>0</v>
      </c>
      <c r="K318" s="145"/>
      <c r="L318" s="237"/>
      <c r="M318" s="238" t="s">
        <v>212</v>
      </c>
      <c r="N318" s="222">
        <v>0.271</v>
      </c>
      <c r="O318" s="222">
        <f>N318*H318</f>
        <v>0.271</v>
      </c>
      <c r="P318" s="222">
        <v>0.025160000000000002</v>
      </c>
      <c r="Q318" s="222">
        <f>P318*H318</f>
        <v>0.025160000000000002</v>
      </c>
      <c r="R318" s="222">
        <v>0</v>
      </c>
      <c r="S318" s="223">
        <f>R318*H318</f>
        <v>0</v>
      </c>
      <c r="AP318" s="224" t="s">
        <v>265</v>
      </c>
      <c r="AR318" s="224" t="s">
        <v>342</v>
      </c>
      <c r="AS318" s="224" t="s">
        <v>187</v>
      </c>
      <c r="AW318" s="137" t="s">
        <v>257</v>
      </c>
      <c r="BC318" s="225">
        <f>IF(M318="základní",J318,0)</f>
        <v>0</v>
      </c>
      <c r="BD318" s="225">
        <f>IF(M318="snížená",J318,0)</f>
        <v>0</v>
      </c>
      <c r="BE318" s="225">
        <f>IF(M318="zákl. přenesená",J318,0)</f>
        <v>0</v>
      </c>
      <c r="BF318" s="225">
        <f>IF(M318="sníž. přenesená",J318,0)</f>
        <v>0</v>
      </c>
      <c r="BG318" s="225">
        <f>IF(M318="nulová",J318,0)</f>
        <v>0</v>
      </c>
      <c r="BH318" s="137" t="s">
        <v>260</v>
      </c>
      <c r="BI318" s="225">
        <f>ROUND(I318*H318,2)</f>
        <v>0</v>
      </c>
      <c r="BJ318" s="137" t="s">
        <v>265</v>
      </c>
      <c r="BK318" s="224" t="s">
        <v>1119</v>
      </c>
    </row>
    <row r="319" spans="2:45" s="144" customFormat="1" ht="28.5">
      <c r="B319" s="145"/>
      <c r="D319" s="226" t="s">
        <v>266</v>
      </c>
      <c r="F319" s="227" t="s">
        <v>1120</v>
      </c>
      <c r="K319" s="145"/>
      <c r="L319" s="228"/>
      <c r="S319" s="229"/>
      <c r="AR319" s="137" t="s">
        <v>266</v>
      </c>
      <c r="AS319" s="137" t="s">
        <v>187</v>
      </c>
    </row>
    <row r="320" spans="2:63" s="144" customFormat="1" ht="33" customHeight="1">
      <c r="B320" s="212"/>
      <c r="C320" s="231" t="s">
        <v>602</v>
      </c>
      <c r="D320" s="231" t="s">
        <v>342</v>
      </c>
      <c r="E320" s="232" t="s">
        <v>1121</v>
      </c>
      <c r="F320" s="233" t="s">
        <v>1122</v>
      </c>
      <c r="G320" s="234" t="s">
        <v>23</v>
      </c>
      <c r="H320" s="235">
        <v>2</v>
      </c>
      <c r="I320" s="236"/>
      <c r="J320" s="236">
        <f>ROUND(I320*H320,2)</f>
        <v>0</v>
      </c>
      <c r="K320" s="145"/>
      <c r="L320" s="237"/>
      <c r="M320" s="238" t="s">
        <v>212</v>
      </c>
      <c r="N320" s="222">
        <v>0.2790000000000001</v>
      </c>
      <c r="O320" s="222">
        <f>N320*H320</f>
        <v>0.5580000000000002</v>
      </c>
      <c r="P320" s="222">
        <v>0.02803</v>
      </c>
      <c r="Q320" s="222">
        <f>P320*H320</f>
        <v>0.05606</v>
      </c>
      <c r="R320" s="222">
        <v>0</v>
      </c>
      <c r="S320" s="223">
        <f>R320*H320</f>
        <v>0</v>
      </c>
      <c r="AP320" s="224" t="s">
        <v>265</v>
      </c>
      <c r="AR320" s="224" t="s">
        <v>342</v>
      </c>
      <c r="AS320" s="224" t="s">
        <v>187</v>
      </c>
      <c r="AW320" s="137" t="s">
        <v>257</v>
      </c>
      <c r="BC320" s="225">
        <f>IF(M320="základní",J320,0)</f>
        <v>0</v>
      </c>
      <c r="BD320" s="225">
        <f>IF(M320="snížená",J320,0)</f>
        <v>0</v>
      </c>
      <c r="BE320" s="225">
        <f>IF(M320="zákl. přenesená",J320,0)</f>
        <v>0</v>
      </c>
      <c r="BF320" s="225">
        <f>IF(M320="sníž. přenesená",J320,0)</f>
        <v>0</v>
      </c>
      <c r="BG320" s="225">
        <f>IF(M320="nulová",J320,0)</f>
        <v>0</v>
      </c>
      <c r="BH320" s="137" t="s">
        <v>260</v>
      </c>
      <c r="BI320" s="225">
        <f>ROUND(I320*H320,2)</f>
        <v>0</v>
      </c>
      <c r="BJ320" s="137" t="s">
        <v>265</v>
      </c>
      <c r="BK320" s="224" t="s">
        <v>1123</v>
      </c>
    </row>
    <row r="321" spans="2:45" s="144" customFormat="1" ht="28.5">
      <c r="B321" s="145"/>
      <c r="D321" s="226" t="s">
        <v>266</v>
      </c>
      <c r="F321" s="227" t="s">
        <v>1124</v>
      </c>
      <c r="K321" s="145"/>
      <c r="L321" s="228"/>
      <c r="S321" s="229"/>
      <c r="AR321" s="137" t="s">
        <v>266</v>
      </c>
      <c r="AS321" s="137" t="s">
        <v>187</v>
      </c>
    </row>
    <row r="322" spans="2:63" s="144" customFormat="1" ht="33" customHeight="1">
      <c r="B322" s="212"/>
      <c r="C322" s="231" t="s">
        <v>443</v>
      </c>
      <c r="D322" s="231" t="s">
        <v>342</v>
      </c>
      <c r="E322" s="232" t="s">
        <v>1125</v>
      </c>
      <c r="F322" s="233" t="s">
        <v>1126</v>
      </c>
      <c r="G322" s="234" t="s">
        <v>23</v>
      </c>
      <c r="H322" s="235">
        <v>1</v>
      </c>
      <c r="I322" s="236"/>
      <c r="J322" s="236">
        <f>ROUND(I322*H322,2)</f>
        <v>0</v>
      </c>
      <c r="K322" s="145"/>
      <c r="L322" s="237"/>
      <c r="M322" s="238" t="s">
        <v>212</v>
      </c>
      <c r="N322" s="222">
        <v>0.30500000000000005</v>
      </c>
      <c r="O322" s="222">
        <f>N322*H322</f>
        <v>0.30500000000000005</v>
      </c>
      <c r="P322" s="222">
        <v>0.03664</v>
      </c>
      <c r="Q322" s="222">
        <f>P322*H322</f>
        <v>0.03664</v>
      </c>
      <c r="R322" s="222">
        <v>0</v>
      </c>
      <c r="S322" s="223">
        <f>R322*H322</f>
        <v>0</v>
      </c>
      <c r="AP322" s="224" t="s">
        <v>265</v>
      </c>
      <c r="AR322" s="224" t="s">
        <v>342</v>
      </c>
      <c r="AS322" s="224" t="s">
        <v>187</v>
      </c>
      <c r="AW322" s="137" t="s">
        <v>257</v>
      </c>
      <c r="BC322" s="225">
        <f>IF(M322="základní",J322,0)</f>
        <v>0</v>
      </c>
      <c r="BD322" s="225">
        <f>IF(M322="snížená",J322,0)</f>
        <v>0</v>
      </c>
      <c r="BE322" s="225">
        <f>IF(M322="zákl. přenesená",J322,0)</f>
        <v>0</v>
      </c>
      <c r="BF322" s="225">
        <f>IF(M322="sníž. přenesená",J322,0)</f>
        <v>0</v>
      </c>
      <c r="BG322" s="225">
        <f>IF(M322="nulová",J322,0)</f>
        <v>0</v>
      </c>
      <c r="BH322" s="137" t="s">
        <v>260</v>
      </c>
      <c r="BI322" s="225">
        <f>ROUND(I322*H322,2)</f>
        <v>0</v>
      </c>
      <c r="BJ322" s="137" t="s">
        <v>265</v>
      </c>
      <c r="BK322" s="224" t="s">
        <v>1127</v>
      </c>
    </row>
    <row r="323" spans="2:45" s="144" customFormat="1" ht="28.5">
      <c r="B323" s="145"/>
      <c r="D323" s="226" t="s">
        <v>266</v>
      </c>
      <c r="F323" s="227" t="s">
        <v>1128</v>
      </c>
      <c r="K323" s="145"/>
      <c r="L323" s="228"/>
      <c r="S323" s="229"/>
      <c r="AR323" s="137" t="s">
        <v>266</v>
      </c>
      <c r="AS323" s="137" t="s">
        <v>187</v>
      </c>
    </row>
    <row r="324" spans="2:63" s="144" customFormat="1" ht="33" customHeight="1">
      <c r="B324" s="212"/>
      <c r="C324" s="231" t="s">
        <v>609</v>
      </c>
      <c r="D324" s="231" t="s">
        <v>342</v>
      </c>
      <c r="E324" s="232" t="s">
        <v>1129</v>
      </c>
      <c r="F324" s="233" t="s">
        <v>1130</v>
      </c>
      <c r="G324" s="234" t="s">
        <v>23</v>
      </c>
      <c r="H324" s="235">
        <v>1</v>
      </c>
      <c r="I324" s="236"/>
      <c r="J324" s="236">
        <f>ROUND(I324*H324,2)</f>
        <v>0</v>
      </c>
      <c r="K324" s="145"/>
      <c r="L324" s="237"/>
      <c r="M324" s="238" t="s">
        <v>212</v>
      </c>
      <c r="N324" s="222">
        <v>0.257</v>
      </c>
      <c r="O324" s="222">
        <f>N324*H324</f>
        <v>0.257</v>
      </c>
      <c r="P324" s="222">
        <v>0.0204</v>
      </c>
      <c r="Q324" s="222">
        <f>P324*H324</f>
        <v>0.0204</v>
      </c>
      <c r="R324" s="222">
        <v>0</v>
      </c>
      <c r="S324" s="223">
        <f>R324*H324</f>
        <v>0</v>
      </c>
      <c r="AP324" s="224" t="s">
        <v>265</v>
      </c>
      <c r="AR324" s="224" t="s">
        <v>342</v>
      </c>
      <c r="AS324" s="224" t="s">
        <v>187</v>
      </c>
      <c r="AW324" s="137" t="s">
        <v>257</v>
      </c>
      <c r="BC324" s="225">
        <f>IF(M324="základní",J324,0)</f>
        <v>0</v>
      </c>
      <c r="BD324" s="225">
        <f>IF(M324="snížená",J324,0)</f>
        <v>0</v>
      </c>
      <c r="BE324" s="225">
        <f>IF(M324="zákl. přenesená",J324,0)</f>
        <v>0</v>
      </c>
      <c r="BF324" s="225">
        <f>IF(M324="sníž. přenesená",J324,0)</f>
        <v>0</v>
      </c>
      <c r="BG324" s="225">
        <f>IF(M324="nulová",J324,0)</f>
        <v>0</v>
      </c>
      <c r="BH324" s="137" t="s">
        <v>260</v>
      </c>
      <c r="BI324" s="225">
        <f>ROUND(I324*H324,2)</f>
        <v>0</v>
      </c>
      <c r="BJ324" s="137" t="s">
        <v>265</v>
      </c>
      <c r="BK324" s="224" t="s">
        <v>1131</v>
      </c>
    </row>
    <row r="325" spans="2:45" s="144" customFormat="1" ht="28.5">
      <c r="B325" s="145"/>
      <c r="D325" s="226" t="s">
        <v>266</v>
      </c>
      <c r="F325" s="227" t="s">
        <v>1132</v>
      </c>
      <c r="K325" s="145"/>
      <c r="L325" s="228"/>
      <c r="S325" s="229"/>
      <c r="AR325" s="137" t="s">
        <v>266</v>
      </c>
      <c r="AS325" s="137" t="s">
        <v>187</v>
      </c>
    </row>
    <row r="326" spans="2:63" s="144" customFormat="1" ht="33" customHeight="1">
      <c r="B326" s="212"/>
      <c r="C326" s="231" t="s">
        <v>447</v>
      </c>
      <c r="D326" s="231" t="s">
        <v>342</v>
      </c>
      <c r="E326" s="232" t="s">
        <v>1133</v>
      </c>
      <c r="F326" s="233" t="s">
        <v>1134</v>
      </c>
      <c r="G326" s="234" t="s">
        <v>23</v>
      </c>
      <c r="H326" s="235">
        <v>1</v>
      </c>
      <c r="I326" s="236"/>
      <c r="J326" s="236">
        <f>ROUND(I326*H326,2)</f>
        <v>0</v>
      </c>
      <c r="K326" s="145"/>
      <c r="L326" s="237"/>
      <c r="M326" s="238" t="s">
        <v>212</v>
      </c>
      <c r="N326" s="222">
        <v>0.329</v>
      </c>
      <c r="O326" s="222">
        <f>N326*H326</f>
        <v>0.329</v>
      </c>
      <c r="P326" s="222">
        <v>0.044500000000000005</v>
      </c>
      <c r="Q326" s="222">
        <f>P326*H326</f>
        <v>0.044500000000000005</v>
      </c>
      <c r="R326" s="222">
        <v>0</v>
      </c>
      <c r="S326" s="223">
        <f>R326*H326</f>
        <v>0</v>
      </c>
      <c r="AP326" s="224" t="s">
        <v>265</v>
      </c>
      <c r="AR326" s="224" t="s">
        <v>342</v>
      </c>
      <c r="AS326" s="224" t="s">
        <v>187</v>
      </c>
      <c r="AW326" s="137" t="s">
        <v>257</v>
      </c>
      <c r="BC326" s="225">
        <f>IF(M326="základní",J326,0)</f>
        <v>0</v>
      </c>
      <c r="BD326" s="225">
        <f>IF(M326="snížená",J326,0)</f>
        <v>0</v>
      </c>
      <c r="BE326" s="225">
        <f>IF(M326="zákl. přenesená",J326,0)</f>
        <v>0</v>
      </c>
      <c r="BF326" s="225">
        <f>IF(M326="sníž. přenesená",J326,0)</f>
        <v>0</v>
      </c>
      <c r="BG326" s="225">
        <f>IF(M326="nulová",J326,0)</f>
        <v>0</v>
      </c>
      <c r="BH326" s="137" t="s">
        <v>260</v>
      </c>
      <c r="BI326" s="225">
        <f>ROUND(I326*H326,2)</f>
        <v>0</v>
      </c>
      <c r="BJ326" s="137" t="s">
        <v>265</v>
      </c>
      <c r="BK326" s="224" t="s">
        <v>1135</v>
      </c>
    </row>
    <row r="327" spans="2:45" s="144" customFormat="1" ht="28.5">
      <c r="B327" s="145"/>
      <c r="D327" s="226" t="s">
        <v>266</v>
      </c>
      <c r="F327" s="227" t="s">
        <v>1136</v>
      </c>
      <c r="K327" s="145"/>
      <c r="L327" s="228"/>
      <c r="S327" s="229"/>
      <c r="AR327" s="137" t="s">
        <v>266</v>
      </c>
      <c r="AS327" s="137" t="s">
        <v>187</v>
      </c>
    </row>
    <row r="328" spans="2:63" s="144" customFormat="1" ht="33" customHeight="1">
      <c r="B328" s="212"/>
      <c r="C328" s="231" t="s">
        <v>616</v>
      </c>
      <c r="D328" s="231" t="s">
        <v>342</v>
      </c>
      <c r="E328" s="232" t="s">
        <v>1137</v>
      </c>
      <c r="F328" s="233" t="s">
        <v>1138</v>
      </c>
      <c r="G328" s="234" t="s">
        <v>23</v>
      </c>
      <c r="H328" s="235">
        <v>1</v>
      </c>
      <c r="I328" s="236"/>
      <c r="J328" s="236">
        <f>ROUND(I328*H328,2)</f>
        <v>0</v>
      </c>
      <c r="K328" s="145"/>
      <c r="L328" s="237"/>
      <c r="M328" s="238" t="s">
        <v>212</v>
      </c>
      <c r="N328" s="222">
        <v>0.3430000000000001</v>
      </c>
      <c r="O328" s="222">
        <f>N328*H328</f>
        <v>0.3430000000000001</v>
      </c>
      <c r="P328" s="222">
        <v>0.0492</v>
      </c>
      <c r="Q328" s="222">
        <f>P328*H328</f>
        <v>0.0492</v>
      </c>
      <c r="R328" s="222">
        <v>0</v>
      </c>
      <c r="S328" s="223">
        <f>R328*H328</f>
        <v>0</v>
      </c>
      <c r="AP328" s="224" t="s">
        <v>265</v>
      </c>
      <c r="AR328" s="224" t="s">
        <v>342</v>
      </c>
      <c r="AS328" s="224" t="s">
        <v>187</v>
      </c>
      <c r="AW328" s="137" t="s">
        <v>257</v>
      </c>
      <c r="BC328" s="225">
        <f>IF(M328="základní",J328,0)</f>
        <v>0</v>
      </c>
      <c r="BD328" s="225">
        <f>IF(M328="snížená",J328,0)</f>
        <v>0</v>
      </c>
      <c r="BE328" s="225">
        <f>IF(M328="zákl. přenesená",J328,0)</f>
        <v>0</v>
      </c>
      <c r="BF328" s="225">
        <f>IF(M328="sníž. přenesená",J328,0)</f>
        <v>0</v>
      </c>
      <c r="BG328" s="225">
        <f>IF(M328="nulová",J328,0)</f>
        <v>0</v>
      </c>
      <c r="BH328" s="137" t="s">
        <v>260</v>
      </c>
      <c r="BI328" s="225">
        <f>ROUND(I328*H328,2)</f>
        <v>0</v>
      </c>
      <c r="BJ328" s="137" t="s">
        <v>265</v>
      </c>
      <c r="BK328" s="224" t="s">
        <v>1139</v>
      </c>
    </row>
    <row r="329" spans="2:45" s="144" customFormat="1" ht="28.5">
      <c r="B329" s="145"/>
      <c r="D329" s="226" t="s">
        <v>266</v>
      </c>
      <c r="F329" s="227" t="s">
        <v>1140</v>
      </c>
      <c r="K329" s="145"/>
      <c r="L329" s="228"/>
      <c r="S329" s="229"/>
      <c r="AR329" s="137" t="s">
        <v>266</v>
      </c>
      <c r="AS329" s="137" t="s">
        <v>187</v>
      </c>
    </row>
    <row r="330" spans="2:63" s="144" customFormat="1" ht="33" customHeight="1">
      <c r="B330" s="212"/>
      <c r="C330" s="231" t="s">
        <v>450</v>
      </c>
      <c r="D330" s="231" t="s">
        <v>342</v>
      </c>
      <c r="E330" s="232" t="s">
        <v>1141</v>
      </c>
      <c r="F330" s="233" t="s">
        <v>1142</v>
      </c>
      <c r="G330" s="234" t="s">
        <v>23</v>
      </c>
      <c r="H330" s="235">
        <v>2</v>
      </c>
      <c r="I330" s="236"/>
      <c r="J330" s="236">
        <f>ROUND(I330*H330,2)</f>
        <v>0</v>
      </c>
      <c r="K330" s="145"/>
      <c r="L330" s="237"/>
      <c r="M330" s="238" t="s">
        <v>212</v>
      </c>
      <c r="N330" s="222">
        <v>0.396</v>
      </c>
      <c r="O330" s="222">
        <f>N330*H330</f>
        <v>0.792</v>
      </c>
      <c r="P330" s="222">
        <v>0.06688</v>
      </c>
      <c r="Q330" s="222">
        <f>P330*H330</f>
        <v>0.13376</v>
      </c>
      <c r="R330" s="222">
        <v>0</v>
      </c>
      <c r="S330" s="223">
        <f>R330*H330</f>
        <v>0</v>
      </c>
      <c r="AP330" s="224" t="s">
        <v>265</v>
      </c>
      <c r="AR330" s="224" t="s">
        <v>342</v>
      </c>
      <c r="AS330" s="224" t="s">
        <v>187</v>
      </c>
      <c r="AW330" s="137" t="s">
        <v>257</v>
      </c>
      <c r="BC330" s="225">
        <f>IF(M330="základní",J330,0)</f>
        <v>0</v>
      </c>
      <c r="BD330" s="225">
        <f>IF(M330="snížená",J330,0)</f>
        <v>0</v>
      </c>
      <c r="BE330" s="225">
        <f>IF(M330="zákl. přenesená",J330,0)</f>
        <v>0</v>
      </c>
      <c r="BF330" s="225">
        <f>IF(M330="sníž. přenesená",J330,0)</f>
        <v>0</v>
      </c>
      <c r="BG330" s="225">
        <f>IF(M330="nulová",J330,0)</f>
        <v>0</v>
      </c>
      <c r="BH330" s="137" t="s">
        <v>260</v>
      </c>
      <c r="BI330" s="225">
        <f>ROUND(I330*H330,2)</f>
        <v>0</v>
      </c>
      <c r="BJ330" s="137" t="s">
        <v>265</v>
      </c>
      <c r="BK330" s="224" t="s">
        <v>1143</v>
      </c>
    </row>
    <row r="331" spans="2:45" s="144" customFormat="1" ht="28.5">
      <c r="B331" s="145"/>
      <c r="D331" s="226" t="s">
        <v>266</v>
      </c>
      <c r="F331" s="227" t="s">
        <v>1144</v>
      </c>
      <c r="K331" s="145"/>
      <c r="L331" s="228"/>
      <c r="S331" s="229"/>
      <c r="AR331" s="137" t="s">
        <v>266</v>
      </c>
      <c r="AS331" s="137" t="s">
        <v>187</v>
      </c>
    </row>
    <row r="332" spans="2:63" s="144" customFormat="1" ht="33" customHeight="1">
      <c r="B332" s="212"/>
      <c r="C332" s="231" t="s">
        <v>623</v>
      </c>
      <c r="D332" s="231" t="s">
        <v>342</v>
      </c>
      <c r="E332" s="232" t="s">
        <v>1145</v>
      </c>
      <c r="F332" s="233" t="s">
        <v>1146</v>
      </c>
      <c r="G332" s="234" t="s">
        <v>23</v>
      </c>
      <c r="H332" s="235">
        <v>1</v>
      </c>
      <c r="I332" s="236"/>
      <c r="J332" s="236">
        <f>ROUND(I332*H332,2)</f>
        <v>0</v>
      </c>
      <c r="K332" s="145"/>
      <c r="L332" s="237"/>
      <c r="M332" s="238" t="s">
        <v>212</v>
      </c>
      <c r="N332" s="222">
        <v>0.42800000000000005</v>
      </c>
      <c r="O332" s="222">
        <f>N332*H332</f>
        <v>0.42800000000000005</v>
      </c>
      <c r="P332" s="222">
        <v>0.07766</v>
      </c>
      <c r="Q332" s="222">
        <f>P332*H332</f>
        <v>0.07766</v>
      </c>
      <c r="R332" s="222">
        <v>0</v>
      </c>
      <c r="S332" s="223">
        <f>R332*H332</f>
        <v>0</v>
      </c>
      <c r="AP332" s="224" t="s">
        <v>265</v>
      </c>
      <c r="AR332" s="224" t="s">
        <v>342</v>
      </c>
      <c r="AS332" s="224" t="s">
        <v>187</v>
      </c>
      <c r="AW332" s="137" t="s">
        <v>257</v>
      </c>
      <c r="BC332" s="225">
        <f>IF(M332="základní",J332,0)</f>
        <v>0</v>
      </c>
      <c r="BD332" s="225">
        <f>IF(M332="snížená",J332,0)</f>
        <v>0</v>
      </c>
      <c r="BE332" s="225">
        <f>IF(M332="zákl. přenesená",J332,0)</f>
        <v>0</v>
      </c>
      <c r="BF332" s="225">
        <f>IF(M332="sníž. přenesená",J332,0)</f>
        <v>0</v>
      </c>
      <c r="BG332" s="225">
        <f>IF(M332="nulová",J332,0)</f>
        <v>0</v>
      </c>
      <c r="BH332" s="137" t="s">
        <v>260</v>
      </c>
      <c r="BI332" s="225">
        <f>ROUND(I332*H332,2)</f>
        <v>0</v>
      </c>
      <c r="BJ332" s="137" t="s">
        <v>265</v>
      </c>
      <c r="BK332" s="224" t="s">
        <v>1147</v>
      </c>
    </row>
    <row r="333" spans="2:45" s="144" customFormat="1" ht="28.5">
      <c r="B333" s="145"/>
      <c r="D333" s="226" t="s">
        <v>266</v>
      </c>
      <c r="F333" s="227" t="s">
        <v>1148</v>
      </c>
      <c r="K333" s="145"/>
      <c r="L333" s="228"/>
      <c r="S333" s="229"/>
      <c r="AR333" s="137" t="s">
        <v>266</v>
      </c>
      <c r="AS333" s="137" t="s">
        <v>187</v>
      </c>
    </row>
    <row r="334" spans="2:63" s="144" customFormat="1" ht="21.75" customHeight="1">
      <c r="B334" s="212"/>
      <c r="C334" s="231" t="s">
        <v>454</v>
      </c>
      <c r="D334" s="231" t="s">
        <v>342</v>
      </c>
      <c r="E334" s="232" t="s">
        <v>1149</v>
      </c>
      <c r="F334" s="233" t="s">
        <v>1150</v>
      </c>
      <c r="G334" s="234" t="s">
        <v>23</v>
      </c>
      <c r="H334" s="235">
        <v>1</v>
      </c>
      <c r="I334" s="236"/>
      <c r="J334" s="236">
        <f>ROUND(I334*H334,2)</f>
        <v>0</v>
      </c>
      <c r="K334" s="145"/>
      <c r="L334" s="237"/>
      <c r="M334" s="238" t="s">
        <v>212</v>
      </c>
      <c r="N334" s="222">
        <v>0.28700000000000003</v>
      </c>
      <c r="O334" s="222">
        <f>N334*H334</f>
        <v>0.28700000000000003</v>
      </c>
      <c r="P334" s="222">
        <v>0.030700000000000005</v>
      </c>
      <c r="Q334" s="222">
        <f>P334*H334</f>
        <v>0.030700000000000005</v>
      </c>
      <c r="R334" s="222">
        <v>0</v>
      </c>
      <c r="S334" s="223">
        <f>R334*H334</f>
        <v>0</v>
      </c>
      <c r="AP334" s="224" t="s">
        <v>265</v>
      </c>
      <c r="AR334" s="224" t="s">
        <v>342</v>
      </c>
      <c r="AS334" s="224" t="s">
        <v>187</v>
      </c>
      <c r="AW334" s="137" t="s">
        <v>257</v>
      </c>
      <c r="BC334" s="225">
        <f>IF(M334="základní",J334,0)</f>
        <v>0</v>
      </c>
      <c r="BD334" s="225">
        <f>IF(M334="snížená",J334,0)</f>
        <v>0</v>
      </c>
      <c r="BE334" s="225">
        <f>IF(M334="zákl. přenesená",J334,0)</f>
        <v>0</v>
      </c>
      <c r="BF334" s="225">
        <f>IF(M334="sníž. přenesená",J334,0)</f>
        <v>0</v>
      </c>
      <c r="BG334" s="225">
        <f>IF(M334="nulová",J334,0)</f>
        <v>0</v>
      </c>
      <c r="BH334" s="137" t="s">
        <v>260</v>
      </c>
      <c r="BI334" s="225">
        <f>ROUND(I334*H334,2)</f>
        <v>0</v>
      </c>
      <c r="BJ334" s="137" t="s">
        <v>265</v>
      </c>
      <c r="BK334" s="224" t="s">
        <v>1151</v>
      </c>
    </row>
    <row r="335" spans="2:45" s="144" customFormat="1" ht="18.75">
      <c r="B335" s="145"/>
      <c r="D335" s="226" t="s">
        <v>266</v>
      </c>
      <c r="F335" s="227" t="s">
        <v>1152</v>
      </c>
      <c r="K335" s="145"/>
      <c r="L335" s="228"/>
      <c r="S335" s="229"/>
      <c r="AR335" s="137" t="s">
        <v>266</v>
      </c>
      <c r="AS335" s="137" t="s">
        <v>187</v>
      </c>
    </row>
    <row r="336" spans="2:63" s="144" customFormat="1" ht="21.75" customHeight="1">
      <c r="B336" s="212"/>
      <c r="C336" s="231" t="s">
        <v>628</v>
      </c>
      <c r="D336" s="231" t="s">
        <v>342</v>
      </c>
      <c r="E336" s="232" t="s">
        <v>1153</v>
      </c>
      <c r="F336" s="233" t="s">
        <v>1154</v>
      </c>
      <c r="G336" s="234" t="s">
        <v>23</v>
      </c>
      <c r="H336" s="235">
        <v>1</v>
      </c>
      <c r="I336" s="236"/>
      <c r="J336" s="236">
        <f>ROUND(I336*H336,2)</f>
        <v>0</v>
      </c>
      <c r="K336" s="145"/>
      <c r="L336" s="237"/>
      <c r="M336" s="238" t="s">
        <v>212</v>
      </c>
      <c r="N336" s="222">
        <v>0.28700000000000003</v>
      </c>
      <c r="O336" s="222">
        <f>N336*H336</f>
        <v>0.28700000000000003</v>
      </c>
      <c r="P336" s="222">
        <v>0.030700000000000005</v>
      </c>
      <c r="Q336" s="222">
        <f>P336*H336</f>
        <v>0.030700000000000005</v>
      </c>
      <c r="R336" s="222">
        <v>0</v>
      </c>
      <c r="S336" s="223">
        <f>R336*H336</f>
        <v>0</v>
      </c>
      <c r="AP336" s="224" t="s">
        <v>265</v>
      </c>
      <c r="AR336" s="224" t="s">
        <v>342</v>
      </c>
      <c r="AS336" s="224" t="s">
        <v>187</v>
      </c>
      <c r="AW336" s="137" t="s">
        <v>257</v>
      </c>
      <c r="BC336" s="225">
        <f>IF(M336="základní",J336,0)</f>
        <v>0</v>
      </c>
      <c r="BD336" s="225">
        <f>IF(M336="snížená",J336,0)</f>
        <v>0</v>
      </c>
      <c r="BE336" s="225">
        <f>IF(M336="zákl. přenesená",J336,0)</f>
        <v>0</v>
      </c>
      <c r="BF336" s="225">
        <f>IF(M336="sníž. přenesená",J336,0)</f>
        <v>0</v>
      </c>
      <c r="BG336" s="225">
        <f>IF(M336="nulová",J336,0)</f>
        <v>0</v>
      </c>
      <c r="BH336" s="137" t="s">
        <v>260</v>
      </c>
      <c r="BI336" s="225">
        <f>ROUND(I336*H336,2)</f>
        <v>0</v>
      </c>
      <c r="BJ336" s="137" t="s">
        <v>265</v>
      </c>
      <c r="BK336" s="224" t="s">
        <v>1155</v>
      </c>
    </row>
    <row r="337" spans="2:45" s="144" customFormat="1" ht="18.75">
      <c r="B337" s="145"/>
      <c r="D337" s="226" t="s">
        <v>266</v>
      </c>
      <c r="F337" s="227" t="s">
        <v>1156</v>
      </c>
      <c r="K337" s="145"/>
      <c r="L337" s="228"/>
      <c r="S337" s="229"/>
      <c r="AR337" s="137" t="s">
        <v>266</v>
      </c>
      <c r="AS337" s="137" t="s">
        <v>187</v>
      </c>
    </row>
    <row r="338" spans="2:63" s="144" customFormat="1" ht="21.75" customHeight="1">
      <c r="B338" s="212"/>
      <c r="C338" s="231" t="s">
        <v>457</v>
      </c>
      <c r="D338" s="231" t="s">
        <v>342</v>
      </c>
      <c r="E338" s="232" t="s">
        <v>1157</v>
      </c>
      <c r="F338" s="233" t="s">
        <v>1158</v>
      </c>
      <c r="G338" s="234" t="s">
        <v>23</v>
      </c>
      <c r="H338" s="235">
        <v>4</v>
      </c>
      <c r="I338" s="236"/>
      <c r="J338" s="236">
        <f>ROUND(I338*H338,2)</f>
        <v>0</v>
      </c>
      <c r="K338" s="145"/>
      <c r="L338" s="237"/>
      <c r="M338" s="238" t="s">
        <v>212</v>
      </c>
      <c r="N338" s="222">
        <v>0.28700000000000003</v>
      </c>
      <c r="O338" s="222">
        <f>N338*H338</f>
        <v>1.1480000000000001</v>
      </c>
      <c r="P338" s="222">
        <v>0.030700000000000005</v>
      </c>
      <c r="Q338" s="222">
        <f>P338*H338</f>
        <v>0.12280000000000002</v>
      </c>
      <c r="R338" s="222">
        <v>0</v>
      </c>
      <c r="S338" s="223">
        <f>R338*H338</f>
        <v>0</v>
      </c>
      <c r="AP338" s="224" t="s">
        <v>265</v>
      </c>
      <c r="AR338" s="224" t="s">
        <v>342</v>
      </c>
      <c r="AS338" s="224" t="s">
        <v>187</v>
      </c>
      <c r="AW338" s="137" t="s">
        <v>257</v>
      </c>
      <c r="BC338" s="225">
        <f>IF(M338="základní",J338,0)</f>
        <v>0</v>
      </c>
      <c r="BD338" s="225">
        <f>IF(M338="snížená",J338,0)</f>
        <v>0</v>
      </c>
      <c r="BE338" s="225">
        <f>IF(M338="zákl. přenesená",J338,0)</f>
        <v>0</v>
      </c>
      <c r="BF338" s="225">
        <f>IF(M338="sníž. přenesená",J338,0)</f>
        <v>0</v>
      </c>
      <c r="BG338" s="225">
        <f>IF(M338="nulová",J338,0)</f>
        <v>0</v>
      </c>
      <c r="BH338" s="137" t="s">
        <v>260</v>
      </c>
      <c r="BI338" s="225">
        <f>ROUND(I338*H338,2)</f>
        <v>0</v>
      </c>
      <c r="BJ338" s="137" t="s">
        <v>265</v>
      </c>
      <c r="BK338" s="224" t="s">
        <v>1159</v>
      </c>
    </row>
    <row r="339" spans="2:45" s="144" customFormat="1" ht="18.75">
      <c r="B339" s="145"/>
      <c r="D339" s="226" t="s">
        <v>266</v>
      </c>
      <c r="F339" s="227" t="s">
        <v>1160</v>
      </c>
      <c r="K339" s="145"/>
      <c r="L339" s="228"/>
      <c r="S339" s="229"/>
      <c r="AR339" s="137" t="s">
        <v>266</v>
      </c>
      <c r="AS339" s="137" t="s">
        <v>187</v>
      </c>
    </row>
    <row r="340" spans="2:63" s="144" customFormat="1" ht="21.75" customHeight="1">
      <c r="B340" s="212"/>
      <c r="C340" s="289" t="s">
        <v>633</v>
      </c>
      <c r="D340" s="289" t="s">
        <v>342</v>
      </c>
      <c r="E340" s="290" t="s">
        <v>1161</v>
      </c>
      <c r="F340" s="291" t="s">
        <v>1162</v>
      </c>
      <c r="G340" s="292" t="s">
        <v>165</v>
      </c>
      <c r="H340" s="293">
        <v>1</v>
      </c>
      <c r="I340" s="294"/>
      <c r="J340" s="294">
        <f>ROUND(I340*H340,2)</f>
        <v>0</v>
      </c>
      <c r="K340" s="145"/>
      <c r="L340" s="237"/>
      <c r="M340" s="238" t="s">
        <v>212</v>
      </c>
      <c r="N340" s="222">
        <v>0</v>
      </c>
      <c r="O340" s="222">
        <f>N340*H340</f>
        <v>0</v>
      </c>
      <c r="P340" s="222">
        <v>0</v>
      </c>
      <c r="Q340" s="222">
        <f>P340*H340</f>
        <v>0</v>
      </c>
      <c r="R340" s="222">
        <v>0</v>
      </c>
      <c r="S340" s="223">
        <f>R340*H340</f>
        <v>0</v>
      </c>
      <c r="AP340" s="224" t="s">
        <v>265</v>
      </c>
      <c r="AR340" s="224" t="s">
        <v>342</v>
      </c>
      <c r="AS340" s="224" t="s">
        <v>187</v>
      </c>
      <c r="AW340" s="137" t="s">
        <v>257</v>
      </c>
      <c r="BC340" s="225">
        <f>IF(M340="základní",J340,0)</f>
        <v>0</v>
      </c>
      <c r="BD340" s="225">
        <f>IF(M340="snížená",J340,0)</f>
        <v>0</v>
      </c>
      <c r="BE340" s="225">
        <f>IF(M340="zákl. přenesená",J340,0)</f>
        <v>0</v>
      </c>
      <c r="BF340" s="225">
        <f>IF(M340="sníž. přenesená",J340,0)</f>
        <v>0</v>
      </c>
      <c r="BG340" s="225">
        <f>IF(M340="nulová",J340,0)</f>
        <v>0</v>
      </c>
      <c r="BH340" s="137" t="s">
        <v>260</v>
      </c>
      <c r="BI340" s="225">
        <f>ROUND(I340*H340,2)</f>
        <v>0</v>
      </c>
      <c r="BJ340" s="137" t="s">
        <v>265</v>
      </c>
      <c r="BK340" s="224" t="s">
        <v>1163</v>
      </c>
    </row>
    <row r="341" spans="2:45" s="144" customFormat="1" ht="9.75">
      <c r="B341" s="145"/>
      <c r="D341" s="226" t="s">
        <v>266</v>
      </c>
      <c r="F341" s="227" t="s">
        <v>1403</v>
      </c>
      <c r="K341" s="145"/>
      <c r="L341" s="228"/>
      <c r="S341" s="229"/>
      <c r="AR341" s="137" t="s">
        <v>266</v>
      </c>
      <c r="AS341" s="137" t="s">
        <v>187</v>
      </c>
    </row>
    <row r="342" spans="2:61" s="200" customFormat="1" ht="22.5" customHeight="1">
      <c r="B342" s="201"/>
      <c r="D342" s="202" t="s">
        <v>253</v>
      </c>
      <c r="E342" s="210" t="s">
        <v>1164</v>
      </c>
      <c r="F342" s="210" t="s">
        <v>1165</v>
      </c>
      <c r="J342" s="211">
        <f>BI342</f>
        <v>0</v>
      </c>
      <c r="K342" s="201"/>
      <c r="L342" s="205"/>
      <c r="O342" s="206">
        <f>SUM(O343:O364)</f>
        <v>0</v>
      </c>
      <c r="Q342" s="206">
        <f>SUM(Q343:Q364)</f>
        <v>0</v>
      </c>
      <c r="S342" s="207">
        <f>SUM(S343:S364)</f>
        <v>0</v>
      </c>
      <c r="AP342" s="202" t="s">
        <v>260</v>
      </c>
      <c r="AR342" s="208" t="s">
        <v>253</v>
      </c>
      <c r="AS342" s="208" t="s">
        <v>260</v>
      </c>
      <c r="AW342" s="202" t="s">
        <v>257</v>
      </c>
      <c r="BI342" s="209">
        <f>SUM(BI343:BI364)</f>
        <v>0</v>
      </c>
    </row>
    <row r="343" spans="2:63" s="144" customFormat="1" ht="16.5" customHeight="1">
      <c r="B343" s="212"/>
      <c r="C343" s="231" t="s">
        <v>461</v>
      </c>
      <c r="D343" s="231" t="s">
        <v>342</v>
      </c>
      <c r="E343" s="232" t="s">
        <v>1166</v>
      </c>
      <c r="F343" s="233" t="s">
        <v>1167</v>
      </c>
      <c r="G343" s="234" t="s">
        <v>36</v>
      </c>
      <c r="H343" s="235">
        <v>1</v>
      </c>
      <c r="I343" s="236"/>
      <c r="J343" s="236">
        <f>ROUND(I343*H343,2)</f>
        <v>0</v>
      </c>
      <c r="K343" s="145"/>
      <c r="L343" s="237"/>
      <c r="M343" s="238" t="s">
        <v>212</v>
      </c>
      <c r="N343" s="222">
        <v>0</v>
      </c>
      <c r="O343" s="222">
        <f>N343*H343</f>
        <v>0</v>
      </c>
      <c r="P343" s="222">
        <v>0</v>
      </c>
      <c r="Q343" s="222">
        <f>P343*H343</f>
        <v>0</v>
      </c>
      <c r="R343" s="222">
        <v>0</v>
      </c>
      <c r="S343" s="223">
        <f>R343*H343</f>
        <v>0</v>
      </c>
      <c r="AP343" s="224" t="s">
        <v>265</v>
      </c>
      <c r="AR343" s="224" t="s">
        <v>342</v>
      </c>
      <c r="AS343" s="224" t="s">
        <v>187</v>
      </c>
      <c r="AW343" s="137" t="s">
        <v>257</v>
      </c>
      <c r="BC343" s="225">
        <f>IF(M343="základní",J343,0)</f>
        <v>0</v>
      </c>
      <c r="BD343" s="225">
        <f>IF(M343="snížená",J343,0)</f>
        <v>0</v>
      </c>
      <c r="BE343" s="225">
        <f>IF(M343="zákl. přenesená",J343,0)</f>
        <v>0</v>
      </c>
      <c r="BF343" s="225">
        <f>IF(M343="sníž. přenesená",J343,0)</f>
        <v>0</v>
      </c>
      <c r="BG343" s="225">
        <f>IF(M343="nulová",J343,0)</f>
        <v>0</v>
      </c>
      <c r="BH343" s="137" t="s">
        <v>260</v>
      </c>
      <c r="BI343" s="225">
        <f>ROUND(I343*H343,2)</f>
        <v>0</v>
      </c>
      <c r="BJ343" s="137" t="s">
        <v>265</v>
      </c>
      <c r="BK343" s="224" t="s">
        <v>1168</v>
      </c>
    </row>
    <row r="344" spans="2:45" s="144" customFormat="1" ht="9.75">
      <c r="B344" s="145"/>
      <c r="D344" s="226" t="s">
        <v>266</v>
      </c>
      <c r="F344" s="227" t="s">
        <v>1167</v>
      </c>
      <c r="K344" s="145"/>
      <c r="L344" s="228"/>
      <c r="S344" s="229"/>
      <c r="AR344" s="137" t="s">
        <v>266</v>
      </c>
      <c r="AS344" s="137" t="s">
        <v>187</v>
      </c>
    </row>
    <row r="345" spans="2:63" s="144" customFormat="1" ht="16.5" customHeight="1">
      <c r="B345" s="212"/>
      <c r="C345" s="213" t="s">
        <v>641</v>
      </c>
      <c r="D345" s="213" t="s">
        <v>261</v>
      </c>
      <c r="E345" s="214" t="s">
        <v>1169</v>
      </c>
      <c r="F345" s="215" t="s">
        <v>1170</v>
      </c>
      <c r="G345" s="216" t="s">
        <v>23</v>
      </c>
      <c r="H345" s="217">
        <v>4</v>
      </c>
      <c r="I345" s="218"/>
      <c r="J345" s="218">
        <f>ROUND(I345*H345,2)</f>
        <v>0</v>
      </c>
      <c r="K345" s="219"/>
      <c r="L345" s="220"/>
      <c r="M345" s="221" t="s">
        <v>212</v>
      </c>
      <c r="N345" s="222">
        <v>0</v>
      </c>
      <c r="O345" s="222">
        <f>N345*H345</f>
        <v>0</v>
      </c>
      <c r="P345" s="222">
        <v>0</v>
      </c>
      <c r="Q345" s="222">
        <f>P345*H345</f>
        <v>0</v>
      </c>
      <c r="R345" s="222">
        <v>0</v>
      </c>
      <c r="S345" s="223">
        <f>R345*H345</f>
        <v>0</v>
      </c>
      <c r="AP345" s="224" t="s">
        <v>264</v>
      </c>
      <c r="AR345" s="224" t="s">
        <v>261</v>
      </c>
      <c r="AS345" s="224" t="s">
        <v>187</v>
      </c>
      <c r="AW345" s="137" t="s">
        <v>257</v>
      </c>
      <c r="BC345" s="225">
        <f>IF(M345="základní",J345,0)</f>
        <v>0</v>
      </c>
      <c r="BD345" s="225">
        <f>IF(M345="snížená",J345,0)</f>
        <v>0</v>
      </c>
      <c r="BE345" s="225">
        <f>IF(M345="zákl. přenesená",J345,0)</f>
        <v>0</v>
      </c>
      <c r="BF345" s="225">
        <f>IF(M345="sníž. přenesená",J345,0)</f>
        <v>0</v>
      </c>
      <c r="BG345" s="225">
        <f>IF(M345="nulová",J345,0)</f>
        <v>0</v>
      </c>
      <c r="BH345" s="137" t="s">
        <v>260</v>
      </c>
      <c r="BI345" s="225">
        <f>ROUND(I345*H345,2)</f>
        <v>0</v>
      </c>
      <c r="BJ345" s="137" t="s">
        <v>265</v>
      </c>
      <c r="BK345" s="224" t="s">
        <v>1171</v>
      </c>
    </row>
    <row r="346" spans="2:45" s="144" customFormat="1" ht="105">
      <c r="B346" s="145"/>
      <c r="D346" s="226" t="s">
        <v>266</v>
      </c>
      <c r="F346" s="227" t="s">
        <v>1172</v>
      </c>
      <c r="K346" s="145"/>
      <c r="L346" s="228"/>
      <c r="S346" s="229"/>
      <c r="AR346" s="137" t="s">
        <v>266</v>
      </c>
      <c r="AS346" s="137" t="s">
        <v>187</v>
      </c>
    </row>
    <row r="347" spans="2:63" s="144" customFormat="1" ht="16.5" customHeight="1">
      <c r="B347" s="212"/>
      <c r="C347" s="213" t="s">
        <v>464</v>
      </c>
      <c r="D347" s="213" t="s">
        <v>261</v>
      </c>
      <c r="E347" s="214" t="s">
        <v>1173</v>
      </c>
      <c r="F347" s="215" t="s">
        <v>1174</v>
      </c>
      <c r="G347" s="216" t="s">
        <v>23</v>
      </c>
      <c r="H347" s="217">
        <v>8</v>
      </c>
      <c r="I347" s="218"/>
      <c r="J347" s="218">
        <f>ROUND(I347*H347,2)</f>
        <v>0</v>
      </c>
      <c r="K347" s="219"/>
      <c r="L347" s="220"/>
      <c r="M347" s="221" t="s">
        <v>212</v>
      </c>
      <c r="N347" s="222">
        <v>0</v>
      </c>
      <c r="O347" s="222">
        <f>N347*H347</f>
        <v>0</v>
      </c>
      <c r="P347" s="222">
        <v>0</v>
      </c>
      <c r="Q347" s="222">
        <f>P347*H347</f>
        <v>0</v>
      </c>
      <c r="R347" s="222">
        <v>0</v>
      </c>
      <c r="S347" s="223">
        <f>R347*H347</f>
        <v>0</v>
      </c>
      <c r="AP347" s="224" t="s">
        <v>264</v>
      </c>
      <c r="AR347" s="224" t="s">
        <v>261</v>
      </c>
      <c r="AS347" s="224" t="s">
        <v>187</v>
      </c>
      <c r="AW347" s="137" t="s">
        <v>257</v>
      </c>
      <c r="BC347" s="225">
        <f>IF(M347="základní",J347,0)</f>
        <v>0</v>
      </c>
      <c r="BD347" s="225">
        <f>IF(M347="snížená",J347,0)</f>
        <v>0</v>
      </c>
      <c r="BE347" s="225">
        <f>IF(M347="zákl. přenesená",J347,0)</f>
        <v>0</v>
      </c>
      <c r="BF347" s="225">
        <f>IF(M347="sníž. přenesená",J347,0)</f>
        <v>0</v>
      </c>
      <c r="BG347" s="225">
        <f>IF(M347="nulová",J347,0)</f>
        <v>0</v>
      </c>
      <c r="BH347" s="137" t="s">
        <v>260</v>
      </c>
      <c r="BI347" s="225">
        <f>ROUND(I347*H347,2)</f>
        <v>0</v>
      </c>
      <c r="BJ347" s="137" t="s">
        <v>265</v>
      </c>
      <c r="BK347" s="224" t="s">
        <v>1175</v>
      </c>
    </row>
    <row r="348" spans="2:45" s="144" customFormat="1" ht="9.75">
      <c r="B348" s="145"/>
      <c r="D348" s="226" t="s">
        <v>266</v>
      </c>
      <c r="F348" s="227" t="s">
        <v>1174</v>
      </c>
      <c r="K348" s="145"/>
      <c r="L348" s="228"/>
      <c r="S348" s="229"/>
      <c r="AR348" s="137" t="s">
        <v>266</v>
      </c>
      <c r="AS348" s="137" t="s">
        <v>187</v>
      </c>
    </row>
    <row r="349" spans="2:63" s="144" customFormat="1" ht="21.75" customHeight="1">
      <c r="B349" s="212"/>
      <c r="C349" s="213" t="s">
        <v>650</v>
      </c>
      <c r="D349" s="213" t="s">
        <v>261</v>
      </c>
      <c r="E349" s="214" t="s">
        <v>1176</v>
      </c>
      <c r="F349" s="215" t="s">
        <v>1177</v>
      </c>
      <c r="G349" s="216" t="s">
        <v>23</v>
      </c>
      <c r="H349" s="217">
        <v>114</v>
      </c>
      <c r="I349" s="218"/>
      <c r="J349" s="218">
        <f>ROUND(I349*H349,2)</f>
        <v>0</v>
      </c>
      <c r="K349" s="219"/>
      <c r="L349" s="220"/>
      <c r="M349" s="221" t="s">
        <v>212</v>
      </c>
      <c r="N349" s="222">
        <v>0</v>
      </c>
      <c r="O349" s="222">
        <f>N349*H349</f>
        <v>0</v>
      </c>
      <c r="P349" s="222">
        <v>0</v>
      </c>
      <c r="Q349" s="222">
        <f>P349*H349</f>
        <v>0</v>
      </c>
      <c r="R349" s="222">
        <v>0</v>
      </c>
      <c r="S349" s="223">
        <f>R349*H349</f>
        <v>0</v>
      </c>
      <c r="AP349" s="224" t="s">
        <v>264</v>
      </c>
      <c r="AR349" s="224" t="s">
        <v>261</v>
      </c>
      <c r="AS349" s="224" t="s">
        <v>187</v>
      </c>
      <c r="AW349" s="137" t="s">
        <v>257</v>
      </c>
      <c r="BC349" s="225">
        <f>IF(M349="základní",J349,0)</f>
        <v>0</v>
      </c>
      <c r="BD349" s="225">
        <f>IF(M349="snížená",J349,0)</f>
        <v>0</v>
      </c>
      <c r="BE349" s="225">
        <f>IF(M349="zákl. přenesená",J349,0)</f>
        <v>0</v>
      </c>
      <c r="BF349" s="225">
        <f>IF(M349="sníž. přenesená",J349,0)</f>
        <v>0</v>
      </c>
      <c r="BG349" s="225">
        <f>IF(M349="nulová",J349,0)</f>
        <v>0</v>
      </c>
      <c r="BH349" s="137" t="s">
        <v>260</v>
      </c>
      <c r="BI349" s="225">
        <f>ROUND(I349*H349,2)</f>
        <v>0</v>
      </c>
      <c r="BJ349" s="137" t="s">
        <v>265</v>
      </c>
      <c r="BK349" s="224" t="s">
        <v>1178</v>
      </c>
    </row>
    <row r="350" spans="2:45" s="144" customFormat="1" ht="18.75">
      <c r="B350" s="145"/>
      <c r="D350" s="226" t="s">
        <v>266</v>
      </c>
      <c r="F350" s="227" t="s">
        <v>1177</v>
      </c>
      <c r="K350" s="145"/>
      <c r="L350" s="228"/>
      <c r="S350" s="229"/>
      <c r="AR350" s="137" t="s">
        <v>266</v>
      </c>
      <c r="AS350" s="137" t="s">
        <v>187</v>
      </c>
    </row>
    <row r="351" spans="2:63" s="144" customFormat="1" ht="16.5" customHeight="1">
      <c r="B351" s="212"/>
      <c r="C351" s="213" t="s">
        <v>468</v>
      </c>
      <c r="D351" s="213" t="s">
        <v>261</v>
      </c>
      <c r="E351" s="214" t="s">
        <v>1179</v>
      </c>
      <c r="F351" s="215" t="s">
        <v>1180</v>
      </c>
      <c r="G351" s="216" t="s">
        <v>23</v>
      </c>
      <c r="H351" s="217">
        <v>112</v>
      </c>
      <c r="I351" s="218"/>
      <c r="J351" s="218">
        <f>ROUND(I351*H351,2)</f>
        <v>0</v>
      </c>
      <c r="K351" s="219"/>
      <c r="L351" s="220"/>
      <c r="M351" s="221" t="s">
        <v>212</v>
      </c>
      <c r="N351" s="222">
        <v>0</v>
      </c>
      <c r="O351" s="222">
        <f>N351*H351</f>
        <v>0</v>
      </c>
      <c r="P351" s="222">
        <v>0</v>
      </c>
      <c r="Q351" s="222">
        <f>P351*H351</f>
        <v>0</v>
      </c>
      <c r="R351" s="222">
        <v>0</v>
      </c>
      <c r="S351" s="223">
        <f>R351*H351</f>
        <v>0</v>
      </c>
      <c r="AP351" s="224" t="s">
        <v>264</v>
      </c>
      <c r="AR351" s="224" t="s">
        <v>261</v>
      </c>
      <c r="AS351" s="224" t="s">
        <v>187</v>
      </c>
      <c r="AW351" s="137" t="s">
        <v>257</v>
      </c>
      <c r="BC351" s="225">
        <f>IF(M351="základní",J351,0)</f>
        <v>0</v>
      </c>
      <c r="BD351" s="225">
        <f>IF(M351="snížená",J351,0)</f>
        <v>0</v>
      </c>
      <c r="BE351" s="225">
        <f>IF(M351="zákl. přenesená",J351,0)</f>
        <v>0</v>
      </c>
      <c r="BF351" s="225">
        <f>IF(M351="sníž. přenesená",J351,0)</f>
        <v>0</v>
      </c>
      <c r="BG351" s="225">
        <f>IF(M351="nulová",J351,0)</f>
        <v>0</v>
      </c>
      <c r="BH351" s="137" t="s">
        <v>260</v>
      </c>
      <c r="BI351" s="225">
        <f>ROUND(I351*H351,2)</f>
        <v>0</v>
      </c>
      <c r="BJ351" s="137" t="s">
        <v>265</v>
      </c>
      <c r="BK351" s="224" t="s">
        <v>1181</v>
      </c>
    </row>
    <row r="352" spans="2:45" s="144" customFormat="1" ht="9.75">
      <c r="B352" s="145"/>
      <c r="D352" s="226" t="s">
        <v>266</v>
      </c>
      <c r="F352" s="227" t="s">
        <v>1180</v>
      </c>
      <c r="K352" s="145"/>
      <c r="L352" s="228"/>
      <c r="S352" s="229"/>
      <c r="AR352" s="137" t="s">
        <v>266</v>
      </c>
      <c r="AS352" s="137" t="s">
        <v>187</v>
      </c>
    </row>
    <row r="353" spans="2:63" s="144" customFormat="1" ht="21.75" customHeight="1">
      <c r="B353" s="212"/>
      <c r="C353" s="213" t="s">
        <v>657</v>
      </c>
      <c r="D353" s="213" t="s">
        <v>261</v>
      </c>
      <c r="E353" s="214" t="s">
        <v>1182</v>
      </c>
      <c r="F353" s="215" t="s">
        <v>1183</v>
      </c>
      <c r="G353" s="216" t="s">
        <v>23</v>
      </c>
      <c r="H353" s="217">
        <v>144</v>
      </c>
      <c r="I353" s="218"/>
      <c r="J353" s="218">
        <f>ROUND(I353*H353,2)</f>
        <v>0</v>
      </c>
      <c r="K353" s="219"/>
      <c r="L353" s="220"/>
      <c r="M353" s="221" t="s">
        <v>212</v>
      </c>
      <c r="N353" s="222">
        <v>0</v>
      </c>
      <c r="O353" s="222">
        <f>N353*H353</f>
        <v>0</v>
      </c>
      <c r="P353" s="222">
        <v>0</v>
      </c>
      <c r="Q353" s="222">
        <f>P353*H353</f>
        <v>0</v>
      </c>
      <c r="R353" s="222">
        <v>0</v>
      </c>
      <c r="S353" s="223">
        <f>R353*H353</f>
        <v>0</v>
      </c>
      <c r="AP353" s="224" t="s">
        <v>264</v>
      </c>
      <c r="AR353" s="224" t="s">
        <v>261</v>
      </c>
      <c r="AS353" s="224" t="s">
        <v>187</v>
      </c>
      <c r="AW353" s="137" t="s">
        <v>257</v>
      </c>
      <c r="BC353" s="225">
        <f>IF(M353="základní",J353,0)</f>
        <v>0</v>
      </c>
      <c r="BD353" s="225">
        <f>IF(M353="snížená",J353,0)</f>
        <v>0</v>
      </c>
      <c r="BE353" s="225">
        <f>IF(M353="zákl. přenesená",J353,0)</f>
        <v>0</v>
      </c>
      <c r="BF353" s="225">
        <f>IF(M353="sníž. přenesená",J353,0)</f>
        <v>0</v>
      </c>
      <c r="BG353" s="225">
        <f>IF(M353="nulová",J353,0)</f>
        <v>0</v>
      </c>
      <c r="BH353" s="137" t="s">
        <v>260</v>
      </c>
      <c r="BI353" s="225">
        <f>ROUND(I353*H353,2)</f>
        <v>0</v>
      </c>
      <c r="BJ353" s="137" t="s">
        <v>265</v>
      </c>
      <c r="BK353" s="224" t="s">
        <v>1184</v>
      </c>
    </row>
    <row r="354" spans="2:45" s="144" customFormat="1" ht="9.75">
      <c r="B354" s="145"/>
      <c r="D354" s="226" t="s">
        <v>266</v>
      </c>
      <c r="F354" s="227" t="s">
        <v>1183</v>
      </c>
      <c r="K354" s="145"/>
      <c r="L354" s="228"/>
      <c r="S354" s="229"/>
      <c r="AR354" s="137" t="s">
        <v>266</v>
      </c>
      <c r="AS354" s="137" t="s">
        <v>187</v>
      </c>
    </row>
    <row r="355" spans="2:63" s="144" customFormat="1" ht="21.75" customHeight="1">
      <c r="B355" s="212"/>
      <c r="C355" s="213" t="s">
        <v>471</v>
      </c>
      <c r="D355" s="213" t="s">
        <v>261</v>
      </c>
      <c r="E355" s="214" t="s">
        <v>1185</v>
      </c>
      <c r="F355" s="215" t="s">
        <v>1186</v>
      </c>
      <c r="G355" s="216" t="s">
        <v>23</v>
      </c>
      <c r="H355" s="217">
        <v>1</v>
      </c>
      <c r="I355" s="218"/>
      <c r="J355" s="218">
        <f>ROUND(I355*H355,2)</f>
        <v>0</v>
      </c>
      <c r="K355" s="219"/>
      <c r="L355" s="220"/>
      <c r="M355" s="221" t="s">
        <v>212</v>
      </c>
      <c r="N355" s="222">
        <v>0</v>
      </c>
      <c r="O355" s="222">
        <f>N355*H355</f>
        <v>0</v>
      </c>
      <c r="P355" s="222">
        <v>0</v>
      </c>
      <c r="Q355" s="222">
        <f>P355*H355</f>
        <v>0</v>
      </c>
      <c r="R355" s="222">
        <v>0</v>
      </c>
      <c r="S355" s="223">
        <f>R355*H355</f>
        <v>0</v>
      </c>
      <c r="AP355" s="224" t="s">
        <v>264</v>
      </c>
      <c r="AR355" s="224" t="s">
        <v>261</v>
      </c>
      <c r="AS355" s="224" t="s">
        <v>187</v>
      </c>
      <c r="AW355" s="137" t="s">
        <v>257</v>
      </c>
      <c r="BC355" s="225">
        <f>IF(M355="základní",J355,0)</f>
        <v>0</v>
      </c>
      <c r="BD355" s="225">
        <f>IF(M355="snížená",J355,0)</f>
        <v>0</v>
      </c>
      <c r="BE355" s="225">
        <f>IF(M355="zákl. přenesená",J355,0)</f>
        <v>0</v>
      </c>
      <c r="BF355" s="225">
        <f>IF(M355="sníž. přenesená",J355,0)</f>
        <v>0</v>
      </c>
      <c r="BG355" s="225">
        <f>IF(M355="nulová",J355,0)</f>
        <v>0</v>
      </c>
      <c r="BH355" s="137" t="s">
        <v>260</v>
      </c>
      <c r="BI355" s="225">
        <f>ROUND(I355*H355,2)</f>
        <v>0</v>
      </c>
      <c r="BJ355" s="137" t="s">
        <v>265</v>
      </c>
      <c r="BK355" s="224" t="s">
        <v>1187</v>
      </c>
    </row>
    <row r="356" spans="2:45" s="144" customFormat="1" ht="18.75">
      <c r="B356" s="145"/>
      <c r="D356" s="226" t="s">
        <v>266</v>
      </c>
      <c r="F356" s="227" t="s">
        <v>1186</v>
      </c>
      <c r="K356" s="145"/>
      <c r="L356" s="228"/>
      <c r="S356" s="229"/>
      <c r="AR356" s="137" t="s">
        <v>266</v>
      </c>
      <c r="AS356" s="137" t="s">
        <v>187</v>
      </c>
    </row>
    <row r="357" spans="2:63" s="144" customFormat="1" ht="16.5" customHeight="1">
      <c r="B357" s="212"/>
      <c r="C357" s="231" t="s">
        <v>664</v>
      </c>
      <c r="D357" s="231" t="s">
        <v>342</v>
      </c>
      <c r="E357" s="232" t="s">
        <v>1188</v>
      </c>
      <c r="F357" s="233" t="s">
        <v>1189</v>
      </c>
      <c r="G357" s="234" t="s">
        <v>362</v>
      </c>
      <c r="H357" s="235">
        <v>50</v>
      </c>
      <c r="I357" s="236"/>
      <c r="J357" s="236">
        <f>ROUND(I357*H357,2)</f>
        <v>0</v>
      </c>
      <c r="K357" s="145"/>
      <c r="L357" s="237"/>
      <c r="M357" s="238" t="s">
        <v>212</v>
      </c>
      <c r="N357" s="222">
        <v>0</v>
      </c>
      <c r="O357" s="222">
        <f>N357*H357</f>
        <v>0</v>
      </c>
      <c r="P357" s="222">
        <v>0</v>
      </c>
      <c r="Q357" s="222">
        <f>P357*H357</f>
        <v>0</v>
      </c>
      <c r="R357" s="222">
        <v>0</v>
      </c>
      <c r="S357" s="223">
        <f>R357*H357</f>
        <v>0</v>
      </c>
      <c r="AP357" s="224" t="s">
        <v>265</v>
      </c>
      <c r="AR357" s="224" t="s">
        <v>342</v>
      </c>
      <c r="AS357" s="224" t="s">
        <v>187</v>
      </c>
      <c r="AW357" s="137" t="s">
        <v>257</v>
      </c>
      <c r="BC357" s="225">
        <f>IF(M357="základní",J357,0)</f>
        <v>0</v>
      </c>
      <c r="BD357" s="225">
        <f>IF(M357="snížená",J357,0)</f>
        <v>0</v>
      </c>
      <c r="BE357" s="225">
        <f>IF(M357="zákl. přenesená",J357,0)</f>
        <v>0</v>
      </c>
      <c r="BF357" s="225">
        <f>IF(M357="sníž. přenesená",J357,0)</f>
        <v>0</v>
      </c>
      <c r="BG357" s="225">
        <f>IF(M357="nulová",J357,0)</f>
        <v>0</v>
      </c>
      <c r="BH357" s="137" t="s">
        <v>260</v>
      </c>
      <c r="BI357" s="225">
        <f>ROUND(I357*H357,2)</f>
        <v>0</v>
      </c>
      <c r="BJ357" s="137" t="s">
        <v>265</v>
      </c>
      <c r="BK357" s="224" t="s">
        <v>1190</v>
      </c>
    </row>
    <row r="358" spans="2:45" s="144" customFormat="1" ht="9.75">
      <c r="B358" s="145"/>
      <c r="D358" s="226" t="s">
        <v>266</v>
      </c>
      <c r="F358" s="227" t="s">
        <v>1189</v>
      </c>
      <c r="K358" s="145"/>
      <c r="L358" s="228"/>
      <c r="S358" s="229"/>
      <c r="AR358" s="137" t="s">
        <v>266</v>
      </c>
      <c r="AS358" s="137" t="s">
        <v>187</v>
      </c>
    </row>
    <row r="359" spans="2:63" s="144" customFormat="1" ht="16.5" customHeight="1">
      <c r="B359" s="212"/>
      <c r="C359" s="231" t="s">
        <v>476</v>
      </c>
      <c r="D359" s="231" t="s">
        <v>342</v>
      </c>
      <c r="E359" s="232" t="s">
        <v>1191</v>
      </c>
      <c r="F359" s="233" t="s">
        <v>1192</v>
      </c>
      <c r="G359" s="234" t="s">
        <v>36</v>
      </c>
      <c r="H359" s="235">
        <v>1</v>
      </c>
      <c r="I359" s="236"/>
      <c r="J359" s="236">
        <f>ROUND(I359*H359,2)</f>
        <v>0</v>
      </c>
      <c r="K359" s="145"/>
      <c r="L359" s="237"/>
      <c r="M359" s="238" t="s">
        <v>212</v>
      </c>
      <c r="N359" s="222">
        <v>0</v>
      </c>
      <c r="O359" s="222">
        <f>N359*H359</f>
        <v>0</v>
      </c>
      <c r="P359" s="222">
        <v>0</v>
      </c>
      <c r="Q359" s="222">
        <f>P359*H359</f>
        <v>0</v>
      </c>
      <c r="R359" s="222">
        <v>0</v>
      </c>
      <c r="S359" s="223">
        <f>R359*H359</f>
        <v>0</v>
      </c>
      <c r="AP359" s="224" t="s">
        <v>265</v>
      </c>
      <c r="AR359" s="224" t="s">
        <v>342</v>
      </c>
      <c r="AS359" s="224" t="s">
        <v>187</v>
      </c>
      <c r="AW359" s="137" t="s">
        <v>257</v>
      </c>
      <c r="BC359" s="225">
        <f>IF(M359="základní",J359,0)</f>
        <v>0</v>
      </c>
      <c r="BD359" s="225">
        <f>IF(M359="snížená",J359,0)</f>
        <v>0</v>
      </c>
      <c r="BE359" s="225">
        <f>IF(M359="zákl. přenesená",J359,0)</f>
        <v>0</v>
      </c>
      <c r="BF359" s="225">
        <f>IF(M359="sníž. přenesená",J359,0)</f>
        <v>0</v>
      </c>
      <c r="BG359" s="225">
        <f>IF(M359="nulová",J359,0)</f>
        <v>0</v>
      </c>
      <c r="BH359" s="137" t="s">
        <v>260</v>
      </c>
      <c r="BI359" s="225">
        <f>ROUND(I359*H359,2)</f>
        <v>0</v>
      </c>
      <c r="BJ359" s="137" t="s">
        <v>265</v>
      </c>
      <c r="BK359" s="224" t="s">
        <v>1193</v>
      </c>
    </row>
    <row r="360" spans="2:45" s="144" customFormat="1" ht="9.75">
      <c r="B360" s="145"/>
      <c r="D360" s="226" t="s">
        <v>266</v>
      </c>
      <c r="F360" s="227" t="s">
        <v>1192</v>
      </c>
      <c r="K360" s="145"/>
      <c r="L360" s="228"/>
      <c r="S360" s="229"/>
      <c r="AR360" s="137" t="s">
        <v>266</v>
      </c>
      <c r="AS360" s="137" t="s">
        <v>187</v>
      </c>
    </row>
    <row r="361" spans="2:63" s="144" customFormat="1" ht="16.5" customHeight="1">
      <c r="B361" s="212"/>
      <c r="C361" s="231" t="s">
        <v>671</v>
      </c>
      <c r="D361" s="231" t="s">
        <v>342</v>
      </c>
      <c r="E361" s="232" t="s">
        <v>1194</v>
      </c>
      <c r="F361" s="233" t="s">
        <v>1195</v>
      </c>
      <c r="G361" s="234" t="s">
        <v>36</v>
      </c>
      <c r="H361" s="235">
        <v>1</v>
      </c>
      <c r="I361" s="236"/>
      <c r="J361" s="236">
        <f>ROUND(I361*H361,2)</f>
        <v>0</v>
      </c>
      <c r="K361" s="145"/>
      <c r="L361" s="237"/>
      <c r="M361" s="238" t="s">
        <v>212</v>
      </c>
      <c r="N361" s="222">
        <v>0</v>
      </c>
      <c r="O361" s="222">
        <f>N361*H361</f>
        <v>0</v>
      </c>
      <c r="P361" s="222">
        <v>0</v>
      </c>
      <c r="Q361" s="222">
        <f>P361*H361</f>
        <v>0</v>
      </c>
      <c r="R361" s="222">
        <v>0</v>
      </c>
      <c r="S361" s="223">
        <f>R361*H361</f>
        <v>0</v>
      </c>
      <c r="AP361" s="224" t="s">
        <v>265</v>
      </c>
      <c r="AR361" s="224" t="s">
        <v>342</v>
      </c>
      <c r="AS361" s="224" t="s">
        <v>187</v>
      </c>
      <c r="AW361" s="137" t="s">
        <v>257</v>
      </c>
      <c r="BC361" s="225">
        <f>IF(M361="základní",J361,0)</f>
        <v>0</v>
      </c>
      <c r="BD361" s="225">
        <f>IF(M361="snížená",J361,0)</f>
        <v>0</v>
      </c>
      <c r="BE361" s="225">
        <f>IF(M361="zákl. přenesená",J361,0)</f>
        <v>0</v>
      </c>
      <c r="BF361" s="225">
        <f>IF(M361="sníž. přenesená",J361,0)</f>
        <v>0</v>
      </c>
      <c r="BG361" s="225">
        <f>IF(M361="nulová",J361,0)</f>
        <v>0</v>
      </c>
      <c r="BH361" s="137" t="s">
        <v>260</v>
      </c>
      <c r="BI361" s="225">
        <f>ROUND(I361*H361,2)</f>
        <v>0</v>
      </c>
      <c r="BJ361" s="137" t="s">
        <v>265</v>
      </c>
      <c r="BK361" s="224" t="s">
        <v>1196</v>
      </c>
    </row>
    <row r="362" spans="2:45" s="144" customFormat="1" ht="9.75">
      <c r="B362" s="145"/>
      <c r="D362" s="226" t="s">
        <v>266</v>
      </c>
      <c r="F362" s="227" t="s">
        <v>1195</v>
      </c>
      <c r="K362" s="145"/>
      <c r="L362" s="228"/>
      <c r="S362" s="229"/>
      <c r="AR362" s="137" t="s">
        <v>266</v>
      </c>
      <c r="AS362" s="137" t="s">
        <v>187</v>
      </c>
    </row>
    <row r="363" spans="2:63" s="144" customFormat="1" ht="21.75" customHeight="1">
      <c r="B363" s="212"/>
      <c r="C363" s="289" t="s">
        <v>479</v>
      </c>
      <c r="D363" s="289" t="s">
        <v>342</v>
      </c>
      <c r="E363" s="290" t="s">
        <v>1161</v>
      </c>
      <c r="F363" s="291" t="s">
        <v>1162</v>
      </c>
      <c r="G363" s="292" t="s">
        <v>165</v>
      </c>
      <c r="H363" s="293">
        <v>1</v>
      </c>
      <c r="I363" s="294"/>
      <c r="J363" s="294">
        <f>ROUND(I363*H363,2)</f>
        <v>0</v>
      </c>
      <c r="K363" s="145"/>
      <c r="L363" s="237"/>
      <c r="M363" s="238" t="s">
        <v>212</v>
      </c>
      <c r="N363" s="222">
        <v>0</v>
      </c>
      <c r="O363" s="222">
        <f>N363*H363</f>
        <v>0</v>
      </c>
      <c r="P363" s="222">
        <v>0</v>
      </c>
      <c r="Q363" s="222">
        <f>P363*H363</f>
        <v>0</v>
      </c>
      <c r="R363" s="222">
        <v>0</v>
      </c>
      <c r="S363" s="223">
        <f>R363*H363</f>
        <v>0</v>
      </c>
      <c r="AP363" s="224" t="s">
        <v>265</v>
      </c>
      <c r="AR363" s="224" t="s">
        <v>342</v>
      </c>
      <c r="AS363" s="224" t="s">
        <v>187</v>
      </c>
      <c r="AW363" s="137" t="s">
        <v>257</v>
      </c>
      <c r="BC363" s="225">
        <f>IF(M363="základní",J363,0)</f>
        <v>0</v>
      </c>
      <c r="BD363" s="225">
        <f>IF(M363="snížená",J363,0)</f>
        <v>0</v>
      </c>
      <c r="BE363" s="225">
        <f>IF(M363="zákl. přenesená",J363,0)</f>
        <v>0</v>
      </c>
      <c r="BF363" s="225">
        <f>IF(M363="sníž. přenesená",J363,0)</f>
        <v>0</v>
      </c>
      <c r="BG363" s="225">
        <f>IF(M363="nulová",J363,0)</f>
        <v>0</v>
      </c>
      <c r="BH363" s="137" t="s">
        <v>260</v>
      </c>
      <c r="BI363" s="225">
        <f>ROUND(I363*H363,2)</f>
        <v>0</v>
      </c>
      <c r="BJ363" s="137" t="s">
        <v>265</v>
      </c>
      <c r="BK363" s="224" t="s">
        <v>1197</v>
      </c>
    </row>
    <row r="364" spans="2:45" s="144" customFormat="1" ht="9.75">
      <c r="B364" s="145"/>
      <c r="D364" s="226" t="s">
        <v>266</v>
      </c>
      <c r="F364" s="227" t="s">
        <v>1403</v>
      </c>
      <c r="K364" s="145"/>
      <c r="L364" s="228"/>
      <c r="S364" s="229"/>
      <c r="AR364" s="137" t="s">
        <v>266</v>
      </c>
      <c r="AS364" s="137" t="s">
        <v>187</v>
      </c>
    </row>
    <row r="365" spans="2:61" s="200" customFormat="1" ht="22.5" customHeight="1">
      <c r="B365" s="201"/>
      <c r="D365" s="202" t="s">
        <v>253</v>
      </c>
      <c r="E365" s="210" t="s">
        <v>1198</v>
      </c>
      <c r="F365" s="210" t="s">
        <v>1199</v>
      </c>
      <c r="J365" s="211">
        <f>BI365</f>
        <v>0</v>
      </c>
      <c r="K365" s="201"/>
      <c r="L365" s="205"/>
      <c r="O365" s="206">
        <f>SUM(O366:O383)</f>
        <v>0</v>
      </c>
      <c r="Q365" s="206">
        <f>SUM(Q366:Q383)</f>
        <v>0</v>
      </c>
      <c r="S365" s="207">
        <f>SUM(S366:S383)</f>
        <v>0</v>
      </c>
      <c r="AP365" s="202" t="s">
        <v>260</v>
      </c>
      <c r="AR365" s="208" t="s">
        <v>253</v>
      </c>
      <c r="AS365" s="208" t="s">
        <v>260</v>
      </c>
      <c r="AW365" s="202" t="s">
        <v>257</v>
      </c>
      <c r="BI365" s="209">
        <f>SUM(BI366:BI383)</f>
        <v>0</v>
      </c>
    </row>
    <row r="366" spans="2:63" s="144" customFormat="1" ht="21.75" customHeight="1">
      <c r="B366" s="212"/>
      <c r="C366" s="231" t="s">
        <v>678</v>
      </c>
      <c r="D366" s="231" t="s">
        <v>342</v>
      </c>
      <c r="E366" s="232" t="s">
        <v>1200</v>
      </c>
      <c r="F366" s="233" t="s">
        <v>1201</v>
      </c>
      <c r="G366" s="234" t="s">
        <v>23</v>
      </c>
      <c r="H366" s="235">
        <v>1</v>
      </c>
      <c r="I366" s="236"/>
      <c r="J366" s="236">
        <f>ROUND(I366*H366,2)</f>
        <v>0</v>
      </c>
      <c r="K366" s="145"/>
      <c r="L366" s="237"/>
      <c r="M366" s="238" t="s">
        <v>212</v>
      </c>
      <c r="N366" s="222">
        <v>0</v>
      </c>
      <c r="O366" s="222">
        <f>N366*H366</f>
        <v>0</v>
      </c>
      <c r="P366" s="222">
        <v>0</v>
      </c>
      <c r="Q366" s="222">
        <f>P366*H366</f>
        <v>0</v>
      </c>
      <c r="R366" s="222">
        <v>0</v>
      </c>
      <c r="S366" s="223">
        <f>R366*H366</f>
        <v>0</v>
      </c>
      <c r="AP366" s="224" t="s">
        <v>265</v>
      </c>
      <c r="AR366" s="224" t="s">
        <v>342</v>
      </c>
      <c r="AS366" s="224" t="s">
        <v>187</v>
      </c>
      <c r="AW366" s="137" t="s">
        <v>257</v>
      </c>
      <c r="BC366" s="225">
        <f>IF(M366="základní",J366,0)</f>
        <v>0</v>
      </c>
      <c r="BD366" s="225">
        <f>IF(M366="snížená",J366,0)</f>
        <v>0</v>
      </c>
      <c r="BE366" s="225">
        <f>IF(M366="zákl. přenesená",J366,0)</f>
        <v>0</v>
      </c>
      <c r="BF366" s="225">
        <f>IF(M366="sníž. přenesená",J366,0)</f>
        <v>0</v>
      </c>
      <c r="BG366" s="225">
        <f>IF(M366="nulová",J366,0)</f>
        <v>0</v>
      </c>
      <c r="BH366" s="137" t="s">
        <v>260</v>
      </c>
      <c r="BI366" s="225">
        <f>ROUND(I366*H366,2)</f>
        <v>0</v>
      </c>
      <c r="BJ366" s="137" t="s">
        <v>265</v>
      </c>
      <c r="BK366" s="224" t="s">
        <v>1202</v>
      </c>
    </row>
    <row r="367" spans="2:45" s="144" customFormat="1" ht="18.75">
      <c r="B367" s="145"/>
      <c r="D367" s="226" t="s">
        <v>266</v>
      </c>
      <c r="F367" s="227" t="s">
        <v>1201</v>
      </c>
      <c r="K367" s="145"/>
      <c r="L367" s="228"/>
      <c r="S367" s="229"/>
      <c r="AR367" s="137" t="s">
        <v>266</v>
      </c>
      <c r="AS367" s="137" t="s">
        <v>187</v>
      </c>
    </row>
    <row r="368" spans="2:63" s="144" customFormat="1" ht="16.5" customHeight="1">
      <c r="B368" s="212"/>
      <c r="C368" s="231" t="s">
        <v>484</v>
      </c>
      <c r="D368" s="231" t="s">
        <v>342</v>
      </c>
      <c r="E368" s="232" t="s">
        <v>1203</v>
      </c>
      <c r="F368" s="233" t="s">
        <v>1204</v>
      </c>
      <c r="G368" s="234" t="s">
        <v>23</v>
      </c>
      <c r="H368" s="235">
        <v>1</v>
      </c>
      <c r="I368" s="236"/>
      <c r="J368" s="236">
        <f>ROUND(I368*H368,2)</f>
        <v>0</v>
      </c>
      <c r="K368" s="145"/>
      <c r="L368" s="237"/>
      <c r="M368" s="238" t="s">
        <v>212</v>
      </c>
      <c r="N368" s="222">
        <v>0</v>
      </c>
      <c r="O368" s="222">
        <f>N368*H368</f>
        <v>0</v>
      </c>
      <c r="P368" s="222">
        <v>0</v>
      </c>
      <c r="Q368" s="222">
        <f>P368*H368</f>
        <v>0</v>
      </c>
      <c r="R368" s="222">
        <v>0</v>
      </c>
      <c r="S368" s="223">
        <f>R368*H368</f>
        <v>0</v>
      </c>
      <c r="AP368" s="224" t="s">
        <v>265</v>
      </c>
      <c r="AR368" s="224" t="s">
        <v>342</v>
      </c>
      <c r="AS368" s="224" t="s">
        <v>187</v>
      </c>
      <c r="AW368" s="137" t="s">
        <v>257</v>
      </c>
      <c r="BC368" s="225">
        <f>IF(M368="základní",J368,0)</f>
        <v>0</v>
      </c>
      <c r="BD368" s="225">
        <f>IF(M368="snížená",J368,0)</f>
        <v>0</v>
      </c>
      <c r="BE368" s="225">
        <f>IF(M368="zákl. přenesená",J368,0)</f>
        <v>0</v>
      </c>
      <c r="BF368" s="225">
        <f>IF(M368="sníž. přenesená",J368,0)</f>
        <v>0</v>
      </c>
      <c r="BG368" s="225">
        <f>IF(M368="nulová",J368,0)</f>
        <v>0</v>
      </c>
      <c r="BH368" s="137" t="s">
        <v>260</v>
      </c>
      <c r="BI368" s="225">
        <f>ROUND(I368*H368,2)</f>
        <v>0</v>
      </c>
      <c r="BJ368" s="137" t="s">
        <v>265</v>
      </c>
      <c r="BK368" s="224" t="s">
        <v>1205</v>
      </c>
    </row>
    <row r="369" spans="2:45" s="144" customFormat="1" ht="9.75">
      <c r="B369" s="145"/>
      <c r="D369" s="226" t="s">
        <v>266</v>
      </c>
      <c r="F369" s="227" t="s">
        <v>1204</v>
      </c>
      <c r="K369" s="145"/>
      <c r="L369" s="228"/>
      <c r="S369" s="229"/>
      <c r="AR369" s="137" t="s">
        <v>266</v>
      </c>
      <c r="AS369" s="137" t="s">
        <v>187</v>
      </c>
    </row>
    <row r="370" spans="2:63" s="144" customFormat="1" ht="21.75" customHeight="1">
      <c r="B370" s="212"/>
      <c r="C370" s="231" t="s">
        <v>684</v>
      </c>
      <c r="D370" s="231" t="s">
        <v>342</v>
      </c>
      <c r="E370" s="232" t="s">
        <v>1206</v>
      </c>
      <c r="F370" s="233" t="s">
        <v>1207</v>
      </c>
      <c r="G370" s="234" t="s">
        <v>23</v>
      </c>
      <c r="H370" s="235">
        <v>1</v>
      </c>
      <c r="I370" s="236"/>
      <c r="J370" s="236">
        <f>ROUND(I370*H370,2)</f>
        <v>0</v>
      </c>
      <c r="K370" s="145"/>
      <c r="L370" s="237"/>
      <c r="M370" s="238" t="s">
        <v>212</v>
      </c>
      <c r="N370" s="222">
        <v>0</v>
      </c>
      <c r="O370" s="222">
        <f>N370*H370</f>
        <v>0</v>
      </c>
      <c r="P370" s="222">
        <v>0</v>
      </c>
      <c r="Q370" s="222">
        <f>P370*H370</f>
        <v>0</v>
      </c>
      <c r="R370" s="222">
        <v>0</v>
      </c>
      <c r="S370" s="223">
        <f>R370*H370</f>
        <v>0</v>
      </c>
      <c r="AP370" s="224" t="s">
        <v>265</v>
      </c>
      <c r="AR370" s="224" t="s">
        <v>342</v>
      </c>
      <c r="AS370" s="224" t="s">
        <v>187</v>
      </c>
      <c r="AW370" s="137" t="s">
        <v>257</v>
      </c>
      <c r="BC370" s="225">
        <f>IF(M370="základní",J370,0)</f>
        <v>0</v>
      </c>
      <c r="BD370" s="225">
        <f>IF(M370="snížená",J370,0)</f>
        <v>0</v>
      </c>
      <c r="BE370" s="225">
        <f>IF(M370="zákl. přenesená",J370,0)</f>
        <v>0</v>
      </c>
      <c r="BF370" s="225">
        <f>IF(M370="sníž. přenesená",J370,0)</f>
        <v>0</v>
      </c>
      <c r="BG370" s="225">
        <f>IF(M370="nulová",J370,0)</f>
        <v>0</v>
      </c>
      <c r="BH370" s="137" t="s">
        <v>260</v>
      </c>
      <c r="BI370" s="225">
        <f>ROUND(I370*H370,2)</f>
        <v>0</v>
      </c>
      <c r="BJ370" s="137" t="s">
        <v>265</v>
      </c>
      <c r="BK370" s="224" t="s">
        <v>1208</v>
      </c>
    </row>
    <row r="371" spans="2:45" s="144" customFormat="1" ht="9.75">
      <c r="B371" s="145"/>
      <c r="D371" s="226" t="s">
        <v>266</v>
      </c>
      <c r="F371" s="227" t="s">
        <v>1207</v>
      </c>
      <c r="K371" s="145"/>
      <c r="L371" s="228"/>
      <c r="S371" s="229"/>
      <c r="AR371" s="137" t="s">
        <v>266</v>
      </c>
      <c r="AS371" s="137" t="s">
        <v>187</v>
      </c>
    </row>
    <row r="372" spans="2:63" s="144" customFormat="1" ht="16.5" customHeight="1">
      <c r="B372" s="212"/>
      <c r="C372" s="231" t="s">
        <v>487</v>
      </c>
      <c r="D372" s="231" t="s">
        <v>342</v>
      </c>
      <c r="E372" s="232" t="s">
        <v>1209</v>
      </c>
      <c r="F372" s="233" t="s">
        <v>1210</v>
      </c>
      <c r="G372" s="234" t="s">
        <v>23</v>
      </c>
      <c r="H372" s="235">
        <v>1</v>
      </c>
      <c r="I372" s="236"/>
      <c r="J372" s="236">
        <f>ROUND(I372*H372,2)</f>
        <v>0</v>
      </c>
      <c r="K372" s="145"/>
      <c r="L372" s="237"/>
      <c r="M372" s="238" t="s">
        <v>212</v>
      </c>
      <c r="N372" s="222">
        <v>0</v>
      </c>
      <c r="O372" s="222">
        <f>N372*H372</f>
        <v>0</v>
      </c>
      <c r="P372" s="222">
        <v>0</v>
      </c>
      <c r="Q372" s="222">
        <f>P372*H372</f>
        <v>0</v>
      </c>
      <c r="R372" s="222">
        <v>0</v>
      </c>
      <c r="S372" s="223">
        <f>R372*H372</f>
        <v>0</v>
      </c>
      <c r="AP372" s="224" t="s">
        <v>265</v>
      </c>
      <c r="AR372" s="224" t="s">
        <v>342</v>
      </c>
      <c r="AS372" s="224" t="s">
        <v>187</v>
      </c>
      <c r="AW372" s="137" t="s">
        <v>257</v>
      </c>
      <c r="BC372" s="225">
        <f>IF(M372="základní",J372,0)</f>
        <v>0</v>
      </c>
      <c r="BD372" s="225">
        <f>IF(M372="snížená",J372,0)</f>
        <v>0</v>
      </c>
      <c r="BE372" s="225">
        <f>IF(M372="zákl. přenesená",J372,0)</f>
        <v>0</v>
      </c>
      <c r="BF372" s="225">
        <f>IF(M372="sníž. přenesená",J372,0)</f>
        <v>0</v>
      </c>
      <c r="BG372" s="225">
        <f>IF(M372="nulová",J372,0)</f>
        <v>0</v>
      </c>
      <c r="BH372" s="137" t="s">
        <v>260</v>
      </c>
      <c r="BI372" s="225">
        <f>ROUND(I372*H372,2)</f>
        <v>0</v>
      </c>
      <c r="BJ372" s="137" t="s">
        <v>265</v>
      </c>
      <c r="BK372" s="224" t="s">
        <v>1211</v>
      </c>
    </row>
    <row r="373" spans="2:45" s="144" customFormat="1" ht="9.75">
      <c r="B373" s="145"/>
      <c r="D373" s="226" t="s">
        <v>266</v>
      </c>
      <c r="F373" s="227" t="s">
        <v>1210</v>
      </c>
      <c r="K373" s="145"/>
      <c r="L373" s="228"/>
      <c r="S373" s="229"/>
      <c r="AR373" s="137" t="s">
        <v>266</v>
      </c>
      <c r="AS373" s="137" t="s">
        <v>187</v>
      </c>
    </row>
    <row r="374" spans="2:63" s="144" customFormat="1" ht="21.75" customHeight="1">
      <c r="B374" s="212"/>
      <c r="C374" s="231" t="s">
        <v>690</v>
      </c>
      <c r="D374" s="231" t="s">
        <v>342</v>
      </c>
      <c r="E374" s="232" t="s">
        <v>1212</v>
      </c>
      <c r="F374" s="233" t="s">
        <v>1213</v>
      </c>
      <c r="G374" s="234" t="s">
        <v>23</v>
      </c>
      <c r="H374" s="235">
        <v>1</v>
      </c>
      <c r="I374" s="236"/>
      <c r="J374" s="236">
        <f>ROUND(I374*H374,2)</f>
        <v>0</v>
      </c>
      <c r="K374" s="145"/>
      <c r="L374" s="237"/>
      <c r="M374" s="238" t="s">
        <v>212</v>
      </c>
      <c r="N374" s="222">
        <v>0</v>
      </c>
      <c r="O374" s="222">
        <f>N374*H374</f>
        <v>0</v>
      </c>
      <c r="P374" s="222">
        <v>0</v>
      </c>
      <c r="Q374" s="222">
        <f>P374*H374</f>
        <v>0</v>
      </c>
      <c r="R374" s="222">
        <v>0</v>
      </c>
      <c r="S374" s="223">
        <f>R374*H374</f>
        <v>0</v>
      </c>
      <c r="AP374" s="224" t="s">
        <v>265</v>
      </c>
      <c r="AR374" s="224" t="s">
        <v>342</v>
      </c>
      <c r="AS374" s="224" t="s">
        <v>187</v>
      </c>
      <c r="AW374" s="137" t="s">
        <v>257</v>
      </c>
      <c r="BC374" s="225">
        <f>IF(M374="základní",J374,0)</f>
        <v>0</v>
      </c>
      <c r="BD374" s="225">
        <f>IF(M374="snížená",J374,0)</f>
        <v>0</v>
      </c>
      <c r="BE374" s="225">
        <f>IF(M374="zákl. přenesená",J374,0)</f>
        <v>0</v>
      </c>
      <c r="BF374" s="225">
        <f>IF(M374="sníž. přenesená",J374,0)</f>
        <v>0</v>
      </c>
      <c r="BG374" s="225">
        <f>IF(M374="nulová",J374,0)</f>
        <v>0</v>
      </c>
      <c r="BH374" s="137" t="s">
        <v>260</v>
      </c>
      <c r="BI374" s="225">
        <f>ROUND(I374*H374,2)</f>
        <v>0</v>
      </c>
      <c r="BJ374" s="137" t="s">
        <v>265</v>
      </c>
      <c r="BK374" s="224" t="s">
        <v>1214</v>
      </c>
    </row>
    <row r="375" spans="2:45" s="144" customFormat="1" ht="9.75">
      <c r="B375" s="145"/>
      <c r="D375" s="226" t="s">
        <v>266</v>
      </c>
      <c r="F375" s="227" t="s">
        <v>1213</v>
      </c>
      <c r="K375" s="145"/>
      <c r="L375" s="228"/>
      <c r="S375" s="229"/>
      <c r="AR375" s="137" t="s">
        <v>266</v>
      </c>
      <c r="AS375" s="137" t="s">
        <v>187</v>
      </c>
    </row>
    <row r="376" spans="2:63" s="144" customFormat="1" ht="21.75" customHeight="1">
      <c r="B376" s="212"/>
      <c r="C376" s="231" t="s">
        <v>491</v>
      </c>
      <c r="D376" s="231" t="s">
        <v>342</v>
      </c>
      <c r="E376" s="232" t="s">
        <v>1215</v>
      </c>
      <c r="F376" s="233" t="s">
        <v>1216</v>
      </c>
      <c r="G376" s="234" t="s">
        <v>36</v>
      </c>
      <c r="H376" s="235">
        <v>1</v>
      </c>
      <c r="I376" s="236"/>
      <c r="J376" s="236">
        <f>ROUND(I376*H376,2)</f>
        <v>0</v>
      </c>
      <c r="K376" s="145"/>
      <c r="L376" s="237"/>
      <c r="M376" s="238" t="s">
        <v>212</v>
      </c>
      <c r="N376" s="222">
        <v>0</v>
      </c>
      <c r="O376" s="222">
        <f>N376*H376</f>
        <v>0</v>
      </c>
      <c r="P376" s="222">
        <v>0</v>
      </c>
      <c r="Q376" s="222">
        <f>P376*H376</f>
        <v>0</v>
      </c>
      <c r="R376" s="222">
        <v>0</v>
      </c>
      <c r="S376" s="223">
        <f>R376*H376</f>
        <v>0</v>
      </c>
      <c r="AP376" s="224" t="s">
        <v>265</v>
      </c>
      <c r="AR376" s="224" t="s">
        <v>342</v>
      </c>
      <c r="AS376" s="224" t="s">
        <v>187</v>
      </c>
      <c r="AW376" s="137" t="s">
        <v>257</v>
      </c>
      <c r="BC376" s="225">
        <f>IF(M376="základní",J376,0)</f>
        <v>0</v>
      </c>
      <c r="BD376" s="225">
        <f>IF(M376="snížená",J376,0)</f>
        <v>0</v>
      </c>
      <c r="BE376" s="225">
        <f>IF(M376="zákl. přenesená",J376,0)</f>
        <v>0</v>
      </c>
      <c r="BF376" s="225">
        <f>IF(M376="sníž. přenesená",J376,0)</f>
        <v>0</v>
      </c>
      <c r="BG376" s="225">
        <f>IF(M376="nulová",J376,0)</f>
        <v>0</v>
      </c>
      <c r="BH376" s="137" t="s">
        <v>260</v>
      </c>
      <c r="BI376" s="225">
        <f>ROUND(I376*H376,2)</f>
        <v>0</v>
      </c>
      <c r="BJ376" s="137" t="s">
        <v>265</v>
      </c>
      <c r="BK376" s="224" t="s">
        <v>1217</v>
      </c>
    </row>
    <row r="377" spans="2:45" s="144" customFormat="1" ht="9.75">
      <c r="B377" s="145"/>
      <c r="D377" s="226" t="s">
        <v>266</v>
      </c>
      <c r="F377" s="227" t="s">
        <v>1216</v>
      </c>
      <c r="K377" s="145"/>
      <c r="L377" s="228"/>
      <c r="S377" s="229"/>
      <c r="AR377" s="137" t="s">
        <v>266</v>
      </c>
      <c r="AS377" s="137" t="s">
        <v>187</v>
      </c>
    </row>
    <row r="378" spans="2:63" s="144" customFormat="1" ht="21.75" customHeight="1">
      <c r="B378" s="212"/>
      <c r="C378" s="231" t="s">
        <v>695</v>
      </c>
      <c r="D378" s="231" t="s">
        <v>342</v>
      </c>
      <c r="E378" s="232" t="s">
        <v>1218</v>
      </c>
      <c r="F378" s="233" t="s">
        <v>1219</v>
      </c>
      <c r="G378" s="234" t="s">
        <v>23</v>
      </c>
      <c r="H378" s="235">
        <v>10</v>
      </c>
      <c r="I378" s="236"/>
      <c r="J378" s="236">
        <f>ROUND(I378*H378,2)</f>
        <v>0</v>
      </c>
      <c r="K378" s="145"/>
      <c r="L378" s="237"/>
      <c r="M378" s="238" t="s">
        <v>212</v>
      </c>
      <c r="N378" s="222">
        <v>0</v>
      </c>
      <c r="O378" s="222">
        <f>N378*H378</f>
        <v>0</v>
      </c>
      <c r="P378" s="222">
        <v>0</v>
      </c>
      <c r="Q378" s="222">
        <f>P378*H378</f>
        <v>0</v>
      </c>
      <c r="R378" s="222">
        <v>0</v>
      </c>
      <c r="S378" s="223">
        <f>R378*H378</f>
        <v>0</v>
      </c>
      <c r="AP378" s="224" t="s">
        <v>265</v>
      </c>
      <c r="AR378" s="224" t="s">
        <v>342</v>
      </c>
      <c r="AS378" s="224" t="s">
        <v>187</v>
      </c>
      <c r="AW378" s="137" t="s">
        <v>257</v>
      </c>
      <c r="BC378" s="225">
        <f>IF(M378="základní",J378,0)</f>
        <v>0</v>
      </c>
      <c r="BD378" s="225">
        <f>IF(M378="snížená",J378,0)</f>
        <v>0</v>
      </c>
      <c r="BE378" s="225">
        <f>IF(M378="zákl. přenesená",J378,0)</f>
        <v>0</v>
      </c>
      <c r="BF378" s="225">
        <f>IF(M378="sníž. přenesená",J378,0)</f>
        <v>0</v>
      </c>
      <c r="BG378" s="225">
        <f>IF(M378="nulová",J378,0)</f>
        <v>0</v>
      </c>
      <c r="BH378" s="137" t="s">
        <v>260</v>
      </c>
      <c r="BI378" s="225">
        <f>ROUND(I378*H378,2)</f>
        <v>0</v>
      </c>
      <c r="BJ378" s="137" t="s">
        <v>265</v>
      </c>
      <c r="BK378" s="224" t="s">
        <v>1220</v>
      </c>
    </row>
    <row r="379" spans="2:45" s="144" customFormat="1" ht="18.75">
      <c r="B379" s="145"/>
      <c r="D379" s="226" t="s">
        <v>266</v>
      </c>
      <c r="F379" s="227" t="s">
        <v>1219</v>
      </c>
      <c r="K379" s="145"/>
      <c r="L379" s="228"/>
      <c r="S379" s="229"/>
      <c r="AR379" s="137" t="s">
        <v>266</v>
      </c>
      <c r="AS379" s="137" t="s">
        <v>187</v>
      </c>
    </row>
    <row r="380" spans="2:63" s="144" customFormat="1" ht="21.75" customHeight="1">
      <c r="B380" s="212"/>
      <c r="C380" s="231" t="s">
        <v>494</v>
      </c>
      <c r="D380" s="231" t="s">
        <v>342</v>
      </c>
      <c r="E380" s="232" t="s">
        <v>1221</v>
      </c>
      <c r="F380" s="233" t="s">
        <v>1222</v>
      </c>
      <c r="G380" s="234" t="s">
        <v>36</v>
      </c>
      <c r="H380" s="235">
        <v>1</v>
      </c>
      <c r="I380" s="236"/>
      <c r="J380" s="236">
        <f>ROUND(I380*H380,2)</f>
        <v>0</v>
      </c>
      <c r="K380" s="145"/>
      <c r="L380" s="237"/>
      <c r="M380" s="238" t="s">
        <v>212</v>
      </c>
      <c r="N380" s="222">
        <v>0</v>
      </c>
      <c r="O380" s="222">
        <f>N380*H380</f>
        <v>0</v>
      </c>
      <c r="P380" s="222">
        <v>0</v>
      </c>
      <c r="Q380" s="222">
        <f>P380*H380</f>
        <v>0</v>
      </c>
      <c r="R380" s="222">
        <v>0</v>
      </c>
      <c r="S380" s="223">
        <f>R380*H380</f>
        <v>0</v>
      </c>
      <c r="AP380" s="224" t="s">
        <v>265</v>
      </c>
      <c r="AR380" s="224" t="s">
        <v>342</v>
      </c>
      <c r="AS380" s="224" t="s">
        <v>187</v>
      </c>
      <c r="AW380" s="137" t="s">
        <v>257</v>
      </c>
      <c r="BC380" s="225">
        <f>IF(M380="základní",J380,0)</f>
        <v>0</v>
      </c>
      <c r="BD380" s="225">
        <f>IF(M380="snížená",J380,0)</f>
        <v>0</v>
      </c>
      <c r="BE380" s="225">
        <f>IF(M380="zákl. přenesená",J380,0)</f>
        <v>0</v>
      </c>
      <c r="BF380" s="225">
        <f>IF(M380="sníž. přenesená",J380,0)</f>
        <v>0</v>
      </c>
      <c r="BG380" s="225">
        <f>IF(M380="nulová",J380,0)</f>
        <v>0</v>
      </c>
      <c r="BH380" s="137" t="s">
        <v>260</v>
      </c>
      <c r="BI380" s="225">
        <f>ROUND(I380*H380,2)</f>
        <v>0</v>
      </c>
      <c r="BJ380" s="137" t="s">
        <v>265</v>
      </c>
      <c r="BK380" s="224" t="s">
        <v>1223</v>
      </c>
    </row>
    <row r="381" spans="2:45" s="144" customFormat="1" ht="9.75">
      <c r="B381" s="145"/>
      <c r="D381" s="226" t="s">
        <v>266</v>
      </c>
      <c r="F381" s="227" t="s">
        <v>1222</v>
      </c>
      <c r="K381" s="145"/>
      <c r="L381" s="228"/>
      <c r="S381" s="229"/>
      <c r="AR381" s="137" t="s">
        <v>266</v>
      </c>
      <c r="AS381" s="137" t="s">
        <v>187</v>
      </c>
    </row>
    <row r="382" spans="2:63" s="144" customFormat="1" ht="21.75" customHeight="1">
      <c r="B382" s="212"/>
      <c r="C382" s="231" t="s">
        <v>700</v>
      </c>
      <c r="D382" s="231" t="s">
        <v>342</v>
      </c>
      <c r="E382" s="232" t="s">
        <v>1224</v>
      </c>
      <c r="F382" s="233" t="s">
        <v>1225</v>
      </c>
      <c r="G382" s="234"/>
      <c r="H382" s="235">
        <v>0</v>
      </c>
      <c r="I382" s="236"/>
      <c r="J382" s="236">
        <f>ROUND(I382*H382,2)</f>
        <v>0</v>
      </c>
      <c r="K382" s="145"/>
      <c r="L382" s="237"/>
      <c r="M382" s="238" t="s">
        <v>212</v>
      </c>
      <c r="N382" s="222">
        <v>0</v>
      </c>
      <c r="O382" s="222">
        <f>N382*H382</f>
        <v>0</v>
      </c>
      <c r="P382" s="222">
        <v>0</v>
      </c>
      <c r="Q382" s="222">
        <f>P382*H382</f>
        <v>0</v>
      </c>
      <c r="R382" s="222">
        <v>0</v>
      </c>
      <c r="S382" s="223">
        <f>R382*H382</f>
        <v>0</v>
      </c>
      <c r="AP382" s="224" t="s">
        <v>265</v>
      </c>
      <c r="AR382" s="224" t="s">
        <v>342</v>
      </c>
      <c r="AS382" s="224" t="s">
        <v>187</v>
      </c>
      <c r="AW382" s="137" t="s">
        <v>257</v>
      </c>
      <c r="BC382" s="225">
        <f>IF(M382="základní",J382,0)</f>
        <v>0</v>
      </c>
      <c r="BD382" s="225">
        <f>IF(M382="snížená",J382,0)</f>
        <v>0</v>
      </c>
      <c r="BE382" s="225">
        <f>IF(M382="zákl. přenesená",J382,0)</f>
        <v>0</v>
      </c>
      <c r="BF382" s="225">
        <f>IF(M382="sníž. přenesená",J382,0)</f>
        <v>0</v>
      </c>
      <c r="BG382" s="225">
        <f>IF(M382="nulová",J382,0)</f>
        <v>0</v>
      </c>
      <c r="BH382" s="137" t="s">
        <v>260</v>
      </c>
      <c r="BI382" s="225">
        <f>ROUND(I382*H382,2)</f>
        <v>0</v>
      </c>
      <c r="BJ382" s="137" t="s">
        <v>265</v>
      </c>
      <c r="BK382" s="224" t="s">
        <v>1226</v>
      </c>
    </row>
    <row r="383" spans="2:45" s="144" customFormat="1" ht="18.75">
      <c r="B383" s="145"/>
      <c r="D383" s="226" t="s">
        <v>266</v>
      </c>
      <c r="F383" s="227" t="s">
        <v>1225</v>
      </c>
      <c r="K383" s="145"/>
      <c r="L383" s="228"/>
      <c r="S383" s="229"/>
      <c r="AR383" s="137" t="s">
        <v>266</v>
      </c>
      <c r="AS383" s="137" t="s">
        <v>187</v>
      </c>
    </row>
    <row r="384" spans="2:61" s="200" customFormat="1" ht="22.5" customHeight="1">
      <c r="B384" s="201"/>
      <c r="D384" s="202" t="s">
        <v>253</v>
      </c>
      <c r="E384" s="210" t="s">
        <v>1227</v>
      </c>
      <c r="F384" s="210" t="s">
        <v>1228</v>
      </c>
      <c r="J384" s="211">
        <f>BI384</f>
        <v>0</v>
      </c>
      <c r="K384" s="201"/>
      <c r="L384" s="205"/>
      <c r="O384" s="206">
        <f>SUM(O385:O388)</f>
        <v>1.3439999999999999</v>
      </c>
      <c r="Q384" s="206">
        <f>SUM(Q385:Q388)</f>
        <v>0.0009600000000000001</v>
      </c>
      <c r="S384" s="207">
        <f>SUM(S385:S388)</f>
        <v>0</v>
      </c>
      <c r="AP384" s="202" t="s">
        <v>187</v>
      </c>
      <c r="AR384" s="208" t="s">
        <v>253</v>
      </c>
      <c r="AS384" s="208" t="s">
        <v>260</v>
      </c>
      <c r="AW384" s="202" t="s">
        <v>257</v>
      </c>
      <c r="BI384" s="209">
        <f>SUM(BI385:BI388)</f>
        <v>0</v>
      </c>
    </row>
    <row r="385" spans="2:63" s="144" customFormat="1" ht="21.75" customHeight="1">
      <c r="B385" s="212"/>
      <c r="C385" s="231" t="s">
        <v>498</v>
      </c>
      <c r="D385" s="231" t="s">
        <v>342</v>
      </c>
      <c r="E385" s="232" t="s">
        <v>1229</v>
      </c>
      <c r="F385" s="233" t="s">
        <v>1230</v>
      </c>
      <c r="G385" s="234" t="s">
        <v>11</v>
      </c>
      <c r="H385" s="235">
        <v>24</v>
      </c>
      <c r="I385" s="236"/>
      <c r="J385" s="236">
        <f>ROUND(I385*H385,2)</f>
        <v>0</v>
      </c>
      <c r="K385" s="145"/>
      <c r="L385" s="237"/>
      <c r="M385" s="238" t="s">
        <v>212</v>
      </c>
      <c r="N385" s="222">
        <v>0.027999999999999997</v>
      </c>
      <c r="O385" s="222">
        <f>N385*H385</f>
        <v>0.6719999999999999</v>
      </c>
      <c r="P385" s="222">
        <v>2E-05</v>
      </c>
      <c r="Q385" s="222">
        <f>P385*H385</f>
        <v>0.00048000000000000007</v>
      </c>
      <c r="R385" s="222">
        <v>0</v>
      </c>
      <c r="S385" s="223">
        <f>R385*H385</f>
        <v>0</v>
      </c>
      <c r="AP385" s="224" t="s">
        <v>265</v>
      </c>
      <c r="AR385" s="224" t="s">
        <v>342</v>
      </c>
      <c r="AS385" s="224" t="s">
        <v>187</v>
      </c>
      <c r="AW385" s="137" t="s">
        <v>257</v>
      </c>
      <c r="BC385" s="225">
        <f>IF(M385="základní",J385,0)</f>
        <v>0</v>
      </c>
      <c r="BD385" s="225">
        <f>IF(M385="snížená",J385,0)</f>
        <v>0</v>
      </c>
      <c r="BE385" s="225">
        <f>IF(M385="zákl. přenesená",J385,0)</f>
        <v>0</v>
      </c>
      <c r="BF385" s="225">
        <f>IF(M385="sníž. přenesená",J385,0)</f>
        <v>0</v>
      </c>
      <c r="BG385" s="225">
        <f>IF(M385="nulová",J385,0)</f>
        <v>0</v>
      </c>
      <c r="BH385" s="137" t="s">
        <v>260</v>
      </c>
      <c r="BI385" s="225">
        <f>ROUND(I385*H385,2)</f>
        <v>0</v>
      </c>
      <c r="BJ385" s="137" t="s">
        <v>265</v>
      </c>
      <c r="BK385" s="224" t="s">
        <v>1231</v>
      </c>
    </row>
    <row r="386" spans="2:45" s="144" customFormat="1" ht="18.75">
      <c r="B386" s="145"/>
      <c r="D386" s="226" t="s">
        <v>266</v>
      </c>
      <c r="F386" s="227" t="s">
        <v>1232</v>
      </c>
      <c r="K386" s="145"/>
      <c r="L386" s="228"/>
      <c r="S386" s="229"/>
      <c r="AR386" s="137" t="s">
        <v>266</v>
      </c>
      <c r="AS386" s="137" t="s">
        <v>187</v>
      </c>
    </row>
    <row r="387" spans="2:63" s="144" customFormat="1" ht="21.75" customHeight="1">
      <c r="B387" s="212"/>
      <c r="C387" s="231" t="s">
        <v>708</v>
      </c>
      <c r="D387" s="231" t="s">
        <v>342</v>
      </c>
      <c r="E387" s="232" t="s">
        <v>1233</v>
      </c>
      <c r="F387" s="233" t="s">
        <v>1234</v>
      </c>
      <c r="G387" s="234" t="s">
        <v>11</v>
      </c>
      <c r="H387" s="235">
        <v>24</v>
      </c>
      <c r="I387" s="236"/>
      <c r="J387" s="236">
        <f>ROUND(I387*H387,2)</f>
        <v>0</v>
      </c>
      <c r="K387" s="145"/>
      <c r="L387" s="237"/>
      <c r="M387" s="238" t="s">
        <v>212</v>
      </c>
      <c r="N387" s="222">
        <v>0.027999999999999997</v>
      </c>
      <c r="O387" s="222">
        <f>N387*H387</f>
        <v>0.6719999999999999</v>
      </c>
      <c r="P387" s="222">
        <v>2E-05</v>
      </c>
      <c r="Q387" s="222">
        <f>P387*H387</f>
        <v>0.00048000000000000007</v>
      </c>
      <c r="R387" s="222">
        <v>0</v>
      </c>
      <c r="S387" s="223">
        <f>R387*H387</f>
        <v>0</v>
      </c>
      <c r="AP387" s="224" t="s">
        <v>265</v>
      </c>
      <c r="AR387" s="224" t="s">
        <v>342</v>
      </c>
      <c r="AS387" s="224" t="s">
        <v>187</v>
      </c>
      <c r="AW387" s="137" t="s">
        <v>257</v>
      </c>
      <c r="BC387" s="225">
        <f>IF(M387="základní",J387,0)</f>
        <v>0</v>
      </c>
      <c r="BD387" s="225">
        <f>IF(M387="snížená",J387,0)</f>
        <v>0</v>
      </c>
      <c r="BE387" s="225">
        <f>IF(M387="zákl. přenesená",J387,0)</f>
        <v>0</v>
      </c>
      <c r="BF387" s="225">
        <f>IF(M387="sníž. přenesená",J387,0)</f>
        <v>0</v>
      </c>
      <c r="BG387" s="225">
        <f>IF(M387="nulová",J387,0)</f>
        <v>0</v>
      </c>
      <c r="BH387" s="137" t="s">
        <v>260</v>
      </c>
      <c r="BI387" s="225">
        <f>ROUND(I387*H387,2)</f>
        <v>0</v>
      </c>
      <c r="BJ387" s="137" t="s">
        <v>265</v>
      </c>
      <c r="BK387" s="224" t="s">
        <v>1235</v>
      </c>
    </row>
    <row r="388" spans="2:45" s="144" customFormat="1" ht="18.75">
      <c r="B388" s="145"/>
      <c r="D388" s="226" t="s">
        <v>266</v>
      </c>
      <c r="F388" s="227" t="s">
        <v>1236</v>
      </c>
      <c r="K388" s="145"/>
      <c r="L388" s="228"/>
      <c r="S388" s="229"/>
      <c r="AR388" s="137" t="s">
        <v>266</v>
      </c>
      <c r="AS388" s="137" t="s">
        <v>187</v>
      </c>
    </row>
    <row r="389" spans="2:61" s="200" customFormat="1" ht="25.5" customHeight="1">
      <c r="B389" s="201"/>
      <c r="D389" s="202" t="s">
        <v>253</v>
      </c>
      <c r="E389" s="203" t="s">
        <v>754</v>
      </c>
      <c r="F389" s="203" t="s">
        <v>755</v>
      </c>
      <c r="J389" s="204">
        <f>BI389</f>
        <v>0</v>
      </c>
      <c r="K389" s="201"/>
      <c r="L389" s="205"/>
      <c r="O389" s="206">
        <f>SUM(O390:O395)</f>
        <v>128</v>
      </c>
      <c r="Q389" s="206">
        <f>SUM(Q390:Q395)</f>
        <v>0</v>
      </c>
      <c r="S389" s="207">
        <f>SUM(S390:S395)</f>
        <v>0</v>
      </c>
      <c r="AP389" s="202" t="s">
        <v>270</v>
      </c>
      <c r="AR389" s="208" t="s">
        <v>253</v>
      </c>
      <c r="AS389" s="208" t="s">
        <v>256</v>
      </c>
      <c r="AW389" s="202" t="s">
        <v>257</v>
      </c>
      <c r="BI389" s="209">
        <f>SUM(BI390:BI395)</f>
        <v>0</v>
      </c>
    </row>
    <row r="390" spans="2:63" s="144" customFormat="1" ht="16.5" customHeight="1">
      <c r="B390" s="212"/>
      <c r="C390" s="231" t="s">
        <v>502</v>
      </c>
      <c r="D390" s="231" t="s">
        <v>342</v>
      </c>
      <c r="E390" s="232" t="s">
        <v>1237</v>
      </c>
      <c r="F390" s="233" t="s">
        <v>1238</v>
      </c>
      <c r="G390" s="234" t="s">
        <v>381</v>
      </c>
      <c r="H390" s="235">
        <v>40</v>
      </c>
      <c r="I390" s="236"/>
      <c r="J390" s="236">
        <f>ROUND(I390*H390,2)</f>
        <v>0</v>
      </c>
      <c r="K390" s="145"/>
      <c r="L390" s="237"/>
      <c r="M390" s="238" t="s">
        <v>212</v>
      </c>
      <c r="N390" s="222">
        <v>1</v>
      </c>
      <c r="O390" s="222">
        <f>N390*H390</f>
        <v>40</v>
      </c>
      <c r="P390" s="222">
        <v>0</v>
      </c>
      <c r="Q390" s="222">
        <f>P390*H390</f>
        <v>0</v>
      </c>
      <c r="R390" s="222">
        <v>0</v>
      </c>
      <c r="S390" s="223">
        <f>R390*H390</f>
        <v>0</v>
      </c>
      <c r="AP390" s="224" t="s">
        <v>758</v>
      </c>
      <c r="AR390" s="224" t="s">
        <v>342</v>
      </c>
      <c r="AS390" s="224" t="s">
        <v>260</v>
      </c>
      <c r="AW390" s="137" t="s">
        <v>257</v>
      </c>
      <c r="BC390" s="225">
        <f>IF(M390="základní",J390,0)</f>
        <v>0</v>
      </c>
      <c r="BD390" s="225">
        <f>IF(M390="snížená",J390,0)</f>
        <v>0</v>
      </c>
      <c r="BE390" s="225">
        <f>IF(M390="zákl. přenesená",J390,0)</f>
        <v>0</v>
      </c>
      <c r="BF390" s="225">
        <f>IF(M390="sníž. přenesená",J390,0)</f>
        <v>0</v>
      </c>
      <c r="BG390" s="225">
        <f>IF(M390="nulová",J390,0)</f>
        <v>0</v>
      </c>
      <c r="BH390" s="137" t="s">
        <v>260</v>
      </c>
      <c r="BI390" s="225">
        <f>ROUND(I390*H390,2)</f>
        <v>0</v>
      </c>
      <c r="BJ390" s="137" t="s">
        <v>758</v>
      </c>
      <c r="BK390" s="224" t="s">
        <v>1239</v>
      </c>
    </row>
    <row r="391" spans="2:45" s="144" customFormat="1" ht="28.5">
      <c r="B391" s="145"/>
      <c r="D391" s="226" t="s">
        <v>266</v>
      </c>
      <c r="F391" s="227" t="s">
        <v>1240</v>
      </c>
      <c r="K391" s="145"/>
      <c r="L391" s="228"/>
      <c r="S391" s="229"/>
      <c r="AR391" s="137" t="s">
        <v>266</v>
      </c>
      <c r="AS391" s="137" t="s">
        <v>260</v>
      </c>
    </row>
    <row r="392" spans="2:63" s="144" customFormat="1" ht="16.5" customHeight="1">
      <c r="B392" s="212"/>
      <c r="C392" s="231" t="s">
        <v>715</v>
      </c>
      <c r="D392" s="231" t="s">
        <v>342</v>
      </c>
      <c r="E392" s="232" t="s">
        <v>756</v>
      </c>
      <c r="F392" s="233" t="s">
        <v>757</v>
      </c>
      <c r="G392" s="234" t="s">
        <v>381</v>
      </c>
      <c r="H392" s="235">
        <v>40</v>
      </c>
      <c r="I392" s="236"/>
      <c r="J392" s="236">
        <f>ROUND(I392*H392,2)</f>
        <v>0</v>
      </c>
      <c r="K392" s="145"/>
      <c r="L392" s="237"/>
      <c r="M392" s="238" t="s">
        <v>212</v>
      </c>
      <c r="N392" s="222">
        <v>1</v>
      </c>
      <c r="O392" s="222">
        <f>N392*H392</f>
        <v>40</v>
      </c>
      <c r="P392" s="222">
        <v>0</v>
      </c>
      <c r="Q392" s="222">
        <f>P392*H392</f>
        <v>0</v>
      </c>
      <c r="R392" s="222">
        <v>0</v>
      </c>
      <c r="S392" s="223">
        <f>R392*H392</f>
        <v>0</v>
      </c>
      <c r="AP392" s="224" t="s">
        <v>758</v>
      </c>
      <c r="AR392" s="224" t="s">
        <v>342</v>
      </c>
      <c r="AS392" s="224" t="s">
        <v>260</v>
      </c>
      <c r="AW392" s="137" t="s">
        <v>257</v>
      </c>
      <c r="BC392" s="225">
        <f>IF(M392="základní",J392,0)</f>
        <v>0</v>
      </c>
      <c r="BD392" s="225">
        <f>IF(M392="snížená",J392,0)</f>
        <v>0</v>
      </c>
      <c r="BE392" s="225">
        <f>IF(M392="zákl. přenesená",J392,0)</f>
        <v>0</v>
      </c>
      <c r="BF392" s="225">
        <f>IF(M392="sníž. přenesená",J392,0)</f>
        <v>0</v>
      </c>
      <c r="BG392" s="225">
        <f>IF(M392="nulová",J392,0)</f>
        <v>0</v>
      </c>
      <c r="BH392" s="137" t="s">
        <v>260</v>
      </c>
      <c r="BI392" s="225">
        <f>ROUND(I392*H392,2)</f>
        <v>0</v>
      </c>
      <c r="BJ392" s="137" t="s">
        <v>758</v>
      </c>
      <c r="BK392" s="224" t="s">
        <v>1241</v>
      </c>
    </row>
    <row r="393" spans="2:45" s="144" customFormat="1" ht="28.5">
      <c r="B393" s="145"/>
      <c r="D393" s="226" t="s">
        <v>266</v>
      </c>
      <c r="F393" s="227" t="s">
        <v>760</v>
      </c>
      <c r="K393" s="145"/>
      <c r="L393" s="228"/>
      <c r="S393" s="229"/>
      <c r="AR393" s="137" t="s">
        <v>266</v>
      </c>
      <c r="AS393" s="137" t="s">
        <v>260</v>
      </c>
    </row>
    <row r="394" spans="2:63" s="144" customFormat="1" ht="21.75" customHeight="1">
      <c r="B394" s="212"/>
      <c r="C394" s="231" t="s">
        <v>506</v>
      </c>
      <c r="D394" s="231" t="s">
        <v>342</v>
      </c>
      <c r="E394" s="232" t="s">
        <v>1242</v>
      </c>
      <c r="F394" s="233" t="s">
        <v>1243</v>
      </c>
      <c r="G394" s="234" t="s">
        <v>381</v>
      </c>
      <c r="H394" s="235">
        <v>48</v>
      </c>
      <c r="I394" s="236"/>
      <c r="J394" s="236">
        <f>ROUND(I394*H394,2)</f>
        <v>0</v>
      </c>
      <c r="K394" s="145"/>
      <c r="L394" s="237"/>
      <c r="M394" s="238" t="s">
        <v>212</v>
      </c>
      <c r="N394" s="222">
        <v>1</v>
      </c>
      <c r="O394" s="222">
        <f>N394*H394</f>
        <v>48</v>
      </c>
      <c r="P394" s="222">
        <v>0</v>
      </c>
      <c r="Q394" s="222">
        <f>P394*H394</f>
        <v>0</v>
      </c>
      <c r="R394" s="222">
        <v>0</v>
      </c>
      <c r="S394" s="223">
        <f>R394*H394</f>
        <v>0</v>
      </c>
      <c r="AP394" s="224" t="s">
        <v>758</v>
      </c>
      <c r="AR394" s="224" t="s">
        <v>342</v>
      </c>
      <c r="AS394" s="224" t="s">
        <v>260</v>
      </c>
      <c r="AW394" s="137" t="s">
        <v>257</v>
      </c>
      <c r="BC394" s="225">
        <f>IF(M394="základní",J394,0)</f>
        <v>0</v>
      </c>
      <c r="BD394" s="225">
        <f>IF(M394="snížená",J394,0)</f>
        <v>0</v>
      </c>
      <c r="BE394" s="225">
        <f>IF(M394="zákl. přenesená",J394,0)</f>
        <v>0</v>
      </c>
      <c r="BF394" s="225">
        <f>IF(M394="sníž. přenesená",J394,0)</f>
        <v>0</v>
      </c>
      <c r="BG394" s="225">
        <f>IF(M394="nulová",J394,0)</f>
        <v>0</v>
      </c>
      <c r="BH394" s="137" t="s">
        <v>260</v>
      </c>
      <c r="BI394" s="225">
        <f>ROUND(I394*H394,2)</f>
        <v>0</v>
      </c>
      <c r="BJ394" s="137" t="s">
        <v>758</v>
      </c>
      <c r="BK394" s="224" t="s">
        <v>1244</v>
      </c>
    </row>
    <row r="395" spans="2:45" s="144" customFormat="1" ht="57">
      <c r="B395" s="145"/>
      <c r="D395" s="226" t="s">
        <v>266</v>
      </c>
      <c r="F395" s="227" t="s">
        <v>1245</v>
      </c>
      <c r="K395" s="145"/>
      <c r="L395" s="228"/>
      <c r="S395" s="229"/>
      <c r="AR395" s="137" t="s">
        <v>266</v>
      </c>
      <c r="AS395" s="137" t="s">
        <v>260</v>
      </c>
    </row>
    <row r="396" spans="2:61" s="200" customFormat="1" ht="25.5" customHeight="1">
      <c r="B396" s="201"/>
      <c r="D396" s="202"/>
      <c r="E396" s="203"/>
      <c r="F396" s="203"/>
      <c r="J396" s="204"/>
      <c r="K396" s="201"/>
      <c r="L396" s="205"/>
      <c r="O396" s="206"/>
      <c r="Q396" s="206"/>
      <c r="S396" s="207"/>
      <c r="AP396" s="202"/>
      <c r="AR396" s="208"/>
      <c r="AS396" s="208"/>
      <c r="AW396" s="202"/>
      <c r="BI396" s="209"/>
    </row>
    <row r="397" spans="2:61" s="200" customFormat="1" ht="22.5" customHeight="1">
      <c r="B397" s="201"/>
      <c r="D397" s="202"/>
      <c r="E397" s="210"/>
      <c r="F397" s="210"/>
      <c r="J397" s="211"/>
      <c r="K397" s="201"/>
      <c r="L397" s="205"/>
      <c r="O397" s="206"/>
      <c r="Q397" s="206"/>
      <c r="S397" s="207"/>
      <c r="AP397" s="202"/>
      <c r="AR397" s="208"/>
      <c r="AS397" s="208"/>
      <c r="AW397" s="202"/>
      <c r="BI397" s="209"/>
    </row>
    <row r="398" spans="2:63" s="144" customFormat="1" ht="16.5" customHeight="1">
      <c r="B398" s="212"/>
      <c r="C398" s="231"/>
      <c r="D398" s="231"/>
      <c r="E398" s="232"/>
      <c r="F398" s="233"/>
      <c r="G398" s="234"/>
      <c r="H398" s="235"/>
      <c r="I398" s="236"/>
      <c r="J398" s="236"/>
      <c r="K398" s="145"/>
      <c r="L398" s="237"/>
      <c r="M398" s="238"/>
      <c r="N398" s="222"/>
      <c r="O398" s="222"/>
      <c r="P398" s="222"/>
      <c r="Q398" s="222"/>
      <c r="R398" s="222"/>
      <c r="S398" s="223"/>
      <c r="AP398" s="224"/>
      <c r="AR398" s="224"/>
      <c r="AS398" s="224"/>
      <c r="AW398" s="137"/>
      <c r="BC398" s="225"/>
      <c r="BD398" s="225"/>
      <c r="BE398" s="225"/>
      <c r="BF398" s="225"/>
      <c r="BG398" s="225"/>
      <c r="BH398" s="137"/>
      <c r="BI398" s="225"/>
      <c r="BJ398" s="137"/>
      <c r="BK398" s="224"/>
    </row>
    <row r="399" spans="2:45" s="144" customFormat="1" ht="9.75">
      <c r="B399" s="145"/>
      <c r="D399" s="226"/>
      <c r="F399" s="227"/>
      <c r="K399" s="145"/>
      <c r="L399" s="228"/>
      <c r="S399" s="229"/>
      <c r="AR399" s="137"/>
      <c r="AS399" s="137"/>
    </row>
    <row r="400" spans="2:63" s="144" customFormat="1" ht="16.5" customHeight="1">
      <c r="B400" s="212"/>
      <c r="C400" s="231"/>
      <c r="D400" s="231"/>
      <c r="E400" s="232"/>
      <c r="F400" s="233"/>
      <c r="G400" s="234"/>
      <c r="H400" s="235"/>
      <c r="I400" s="236"/>
      <c r="J400" s="236"/>
      <c r="K400" s="145"/>
      <c r="L400" s="237"/>
      <c r="M400" s="238"/>
      <c r="N400" s="222"/>
      <c r="O400" s="222"/>
      <c r="P400" s="222"/>
      <c r="Q400" s="222"/>
      <c r="R400" s="222"/>
      <c r="S400" s="223"/>
      <c r="AP400" s="224"/>
      <c r="AR400" s="224"/>
      <c r="AS400" s="224"/>
      <c r="AW400" s="137"/>
      <c r="BC400" s="225"/>
      <c r="BD400" s="225"/>
      <c r="BE400" s="225"/>
      <c r="BF400" s="225"/>
      <c r="BG400" s="225"/>
      <c r="BH400" s="137"/>
      <c r="BI400" s="225"/>
      <c r="BJ400" s="137"/>
      <c r="BK400" s="224"/>
    </row>
    <row r="401" spans="2:45" s="144" customFormat="1" ht="9.75">
      <c r="B401" s="145"/>
      <c r="D401" s="226"/>
      <c r="F401" s="227"/>
      <c r="K401" s="145"/>
      <c r="L401" s="239"/>
      <c r="M401" s="240"/>
      <c r="N401" s="240"/>
      <c r="O401" s="240"/>
      <c r="P401" s="240"/>
      <c r="Q401" s="240"/>
      <c r="R401" s="240"/>
      <c r="S401" s="241"/>
      <c r="AR401" s="137"/>
      <c r="AS401" s="137"/>
    </row>
    <row r="402" spans="2:11" s="144" customFormat="1" ht="6.75" customHeight="1">
      <c r="B402" s="169"/>
      <c r="C402" s="170"/>
      <c r="D402" s="170"/>
      <c r="E402" s="170"/>
      <c r="F402" s="170"/>
      <c r="G402" s="170"/>
      <c r="H402" s="170"/>
      <c r="I402" s="170"/>
      <c r="J402" s="170"/>
      <c r="K402" s="145"/>
    </row>
  </sheetData>
  <sheetProtection selectLockedCells="1" selectUnlockedCells="1"/>
  <autoFilter ref="C129:J401"/>
  <mergeCells count="9">
    <mergeCell ref="E87:H87"/>
    <mergeCell ref="E120:H120"/>
    <mergeCell ref="E122:H122"/>
    <mergeCell ref="K2:U2"/>
    <mergeCell ref="E7:H7"/>
    <mergeCell ref="E9:H9"/>
    <mergeCell ref="E18:H18"/>
    <mergeCell ref="E27:I27"/>
    <mergeCell ref="E85:H85"/>
  </mergeCells>
  <printOptions/>
  <pageMargins left="0.39375" right="0.39375" top="0.39375" bottom="0.39375" header="0.5118055555555555" footer="0"/>
  <pageSetup horizontalDpi="300" verticalDpi="300" orientation="landscape" paperSize="9" r:id="rId2"/>
  <headerFooter alignWithMargins="0">
    <oddFooter>&amp;C&amp;"Calibri,Běžné"&amp;11&amp;P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6"/>
  <sheetViews>
    <sheetView view="pageBreakPreview" zoomScaleSheetLayoutView="100" zoomScalePageLayoutView="0" workbookViewId="0" topLeftCell="A94">
      <selection activeCell="E25" sqref="E25"/>
    </sheetView>
  </sheetViews>
  <sheetFormatPr defaultColWidth="8.7109375" defaultRowHeight="12.75"/>
  <cols>
    <col min="1" max="1" width="6.7109375" style="242" customWidth="1"/>
    <col min="2" max="2" width="69.7109375" style="243" customWidth="1"/>
    <col min="3" max="4" width="7.7109375" style="242" customWidth="1"/>
    <col min="5" max="5" width="20.140625" style="244" customWidth="1"/>
    <col min="6" max="6" width="16.28125" style="244" customWidth="1"/>
    <col min="7" max="16384" width="8.7109375" style="243" customWidth="1"/>
  </cols>
  <sheetData>
    <row r="1" spans="1:6" ht="21.75" customHeight="1">
      <c r="A1" s="306" t="s">
        <v>0</v>
      </c>
      <c r="B1" s="306"/>
      <c r="C1" s="306"/>
      <c r="D1" s="306"/>
      <c r="E1" s="306"/>
      <c r="F1" s="306"/>
    </row>
    <row r="2" spans="1:6" ht="21.75" customHeight="1">
      <c r="A2" s="307" t="s">
        <v>1246</v>
      </c>
      <c r="B2" s="307"/>
      <c r="C2" s="307"/>
      <c r="D2" s="307"/>
      <c r="E2" s="307"/>
      <c r="F2" s="307"/>
    </row>
    <row r="3" spans="1:6" s="248" customFormat="1" ht="34.5" customHeight="1">
      <c r="A3" s="245" t="s">
        <v>1247</v>
      </c>
      <c r="B3" s="246" t="s">
        <v>1248</v>
      </c>
      <c r="C3" s="245" t="s">
        <v>1249</v>
      </c>
      <c r="D3" s="245" t="s">
        <v>1250</v>
      </c>
      <c r="E3" s="247" t="s">
        <v>1251</v>
      </c>
      <c r="F3" s="245" t="s">
        <v>1252</v>
      </c>
    </row>
    <row r="4" spans="1:5" ht="14.25">
      <c r="A4" s="249"/>
      <c r="B4" s="250"/>
      <c r="C4" s="249"/>
      <c r="D4" s="249"/>
      <c r="E4" s="250"/>
    </row>
    <row r="5" spans="1:6" s="253" customFormat="1" ht="14.25">
      <c r="A5" s="251"/>
      <c r="B5" s="252" t="s">
        <v>1253</v>
      </c>
      <c r="C5" s="251"/>
      <c r="D5" s="251"/>
      <c r="E5" s="252"/>
      <c r="F5" s="252"/>
    </row>
    <row r="6" spans="1:6" ht="14.25">
      <c r="A6" s="254">
        <v>1</v>
      </c>
      <c r="B6" s="255" t="s">
        <v>1254</v>
      </c>
      <c r="C6" s="254" t="s">
        <v>1255</v>
      </c>
      <c r="D6" s="254">
        <v>1</v>
      </c>
      <c r="E6" s="256"/>
      <c r="F6" s="256">
        <f>D6*E6</f>
        <v>0</v>
      </c>
    </row>
    <row r="7" spans="1:6" ht="14.25">
      <c r="A7" s="254">
        <v>2</v>
      </c>
      <c r="B7" s="255" t="s">
        <v>1256</v>
      </c>
      <c r="C7" s="254" t="s">
        <v>1255</v>
      </c>
      <c r="D7" s="254">
        <v>1</v>
      </c>
      <c r="E7" s="256"/>
      <c r="F7" s="256">
        <f>D7*E7</f>
        <v>0</v>
      </c>
    </row>
    <row r="8" spans="1:6" ht="14.25">
      <c r="A8" s="254"/>
      <c r="B8" s="257"/>
      <c r="C8" s="254"/>
      <c r="D8" s="258"/>
      <c r="E8" s="256"/>
      <c r="F8" s="256"/>
    </row>
    <row r="9" spans="1:6" ht="14.25">
      <c r="A9" s="254">
        <v>3</v>
      </c>
      <c r="B9" s="255" t="s">
        <v>1257</v>
      </c>
      <c r="C9" s="254" t="s">
        <v>1255</v>
      </c>
      <c r="D9" s="254">
        <v>1</v>
      </c>
      <c r="E9" s="256"/>
      <c r="F9" s="256">
        <f>D9*E9</f>
        <v>0</v>
      </c>
    </row>
    <row r="10" spans="1:6" ht="14.25">
      <c r="A10" s="254"/>
      <c r="B10" s="255"/>
      <c r="C10" s="254"/>
      <c r="D10" s="254"/>
      <c r="E10" s="256"/>
      <c r="F10" s="256"/>
    </row>
    <row r="11" spans="1:6" ht="14.25">
      <c r="A11" s="251"/>
      <c r="B11" s="252" t="s">
        <v>1258</v>
      </c>
      <c r="C11" s="251"/>
      <c r="D11" s="251"/>
      <c r="E11" s="259"/>
      <c r="F11" s="259"/>
    </row>
    <row r="12" spans="1:6" ht="14.25">
      <c r="A12" s="254">
        <v>4</v>
      </c>
      <c r="B12" s="260" t="s">
        <v>1259</v>
      </c>
      <c r="C12" s="254" t="s">
        <v>11</v>
      </c>
      <c r="D12" s="254">
        <v>59</v>
      </c>
      <c r="E12" s="256"/>
      <c r="F12" s="256">
        <f aca="true" t="shared" si="0" ref="F12:F18">D12*E12</f>
        <v>0</v>
      </c>
    </row>
    <row r="13" spans="1:6" ht="14.25">
      <c r="A13" s="254">
        <v>5</v>
      </c>
      <c r="B13" s="260" t="s">
        <v>1260</v>
      </c>
      <c r="C13" s="254" t="s">
        <v>11</v>
      </c>
      <c r="D13" s="254">
        <v>18</v>
      </c>
      <c r="E13" s="256"/>
      <c r="F13" s="256">
        <f t="shared" si="0"/>
        <v>0</v>
      </c>
    </row>
    <row r="14" spans="1:6" ht="14.25">
      <c r="A14" s="254">
        <v>6</v>
      </c>
      <c r="B14" s="260" t="s">
        <v>1261</v>
      </c>
      <c r="C14" s="254" t="s">
        <v>11</v>
      </c>
      <c r="D14" s="254">
        <v>20</v>
      </c>
      <c r="E14" s="256"/>
      <c r="F14" s="256">
        <f t="shared" si="0"/>
        <v>0</v>
      </c>
    </row>
    <row r="15" spans="1:6" ht="14.25">
      <c r="A15" s="254">
        <v>7</v>
      </c>
      <c r="B15" s="260" t="s">
        <v>1262</v>
      </c>
      <c r="C15" s="254" t="s">
        <v>11</v>
      </c>
      <c r="D15" s="254">
        <v>350</v>
      </c>
      <c r="E15" s="256"/>
      <c r="F15" s="256">
        <f t="shared" si="0"/>
        <v>0</v>
      </c>
    </row>
    <row r="16" spans="1:6" ht="14.25">
      <c r="A16" s="254">
        <v>8</v>
      </c>
      <c r="B16" s="260" t="s">
        <v>1263</v>
      </c>
      <c r="C16" s="254" t="s">
        <v>11</v>
      </c>
      <c r="D16" s="254">
        <v>2229</v>
      </c>
      <c r="E16" s="256"/>
      <c r="F16" s="256">
        <f t="shared" si="0"/>
        <v>0</v>
      </c>
    </row>
    <row r="17" spans="1:6" ht="14.25">
      <c r="A17" s="254">
        <v>9</v>
      </c>
      <c r="B17" s="260" t="s">
        <v>1264</v>
      </c>
      <c r="C17" s="254" t="s">
        <v>11</v>
      </c>
      <c r="D17" s="254">
        <v>2496</v>
      </c>
      <c r="E17" s="256"/>
      <c r="F17" s="256">
        <f t="shared" si="0"/>
        <v>0</v>
      </c>
    </row>
    <row r="18" spans="1:6" ht="14.25">
      <c r="A18" s="254">
        <v>10</v>
      </c>
      <c r="B18" s="260" t="s">
        <v>1265</v>
      </c>
      <c r="C18" s="254" t="s">
        <v>11</v>
      </c>
      <c r="D18" s="254">
        <v>350</v>
      </c>
      <c r="E18" s="256"/>
      <c r="F18" s="256">
        <f t="shared" si="0"/>
        <v>0</v>
      </c>
    </row>
    <row r="19" spans="1:6" ht="14.25">
      <c r="A19" s="254"/>
      <c r="B19" s="260"/>
      <c r="C19" s="254"/>
      <c r="D19" s="254"/>
      <c r="E19" s="256"/>
      <c r="F19" s="256"/>
    </row>
    <row r="20" spans="1:6" ht="14.25">
      <c r="A20" s="254">
        <v>11</v>
      </c>
      <c r="B20" s="260" t="s">
        <v>1266</v>
      </c>
      <c r="C20" s="254" t="s">
        <v>11</v>
      </c>
      <c r="D20" s="254">
        <v>80</v>
      </c>
      <c r="E20" s="256"/>
      <c r="F20" s="256">
        <f>D20*E20</f>
        <v>0</v>
      </c>
    </row>
    <row r="21" spans="1:6" ht="14.25">
      <c r="A21" s="254">
        <v>12</v>
      </c>
      <c r="B21" s="260" t="s">
        <v>1267</v>
      </c>
      <c r="C21" s="254" t="s">
        <v>11</v>
      </c>
      <c r="D21" s="254">
        <v>50</v>
      </c>
      <c r="E21" s="256"/>
      <c r="F21" s="256">
        <f>D21*E21</f>
        <v>0</v>
      </c>
    </row>
    <row r="22" spans="1:6" ht="14.25">
      <c r="A22" s="254">
        <v>13</v>
      </c>
      <c r="B22" s="260" t="s">
        <v>1268</v>
      </c>
      <c r="C22" s="254" t="s">
        <v>11</v>
      </c>
      <c r="D22" s="254">
        <v>220</v>
      </c>
      <c r="E22" s="256"/>
      <c r="F22" s="256">
        <f>D22*E22</f>
        <v>0</v>
      </c>
    </row>
    <row r="23" spans="1:6" ht="14.25">
      <c r="A23" s="254">
        <v>14</v>
      </c>
      <c r="B23" s="260" t="s">
        <v>1269</v>
      </c>
      <c r="C23" s="254" t="s">
        <v>11</v>
      </c>
      <c r="D23" s="254">
        <v>190</v>
      </c>
      <c r="E23" s="256"/>
      <c r="F23" s="256">
        <f>D23*E23</f>
        <v>0</v>
      </c>
    </row>
    <row r="24" spans="1:6" ht="14.25">
      <c r="A24" s="254"/>
      <c r="B24" s="260"/>
      <c r="C24" s="254"/>
      <c r="D24" s="254"/>
      <c r="E24" s="256"/>
      <c r="F24" s="256"/>
    </row>
    <row r="25" spans="1:6" ht="14.25">
      <c r="A25" s="254">
        <v>15</v>
      </c>
      <c r="B25" s="255" t="s">
        <v>1270</v>
      </c>
      <c r="C25" s="254" t="s">
        <v>36</v>
      </c>
      <c r="D25" s="254">
        <v>1</v>
      </c>
      <c r="E25" s="256"/>
      <c r="F25" s="256">
        <f>D25*E25</f>
        <v>0</v>
      </c>
    </row>
    <row r="26" spans="1:6" ht="14.25">
      <c r="A26" s="254"/>
      <c r="B26" s="255"/>
      <c r="C26" s="254"/>
      <c r="D26" s="254"/>
      <c r="E26" s="256"/>
      <c r="F26" s="256"/>
    </row>
    <row r="27" spans="1:6" ht="14.25">
      <c r="A27" s="251"/>
      <c r="B27" s="252" t="s">
        <v>1271</v>
      </c>
      <c r="C27" s="251"/>
      <c r="D27" s="251"/>
      <c r="E27" s="259"/>
      <c r="F27" s="259"/>
    </row>
    <row r="28" spans="1:6" ht="14.25">
      <c r="A28" s="254">
        <v>16</v>
      </c>
      <c r="B28" s="261" t="s">
        <v>1272</v>
      </c>
      <c r="C28" s="262" t="s">
        <v>1255</v>
      </c>
      <c r="D28" s="262">
        <v>48</v>
      </c>
      <c r="E28" s="256"/>
      <c r="F28" s="263">
        <f aca="true" t="shared" si="1" ref="F28:F33">D28*E28</f>
        <v>0</v>
      </c>
    </row>
    <row r="29" spans="1:6" ht="14.25">
      <c r="A29" s="254">
        <v>17</v>
      </c>
      <c r="B29" s="261" t="s">
        <v>1273</v>
      </c>
      <c r="C29" s="262" t="s">
        <v>1255</v>
      </c>
      <c r="D29" s="262">
        <v>61</v>
      </c>
      <c r="E29" s="256"/>
      <c r="F29" s="263">
        <f t="shared" si="1"/>
        <v>0</v>
      </c>
    </row>
    <row r="30" spans="1:6" ht="14.25">
      <c r="A30" s="254">
        <v>18</v>
      </c>
      <c r="B30" s="261" t="s">
        <v>1274</v>
      </c>
      <c r="C30" s="262" t="s">
        <v>1255</v>
      </c>
      <c r="D30" s="262">
        <v>5</v>
      </c>
      <c r="E30" s="256"/>
      <c r="F30" s="263">
        <f t="shared" si="1"/>
        <v>0</v>
      </c>
    </row>
    <row r="31" spans="1:6" ht="14.25">
      <c r="A31" s="254">
        <v>19</v>
      </c>
      <c r="B31" s="261" t="s">
        <v>1275</v>
      </c>
      <c r="C31" s="262" t="s">
        <v>1255</v>
      </c>
      <c r="D31" s="262">
        <v>3</v>
      </c>
      <c r="E31" s="256"/>
      <c r="F31" s="263">
        <f t="shared" si="1"/>
        <v>0</v>
      </c>
    </row>
    <row r="32" spans="1:6" ht="14.25">
      <c r="A32" s="254">
        <v>20</v>
      </c>
      <c r="B32" s="261" t="s">
        <v>1276</v>
      </c>
      <c r="C32" s="262" t="s">
        <v>1255</v>
      </c>
      <c r="D32" s="262">
        <v>3</v>
      </c>
      <c r="E32" s="256"/>
      <c r="F32" s="263">
        <f t="shared" si="1"/>
        <v>0</v>
      </c>
    </row>
    <row r="33" spans="1:6" ht="14.25">
      <c r="A33" s="254">
        <v>21</v>
      </c>
      <c r="B33" s="261" t="s">
        <v>1277</v>
      </c>
      <c r="C33" s="262" t="s">
        <v>1255</v>
      </c>
      <c r="D33" s="262">
        <v>22</v>
      </c>
      <c r="E33" s="256"/>
      <c r="F33" s="263">
        <f t="shared" si="1"/>
        <v>0</v>
      </c>
    </row>
    <row r="34" spans="1:6" ht="14.25">
      <c r="A34" s="254"/>
      <c r="B34" s="261"/>
      <c r="C34" s="262"/>
      <c r="D34" s="262"/>
      <c r="E34" s="263"/>
      <c r="F34" s="263"/>
    </row>
    <row r="35" spans="1:6" ht="14.25">
      <c r="A35" s="254">
        <v>22</v>
      </c>
      <c r="B35" s="261" t="s">
        <v>1278</v>
      </c>
      <c r="C35" s="262" t="s">
        <v>1255</v>
      </c>
      <c r="D35" s="262">
        <v>11</v>
      </c>
      <c r="E35" s="256"/>
      <c r="F35" s="263">
        <f aca="true" t="shared" si="2" ref="F35:F40">D35*E35</f>
        <v>0</v>
      </c>
    </row>
    <row r="36" spans="1:6" ht="14.25">
      <c r="A36" s="254">
        <v>23</v>
      </c>
      <c r="B36" s="261" t="s">
        <v>1279</v>
      </c>
      <c r="C36" s="262" t="s">
        <v>1255</v>
      </c>
      <c r="D36" s="262">
        <v>9</v>
      </c>
      <c r="E36" s="256"/>
      <c r="F36" s="263">
        <f t="shared" si="2"/>
        <v>0</v>
      </c>
    </row>
    <row r="37" spans="1:6" ht="14.25">
      <c r="A37" s="254">
        <v>24</v>
      </c>
      <c r="B37" s="261" t="s">
        <v>1280</v>
      </c>
      <c r="C37" s="262" t="s">
        <v>1255</v>
      </c>
      <c r="D37" s="262">
        <v>1</v>
      </c>
      <c r="E37" s="256"/>
      <c r="F37" s="263">
        <f t="shared" si="2"/>
        <v>0</v>
      </c>
    </row>
    <row r="38" spans="1:6" ht="14.25">
      <c r="A38" s="254">
        <v>25</v>
      </c>
      <c r="B38" s="261" t="s">
        <v>1281</v>
      </c>
      <c r="C38" s="262" t="s">
        <v>1255</v>
      </c>
      <c r="D38" s="262">
        <v>6</v>
      </c>
      <c r="E38" s="256"/>
      <c r="F38" s="263">
        <f t="shared" si="2"/>
        <v>0</v>
      </c>
    </row>
    <row r="39" spans="1:6" ht="14.25">
      <c r="A39" s="254">
        <v>26</v>
      </c>
      <c r="B39" s="261" t="s">
        <v>1282</v>
      </c>
      <c r="C39" s="262" t="s">
        <v>1255</v>
      </c>
      <c r="D39" s="262">
        <v>27</v>
      </c>
      <c r="E39" s="256"/>
      <c r="F39" s="263">
        <f t="shared" si="2"/>
        <v>0</v>
      </c>
    </row>
    <row r="40" spans="1:6" ht="14.25">
      <c r="A40" s="254">
        <v>27</v>
      </c>
      <c r="B40" s="261" t="s">
        <v>1283</v>
      </c>
      <c r="C40" s="262" t="s">
        <v>1255</v>
      </c>
      <c r="D40" s="262">
        <v>1</v>
      </c>
      <c r="E40" s="256"/>
      <c r="F40" s="263">
        <f t="shared" si="2"/>
        <v>0</v>
      </c>
    </row>
    <row r="41" spans="1:6" ht="14.25">
      <c r="A41" s="254"/>
      <c r="B41" s="261"/>
      <c r="C41" s="262"/>
      <c r="D41" s="262"/>
      <c r="E41" s="263"/>
      <c r="F41" s="263"/>
    </row>
    <row r="42" spans="1:6" ht="14.25">
      <c r="A42" s="254">
        <v>28</v>
      </c>
      <c r="B42" s="261" t="s">
        <v>1284</v>
      </c>
      <c r="C42" s="262" t="s">
        <v>1255</v>
      </c>
      <c r="D42" s="262">
        <v>2</v>
      </c>
      <c r="E42" s="256"/>
      <c r="F42" s="263">
        <f>D42*E42</f>
        <v>0</v>
      </c>
    </row>
    <row r="43" spans="1:6" ht="14.25">
      <c r="A43" s="254">
        <v>29</v>
      </c>
      <c r="B43" s="261" t="s">
        <v>1285</v>
      </c>
      <c r="C43" s="262" t="s">
        <v>1255</v>
      </c>
      <c r="D43" s="262">
        <v>12</v>
      </c>
      <c r="E43" s="256"/>
      <c r="F43" s="263">
        <f>D43*E43</f>
        <v>0</v>
      </c>
    </row>
    <row r="44" spans="1:6" ht="14.25">
      <c r="A44" s="254">
        <v>30</v>
      </c>
      <c r="B44" s="261" t="s">
        <v>1286</v>
      </c>
      <c r="C44" s="262" t="s">
        <v>1255</v>
      </c>
      <c r="D44" s="262">
        <v>15</v>
      </c>
      <c r="E44" s="256"/>
      <c r="F44" s="263">
        <f>D44*E44</f>
        <v>0</v>
      </c>
    </row>
    <row r="45" spans="1:6" ht="14.25">
      <c r="A45" s="254"/>
      <c r="B45" s="261"/>
      <c r="C45" s="262"/>
      <c r="E45" s="263"/>
      <c r="F45" s="263"/>
    </row>
    <row r="46" spans="1:6" ht="14.25">
      <c r="A46" s="254">
        <v>31</v>
      </c>
      <c r="B46" s="261" t="s">
        <v>1287</v>
      </c>
      <c r="C46" s="254" t="s">
        <v>36</v>
      </c>
      <c r="D46" s="262">
        <f>SUM(D28:D44)</f>
        <v>226</v>
      </c>
      <c r="E46" s="256"/>
      <c r="F46" s="263">
        <f>D46*E46</f>
        <v>0</v>
      </c>
    </row>
    <row r="47" spans="1:6" ht="14.25">
      <c r="A47" s="254"/>
      <c r="B47" s="260"/>
      <c r="C47" s="262"/>
      <c r="D47" s="262"/>
      <c r="E47" s="263"/>
      <c r="F47" s="256"/>
    </row>
    <row r="48" spans="1:6" ht="14.25">
      <c r="A48" s="251"/>
      <c r="B48" s="252" t="s">
        <v>1288</v>
      </c>
      <c r="C48" s="251"/>
      <c r="D48" s="251"/>
      <c r="E48" s="259"/>
      <c r="F48" s="259"/>
    </row>
    <row r="49" spans="1:6" ht="14.25">
      <c r="A49" s="254">
        <v>32</v>
      </c>
      <c r="B49" s="260" t="s">
        <v>1289</v>
      </c>
      <c r="C49" s="254" t="s">
        <v>1255</v>
      </c>
      <c r="D49" s="254">
        <v>32</v>
      </c>
      <c r="E49" s="256"/>
      <c r="F49" s="256">
        <f>D49*E49</f>
        <v>0</v>
      </c>
    </row>
    <row r="50" spans="1:6" ht="14.25">
      <c r="A50" s="254">
        <v>33</v>
      </c>
      <c r="B50" s="260" t="s">
        <v>1290</v>
      </c>
      <c r="C50" s="254" t="s">
        <v>1255</v>
      </c>
      <c r="D50" s="254">
        <v>3</v>
      </c>
      <c r="E50" s="256"/>
      <c r="F50" s="256">
        <f>D50*E50</f>
        <v>0</v>
      </c>
    </row>
    <row r="51" spans="1:6" ht="14.25">
      <c r="A51" s="254">
        <v>34</v>
      </c>
      <c r="B51" s="260" t="s">
        <v>1291</v>
      </c>
      <c r="C51" s="254" t="s">
        <v>1255</v>
      </c>
      <c r="D51" s="254">
        <v>2</v>
      </c>
      <c r="E51" s="256"/>
      <c r="F51" s="256">
        <f>D51*E51</f>
        <v>0</v>
      </c>
    </row>
    <row r="52" spans="1:6" ht="14.25">
      <c r="A52" s="254">
        <v>35</v>
      </c>
      <c r="B52" s="260" t="s">
        <v>1292</v>
      </c>
      <c r="C52" s="254" t="s">
        <v>1255</v>
      </c>
      <c r="D52" s="254">
        <v>4</v>
      </c>
      <c r="E52" s="256"/>
      <c r="F52" s="256">
        <f>D52*E52</f>
        <v>0</v>
      </c>
    </row>
    <row r="53" spans="1:6" ht="14.25">
      <c r="A53" s="254"/>
      <c r="B53" s="261"/>
      <c r="C53" s="262"/>
      <c r="D53" s="262"/>
      <c r="E53" s="263"/>
      <c r="F53" s="256"/>
    </row>
    <row r="54" spans="1:6" ht="14.25">
      <c r="A54" s="254">
        <v>36</v>
      </c>
      <c r="B54" s="260" t="s">
        <v>1293</v>
      </c>
      <c r="C54" s="262" t="s">
        <v>1255</v>
      </c>
      <c r="D54" s="262">
        <v>11</v>
      </c>
      <c r="E54" s="256"/>
      <c r="F54" s="256">
        <f>D54*E54</f>
        <v>0</v>
      </c>
    </row>
    <row r="55" spans="1:6" ht="14.25">
      <c r="A55" s="254">
        <v>37</v>
      </c>
      <c r="B55" s="260" t="s">
        <v>1294</v>
      </c>
      <c r="C55" s="262" t="s">
        <v>1255</v>
      </c>
      <c r="D55" s="262">
        <v>2</v>
      </c>
      <c r="E55" s="256"/>
      <c r="F55" s="256">
        <f>D55*E55</f>
        <v>0</v>
      </c>
    </row>
    <row r="56" spans="1:6" ht="14.25">
      <c r="A56" s="254">
        <v>38</v>
      </c>
      <c r="B56" s="260" t="s">
        <v>1295</v>
      </c>
      <c r="C56" s="262" t="s">
        <v>1255</v>
      </c>
      <c r="D56" s="262">
        <v>2</v>
      </c>
      <c r="E56" s="256"/>
      <c r="F56" s="256">
        <f>D56*E56</f>
        <v>0</v>
      </c>
    </row>
    <row r="57" spans="1:6" ht="14.25">
      <c r="A57" s="254">
        <v>39</v>
      </c>
      <c r="B57" s="260" t="s">
        <v>1296</v>
      </c>
      <c r="C57" s="262" t="s">
        <v>1255</v>
      </c>
      <c r="D57" s="262">
        <v>5</v>
      </c>
      <c r="E57" s="256"/>
      <c r="F57" s="256">
        <f>D57*E57</f>
        <v>0</v>
      </c>
    </row>
    <row r="58" spans="1:6" ht="14.25">
      <c r="A58" s="254"/>
      <c r="B58" s="260"/>
      <c r="C58" s="262"/>
      <c r="D58" s="264"/>
      <c r="E58" s="263"/>
      <c r="F58" s="256"/>
    </row>
    <row r="59" spans="1:6" ht="14.25">
      <c r="A59" s="254">
        <v>40</v>
      </c>
      <c r="B59" s="260" t="s">
        <v>1297</v>
      </c>
      <c r="C59" s="262" t="s">
        <v>1255</v>
      </c>
      <c r="D59" s="262">
        <v>35</v>
      </c>
      <c r="E59" s="256"/>
      <c r="F59" s="256">
        <f>D59*E59</f>
        <v>0</v>
      </c>
    </row>
    <row r="60" spans="1:6" ht="14.25">
      <c r="A60" s="254">
        <v>41</v>
      </c>
      <c r="B60" s="255" t="s">
        <v>1298</v>
      </c>
      <c r="C60" s="254" t="s">
        <v>1255</v>
      </c>
      <c r="D60" s="262">
        <v>1</v>
      </c>
      <c r="E60" s="256"/>
      <c r="F60" s="256">
        <f>D60*E60</f>
        <v>0</v>
      </c>
    </row>
    <row r="61" spans="1:6" ht="14.25">
      <c r="A61" s="254">
        <v>42</v>
      </c>
      <c r="B61" s="255" t="s">
        <v>1299</v>
      </c>
      <c r="C61" s="254" t="s">
        <v>1255</v>
      </c>
      <c r="D61" s="262">
        <v>1</v>
      </c>
      <c r="E61" s="256"/>
      <c r="F61" s="256">
        <f>D61*E61</f>
        <v>0</v>
      </c>
    </row>
    <row r="62" spans="1:6" ht="14.25">
      <c r="A62" s="254"/>
      <c r="B62" s="255"/>
      <c r="C62" s="254"/>
      <c r="D62" s="264"/>
      <c r="E62" s="263"/>
      <c r="F62" s="256"/>
    </row>
    <row r="63" spans="1:6" ht="14.25">
      <c r="A63" s="251"/>
      <c r="B63" s="252" t="s">
        <v>1300</v>
      </c>
      <c r="C63" s="251"/>
      <c r="D63" s="251"/>
      <c r="E63" s="259"/>
      <c r="F63" s="259"/>
    </row>
    <row r="64" spans="1:6" ht="14.25">
      <c r="A64" s="254">
        <v>43</v>
      </c>
      <c r="B64" s="260" t="s">
        <v>1301</v>
      </c>
      <c r="C64" s="254" t="s">
        <v>1255</v>
      </c>
      <c r="D64" s="254">
        <v>1</v>
      </c>
      <c r="E64" s="256"/>
      <c r="F64" s="256">
        <f>D64*E64</f>
        <v>0</v>
      </c>
    </row>
    <row r="65" spans="1:6" ht="14.25">
      <c r="A65" s="254">
        <v>44</v>
      </c>
      <c r="B65" s="260" t="s">
        <v>1302</v>
      </c>
      <c r="C65" s="254" t="s">
        <v>1255</v>
      </c>
      <c r="D65" s="254">
        <v>6</v>
      </c>
      <c r="E65" s="256"/>
      <c r="F65" s="256">
        <f>D65*E65</f>
        <v>0</v>
      </c>
    </row>
    <row r="66" spans="1:6" ht="14.25">
      <c r="A66" s="254">
        <v>45</v>
      </c>
      <c r="B66" s="255" t="s">
        <v>1303</v>
      </c>
      <c r="C66" s="254" t="s">
        <v>1255</v>
      </c>
      <c r="D66" s="262">
        <v>1</v>
      </c>
      <c r="E66" s="256"/>
      <c r="F66" s="256">
        <f>D66*E66</f>
        <v>0</v>
      </c>
    </row>
    <row r="67" spans="1:6" ht="14.25">
      <c r="A67" s="254">
        <v>46</v>
      </c>
      <c r="B67" s="255" t="s">
        <v>1304</v>
      </c>
      <c r="C67" s="254" t="s">
        <v>36</v>
      </c>
      <c r="D67" s="262">
        <v>1</v>
      </c>
      <c r="E67" s="256"/>
      <c r="F67" s="256">
        <f>D67*E67</f>
        <v>0</v>
      </c>
    </row>
    <row r="68" spans="1:6" ht="14.25">
      <c r="A68" s="254"/>
      <c r="B68" s="255"/>
      <c r="C68" s="254"/>
      <c r="D68" s="264"/>
      <c r="E68" s="256"/>
      <c r="F68" s="256"/>
    </row>
    <row r="69" spans="1:6" s="265" customFormat="1" ht="14.25">
      <c r="A69" s="251"/>
      <c r="B69" s="252" t="s">
        <v>1305</v>
      </c>
      <c r="C69" s="251"/>
      <c r="D69" s="251"/>
      <c r="E69" s="259"/>
      <c r="F69" s="259"/>
    </row>
    <row r="70" spans="1:6" s="266" customFormat="1" ht="14.25">
      <c r="A70" s="254">
        <v>47</v>
      </c>
      <c r="B70" s="260" t="s">
        <v>1306</v>
      </c>
      <c r="C70" s="262" t="s">
        <v>1255</v>
      </c>
      <c r="D70" s="262">
        <f>D49+D50+D51+D52+D54+D55+D56+D57+(30)</f>
        <v>91</v>
      </c>
      <c r="E70" s="256"/>
      <c r="F70" s="256">
        <f>D70*E70</f>
        <v>0</v>
      </c>
    </row>
    <row r="71" spans="1:6" s="266" customFormat="1" ht="14.25">
      <c r="A71" s="254">
        <v>48</v>
      </c>
      <c r="B71" s="260" t="s">
        <v>1307</v>
      </c>
      <c r="C71" s="262" t="s">
        <v>1255</v>
      </c>
      <c r="D71" s="262">
        <v>90</v>
      </c>
      <c r="E71" s="256"/>
      <c r="F71" s="256">
        <f>D71*E71</f>
        <v>0</v>
      </c>
    </row>
    <row r="72" spans="1:6" s="266" customFormat="1" ht="14.25">
      <c r="A72" s="254">
        <v>49</v>
      </c>
      <c r="B72" s="260" t="s">
        <v>1308</v>
      </c>
      <c r="C72" s="262" t="s">
        <v>11</v>
      </c>
      <c r="D72" s="262">
        <v>270</v>
      </c>
      <c r="E72" s="256"/>
      <c r="F72" s="256">
        <f>D72*E72</f>
        <v>0</v>
      </c>
    </row>
    <row r="73" spans="1:6" s="266" customFormat="1" ht="14.25">
      <c r="A73" s="254">
        <v>50</v>
      </c>
      <c r="B73" s="260" t="s">
        <v>1309</v>
      </c>
      <c r="C73" s="262" t="s">
        <v>11</v>
      </c>
      <c r="D73" s="262">
        <v>190</v>
      </c>
      <c r="E73" s="256"/>
      <c r="F73" s="256">
        <f>D73*E73</f>
        <v>0</v>
      </c>
    </row>
    <row r="74" spans="1:6" s="266" customFormat="1" ht="14.25">
      <c r="A74" s="254"/>
      <c r="B74" s="260"/>
      <c r="C74" s="262"/>
      <c r="D74" s="264"/>
      <c r="E74" s="263"/>
      <c r="F74" s="256"/>
    </row>
    <row r="75" spans="1:6" s="266" customFormat="1" ht="14.25">
      <c r="A75" s="254">
        <v>51</v>
      </c>
      <c r="B75" s="260" t="s">
        <v>1310</v>
      </c>
      <c r="C75" s="262" t="s">
        <v>11</v>
      </c>
      <c r="D75" s="262">
        <v>296</v>
      </c>
      <c r="E75" s="256"/>
      <c r="F75" s="256">
        <f>D75*E75</f>
        <v>0</v>
      </c>
    </row>
    <row r="76" spans="1:6" s="266" customFormat="1" ht="14.25">
      <c r="A76" s="254"/>
      <c r="B76" s="260"/>
      <c r="C76" s="262"/>
      <c r="D76" s="264"/>
      <c r="E76" s="263"/>
      <c r="F76" s="256"/>
    </row>
    <row r="77" spans="1:6" s="266" customFormat="1" ht="14.25">
      <c r="A77" s="254">
        <v>52</v>
      </c>
      <c r="B77" s="260" t="s">
        <v>1311</v>
      </c>
      <c r="C77" s="254" t="s">
        <v>36</v>
      </c>
      <c r="D77" s="262">
        <v>1</v>
      </c>
      <c r="E77" s="256"/>
      <c r="F77" s="256">
        <f>D77*E77</f>
        <v>0</v>
      </c>
    </row>
    <row r="78" spans="1:6" s="266" customFormat="1" ht="14.25">
      <c r="A78" s="254"/>
      <c r="B78" s="260"/>
      <c r="C78" s="262"/>
      <c r="D78" s="262"/>
      <c r="E78" s="263"/>
      <c r="F78" s="256"/>
    </row>
    <row r="79" spans="1:6" s="266" customFormat="1" ht="14.25">
      <c r="A79" s="251"/>
      <c r="B79" s="252" t="s">
        <v>1312</v>
      </c>
      <c r="C79" s="251"/>
      <c r="D79" s="251"/>
      <c r="E79" s="251"/>
      <c r="F79" s="251"/>
    </row>
    <row r="80" spans="1:6" s="266" customFormat="1" ht="14.25">
      <c r="A80" s="254">
        <v>53</v>
      </c>
      <c r="B80" s="255" t="s">
        <v>1313</v>
      </c>
      <c r="C80" s="254" t="s">
        <v>11</v>
      </c>
      <c r="D80" s="262">
        <v>320</v>
      </c>
      <c r="E80" s="256"/>
      <c r="F80" s="256">
        <f aca="true" t="shared" si="3" ref="F80:F90">D80*E80</f>
        <v>0</v>
      </c>
    </row>
    <row r="81" spans="1:6" s="266" customFormat="1" ht="14.25">
      <c r="A81" s="254">
        <v>54</v>
      </c>
      <c r="B81" s="255" t="s">
        <v>1314</v>
      </c>
      <c r="C81" s="254" t="s">
        <v>11</v>
      </c>
      <c r="D81" s="262">
        <v>250</v>
      </c>
      <c r="E81" s="256"/>
      <c r="F81" s="256">
        <f t="shared" si="3"/>
        <v>0</v>
      </c>
    </row>
    <row r="82" spans="1:6" s="266" customFormat="1" ht="14.25">
      <c r="A82" s="254">
        <v>55</v>
      </c>
      <c r="B82" s="255" t="s">
        <v>1315</v>
      </c>
      <c r="C82" s="254" t="s">
        <v>1255</v>
      </c>
      <c r="D82" s="262">
        <v>30</v>
      </c>
      <c r="E82" s="256"/>
      <c r="F82" s="256">
        <f t="shared" si="3"/>
        <v>0</v>
      </c>
    </row>
    <row r="83" spans="1:6" s="266" customFormat="1" ht="14.25">
      <c r="A83" s="254">
        <v>56</v>
      </c>
      <c r="B83" s="255" t="s">
        <v>1316</v>
      </c>
      <c r="C83" s="254" t="s">
        <v>1255</v>
      </c>
      <c r="D83" s="262">
        <v>200</v>
      </c>
      <c r="E83" s="256"/>
      <c r="F83" s="256">
        <f t="shared" si="3"/>
        <v>0</v>
      </c>
    </row>
    <row r="84" spans="1:6" s="266" customFormat="1" ht="14.25">
      <c r="A84" s="254">
        <v>57</v>
      </c>
      <c r="B84" s="255" t="s">
        <v>1317</v>
      </c>
      <c r="C84" s="254" t="s">
        <v>1255</v>
      </c>
      <c r="D84" s="262">
        <v>200</v>
      </c>
      <c r="E84" s="256"/>
      <c r="F84" s="256">
        <f t="shared" si="3"/>
        <v>0</v>
      </c>
    </row>
    <row r="85" spans="1:6" s="266" customFormat="1" ht="14.25">
      <c r="A85" s="254">
        <v>58</v>
      </c>
      <c r="B85" s="255" t="s">
        <v>1318</v>
      </c>
      <c r="C85" s="254" t="s">
        <v>1255</v>
      </c>
      <c r="D85" s="262">
        <v>12</v>
      </c>
      <c r="E85" s="256"/>
      <c r="F85" s="256">
        <f t="shared" si="3"/>
        <v>0</v>
      </c>
    </row>
    <row r="86" spans="1:6" s="266" customFormat="1" ht="14.25">
      <c r="A86" s="254">
        <v>59</v>
      </c>
      <c r="B86" s="255" t="s">
        <v>1319</v>
      </c>
      <c r="C86" s="254" t="s">
        <v>1255</v>
      </c>
      <c r="D86" s="262">
        <v>1</v>
      </c>
      <c r="E86" s="256"/>
      <c r="F86" s="256">
        <f t="shared" si="3"/>
        <v>0</v>
      </c>
    </row>
    <row r="87" spans="1:6" s="266" customFormat="1" ht="14.25">
      <c r="A87" s="254">
        <v>60</v>
      </c>
      <c r="B87" s="255" t="s">
        <v>1320</v>
      </c>
      <c r="C87" s="254" t="s">
        <v>1255</v>
      </c>
      <c r="D87" s="262">
        <v>12</v>
      </c>
      <c r="E87" s="256"/>
      <c r="F87" s="256">
        <f t="shared" si="3"/>
        <v>0</v>
      </c>
    </row>
    <row r="88" spans="1:6" s="266" customFormat="1" ht="14.25">
      <c r="A88" s="254">
        <v>61</v>
      </c>
      <c r="B88" s="255" t="s">
        <v>1321</v>
      </c>
      <c r="C88" s="254" t="s">
        <v>36</v>
      </c>
      <c r="D88" s="262">
        <v>1</v>
      </c>
      <c r="E88" s="256"/>
      <c r="F88" s="256">
        <f t="shared" si="3"/>
        <v>0</v>
      </c>
    </row>
    <row r="89" spans="1:6" s="266" customFormat="1" ht="14.25">
      <c r="A89" s="254">
        <v>62</v>
      </c>
      <c r="B89" s="255" t="s">
        <v>1322</v>
      </c>
      <c r="C89" s="254" t="s">
        <v>36</v>
      </c>
      <c r="D89" s="262">
        <v>1</v>
      </c>
      <c r="E89" s="256"/>
      <c r="F89" s="256">
        <f t="shared" si="3"/>
        <v>0</v>
      </c>
    </row>
    <row r="90" spans="1:6" s="266" customFormat="1" ht="14.25">
      <c r="A90" s="254">
        <v>63</v>
      </c>
      <c r="B90" s="255" t="s">
        <v>1323</v>
      </c>
      <c r="C90" s="254" t="s">
        <v>36</v>
      </c>
      <c r="D90" s="262">
        <v>1</v>
      </c>
      <c r="E90" s="256"/>
      <c r="F90" s="256">
        <f t="shared" si="3"/>
        <v>0</v>
      </c>
    </row>
    <row r="91" spans="1:6" s="266" customFormat="1" ht="14.25">
      <c r="A91" s="254"/>
      <c r="B91" s="255"/>
      <c r="C91" s="254"/>
      <c r="D91" s="262"/>
      <c r="E91" s="263"/>
      <c r="F91" s="256"/>
    </row>
    <row r="92" spans="1:6" s="266" customFormat="1" ht="14.25">
      <c r="A92" s="251"/>
      <c r="B92" s="252" t="s">
        <v>1324</v>
      </c>
      <c r="C92" s="251"/>
      <c r="D92" s="251"/>
      <c r="E92" s="251"/>
      <c r="F92" s="251"/>
    </row>
    <row r="93" spans="1:6" s="266" customFormat="1" ht="14.25">
      <c r="A93" s="254">
        <v>64</v>
      </c>
      <c r="B93" s="255" t="s">
        <v>1325</v>
      </c>
      <c r="C93" s="254" t="s">
        <v>1255</v>
      </c>
      <c r="D93" s="262">
        <v>10</v>
      </c>
      <c r="E93" s="256"/>
      <c r="F93" s="256">
        <f aca="true" t="shared" si="4" ref="F93:F100">D93*E93</f>
        <v>0</v>
      </c>
    </row>
    <row r="94" spans="1:6" s="266" customFormat="1" ht="14.25">
      <c r="A94" s="254">
        <v>65</v>
      </c>
      <c r="B94" s="255" t="s">
        <v>1326</v>
      </c>
      <c r="C94" s="254" t="s">
        <v>1255</v>
      </c>
      <c r="D94" s="262">
        <v>5</v>
      </c>
      <c r="E94" s="256"/>
      <c r="F94" s="256">
        <f t="shared" si="4"/>
        <v>0</v>
      </c>
    </row>
    <row r="95" spans="1:6" s="266" customFormat="1" ht="14.25">
      <c r="A95" s="254">
        <v>66</v>
      </c>
      <c r="B95" s="260" t="s">
        <v>1327</v>
      </c>
      <c r="C95" s="262" t="s">
        <v>1255</v>
      </c>
      <c r="D95" s="262">
        <v>15</v>
      </c>
      <c r="E95" s="256"/>
      <c r="F95" s="256">
        <f t="shared" si="4"/>
        <v>0</v>
      </c>
    </row>
    <row r="96" spans="1:6" s="266" customFormat="1" ht="14.25">
      <c r="A96" s="254">
        <v>67</v>
      </c>
      <c r="B96" s="255" t="s">
        <v>1328</v>
      </c>
      <c r="C96" s="254" t="s">
        <v>1255</v>
      </c>
      <c r="D96" s="262">
        <v>270</v>
      </c>
      <c r="E96" s="256"/>
      <c r="F96" s="256">
        <f t="shared" si="4"/>
        <v>0</v>
      </c>
    </row>
    <row r="97" spans="1:6" s="266" customFormat="1" ht="14.25">
      <c r="A97" s="254">
        <v>68</v>
      </c>
      <c r="B97" s="255" t="s">
        <v>1329</v>
      </c>
      <c r="C97" s="254" t="s">
        <v>1255</v>
      </c>
      <c r="D97" s="262">
        <v>140</v>
      </c>
      <c r="E97" s="256"/>
      <c r="F97" s="256">
        <f t="shared" si="4"/>
        <v>0</v>
      </c>
    </row>
    <row r="98" spans="1:6" s="266" customFormat="1" ht="14.25">
      <c r="A98" s="254">
        <v>69</v>
      </c>
      <c r="B98" s="255" t="s">
        <v>1330</v>
      </c>
      <c r="C98" s="254" t="s">
        <v>11</v>
      </c>
      <c r="D98" s="262">
        <v>450</v>
      </c>
      <c r="E98" s="256"/>
      <c r="F98" s="256">
        <f t="shared" si="4"/>
        <v>0</v>
      </c>
    </row>
    <row r="99" spans="1:6" s="266" customFormat="1" ht="14.25">
      <c r="A99" s="254">
        <v>70</v>
      </c>
      <c r="B99" s="255" t="s">
        <v>1331</v>
      </c>
      <c r="C99" s="254" t="s">
        <v>1255</v>
      </c>
      <c r="D99" s="262">
        <v>15</v>
      </c>
      <c r="E99" s="256"/>
      <c r="F99" s="256">
        <f t="shared" si="4"/>
        <v>0</v>
      </c>
    </row>
    <row r="100" spans="1:6" s="266" customFormat="1" ht="14.25">
      <c r="A100" s="254">
        <v>71</v>
      </c>
      <c r="B100" s="255" t="s">
        <v>1332</v>
      </c>
      <c r="C100" s="254" t="s">
        <v>1255</v>
      </c>
      <c r="D100" s="262">
        <v>12</v>
      </c>
      <c r="E100" s="256"/>
      <c r="F100" s="256">
        <f t="shared" si="4"/>
        <v>0</v>
      </c>
    </row>
    <row r="101" spans="1:6" ht="14.25">
      <c r="A101" s="254"/>
      <c r="B101" s="255"/>
      <c r="C101" s="254"/>
      <c r="D101" s="254"/>
      <c r="E101" s="256"/>
      <c r="F101" s="256"/>
    </row>
    <row r="102" spans="1:6" s="253" customFormat="1" ht="15" customHeight="1">
      <c r="A102" s="251"/>
      <c r="B102" s="252" t="s">
        <v>1333</v>
      </c>
      <c r="C102" s="251"/>
      <c r="D102" s="251"/>
      <c r="E102" s="252"/>
      <c r="F102" s="252"/>
    </row>
    <row r="103" spans="1:6" ht="15" customHeight="1">
      <c r="A103" s="254">
        <v>72</v>
      </c>
      <c r="B103" s="255" t="s">
        <v>1334</v>
      </c>
      <c r="C103" s="254" t="s">
        <v>36</v>
      </c>
      <c r="D103" s="254">
        <v>1</v>
      </c>
      <c r="E103" s="256"/>
      <c r="F103" s="256">
        <f>SUM(D103*E103)</f>
        <v>0</v>
      </c>
    </row>
    <row r="104" spans="1:6" ht="15" customHeight="1">
      <c r="A104" s="254">
        <v>73</v>
      </c>
      <c r="B104" s="255" t="s">
        <v>1335</v>
      </c>
      <c r="C104" s="254" t="s">
        <v>36</v>
      </c>
      <c r="D104" s="254">
        <v>1</v>
      </c>
      <c r="E104" s="256"/>
      <c r="F104" s="256">
        <f>SUM(D104*E104)</f>
        <v>0</v>
      </c>
    </row>
    <row r="105" spans="1:6" ht="15" customHeight="1">
      <c r="A105" s="254">
        <v>74</v>
      </c>
      <c r="B105" s="255" t="s">
        <v>1336</v>
      </c>
      <c r="C105" s="254" t="s">
        <v>36</v>
      </c>
      <c r="D105" s="254">
        <v>1</v>
      </c>
      <c r="E105" s="256"/>
      <c r="F105" s="256">
        <f>SUM(D105*E105)</f>
        <v>0</v>
      </c>
    </row>
    <row r="106" spans="1:6" ht="15" customHeight="1">
      <c r="A106" s="254">
        <v>75</v>
      </c>
      <c r="B106" s="255" t="s">
        <v>1337</v>
      </c>
      <c r="C106" s="254" t="s">
        <v>36</v>
      </c>
      <c r="D106" s="254">
        <v>1</v>
      </c>
      <c r="E106" s="256"/>
      <c r="F106" s="256">
        <f>SUM(D106*E106)</f>
        <v>0</v>
      </c>
    </row>
    <row r="107" spans="1:6" ht="15" customHeight="1">
      <c r="A107" s="254">
        <v>76</v>
      </c>
      <c r="B107" s="255" t="s">
        <v>1338</v>
      </c>
      <c r="C107" s="254" t="s">
        <v>36</v>
      </c>
      <c r="D107" s="254">
        <v>1</v>
      </c>
      <c r="E107" s="256"/>
      <c r="F107" s="256">
        <f>SUM(D107*E107)</f>
        <v>0</v>
      </c>
    </row>
    <row r="108" spans="1:6" ht="15" customHeight="1">
      <c r="A108" s="254">
        <v>77</v>
      </c>
      <c r="B108" s="255" t="s">
        <v>1339</v>
      </c>
      <c r="C108" s="254" t="s">
        <v>36</v>
      </c>
      <c r="D108" s="254">
        <v>1</v>
      </c>
      <c r="E108" s="256"/>
      <c r="F108" s="256">
        <f aca="true" t="shared" si="5" ref="F108:F114">SUM(D108*E108)</f>
        <v>0</v>
      </c>
    </row>
    <row r="109" spans="1:6" ht="15" customHeight="1">
      <c r="A109" s="254">
        <v>78</v>
      </c>
      <c r="B109" s="255" t="s">
        <v>1340</v>
      </c>
      <c r="C109" s="254" t="s">
        <v>36</v>
      </c>
      <c r="D109" s="254">
        <v>1</v>
      </c>
      <c r="E109" s="256"/>
      <c r="F109" s="256">
        <f t="shared" si="5"/>
        <v>0</v>
      </c>
    </row>
    <row r="110" spans="1:6" ht="15" customHeight="1">
      <c r="A110" s="254">
        <v>79</v>
      </c>
      <c r="B110" s="255" t="s">
        <v>1341</v>
      </c>
      <c r="C110" s="254" t="s">
        <v>36</v>
      </c>
      <c r="D110" s="254">
        <v>1</v>
      </c>
      <c r="E110" s="256"/>
      <c r="F110" s="256">
        <f t="shared" si="5"/>
        <v>0</v>
      </c>
    </row>
    <row r="111" spans="1:6" ht="15" customHeight="1">
      <c r="A111" s="254">
        <v>80</v>
      </c>
      <c r="B111" s="255" t="s">
        <v>1342</v>
      </c>
      <c r="C111" s="254" t="s">
        <v>36</v>
      </c>
      <c r="D111" s="254">
        <v>1</v>
      </c>
      <c r="E111" s="256"/>
      <c r="F111" s="256">
        <f t="shared" si="5"/>
        <v>0</v>
      </c>
    </row>
    <row r="112" spans="1:6" ht="15" customHeight="1">
      <c r="A112" s="254">
        <v>81</v>
      </c>
      <c r="B112" s="255" t="s">
        <v>1343</v>
      </c>
      <c r="C112" s="254" t="s">
        <v>36</v>
      </c>
      <c r="D112" s="254">
        <v>1</v>
      </c>
      <c r="E112" s="256"/>
      <c r="F112" s="256">
        <f t="shared" si="5"/>
        <v>0</v>
      </c>
    </row>
    <row r="113" spans="1:6" ht="15" customHeight="1">
      <c r="A113" s="254">
        <v>82</v>
      </c>
      <c r="B113" s="255" t="s">
        <v>1344</v>
      </c>
      <c r="C113" s="254" t="s">
        <v>36</v>
      </c>
      <c r="D113" s="254">
        <v>1</v>
      </c>
      <c r="E113" s="256"/>
      <c r="F113" s="256">
        <f t="shared" si="5"/>
        <v>0</v>
      </c>
    </row>
    <row r="114" spans="1:6" ht="15" customHeight="1">
      <c r="A114" s="254">
        <v>83</v>
      </c>
      <c r="B114" s="255" t="s">
        <v>1345</v>
      </c>
      <c r="C114" s="254" t="s">
        <v>36</v>
      </c>
      <c r="D114" s="254">
        <v>1</v>
      </c>
      <c r="E114" s="256"/>
      <c r="F114" s="256">
        <f t="shared" si="5"/>
        <v>0</v>
      </c>
    </row>
    <row r="115" spans="1:6" ht="15" customHeight="1">
      <c r="A115" s="254"/>
      <c r="B115" s="255"/>
      <c r="C115" s="254"/>
      <c r="D115" s="254"/>
      <c r="E115" s="256"/>
      <c r="F115" s="256"/>
    </row>
    <row r="116" spans="1:6" s="265" customFormat="1" ht="14.25">
      <c r="A116" s="251"/>
      <c r="B116" s="252" t="s">
        <v>1346</v>
      </c>
      <c r="C116" s="251"/>
      <c r="D116" s="251"/>
      <c r="E116" s="259"/>
      <c r="F116" s="267">
        <f>SUM(F6:F115)</f>
        <v>0</v>
      </c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r:id="rId1"/>
  <headerFooter alignWithMargins="0">
    <oddFooter>&amp;C&amp;"Calibri,Běžné"&amp;11&amp;P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76"/>
  <sheetViews>
    <sheetView view="pageBreakPreview" zoomScaleSheetLayoutView="100" zoomScalePageLayoutView="0" workbookViewId="0" topLeftCell="A1">
      <pane ySplit="4" topLeftCell="A57" activePane="bottomLeft" state="frozen"/>
      <selection pane="topLeft" activeCell="A1" sqref="A1"/>
      <selection pane="bottomLeft" activeCell="F69" sqref="F69"/>
    </sheetView>
  </sheetViews>
  <sheetFormatPr defaultColWidth="8.7109375" defaultRowHeight="12.75"/>
  <cols>
    <col min="1" max="1" width="6.28125" style="243" customWidth="1"/>
    <col min="2" max="2" width="11.8515625" style="268" customWidth="1"/>
    <col min="3" max="3" width="71.8515625" style="243" customWidth="1"/>
    <col min="4" max="4" width="7.28125" style="243" customWidth="1"/>
    <col min="5" max="5" width="9.421875" style="243" customWidth="1"/>
    <col min="6" max="6" width="11.8515625" style="243" customWidth="1"/>
    <col min="7" max="7" width="17.28125" style="243" customWidth="1"/>
    <col min="8" max="9" width="8.7109375" style="243" customWidth="1"/>
    <col min="10" max="10" width="21.8515625" style="269" customWidth="1"/>
    <col min="11" max="16384" width="8.7109375" style="243" customWidth="1"/>
  </cols>
  <sheetData>
    <row r="1" spans="1:10" s="270" customFormat="1" ht="26.25" customHeight="1">
      <c r="A1" s="295" t="s">
        <v>0</v>
      </c>
      <c r="B1" s="295"/>
      <c r="C1" s="295"/>
      <c r="D1" s="295"/>
      <c r="E1" s="295"/>
      <c r="F1" s="295"/>
      <c r="G1" s="295"/>
      <c r="J1" s="271"/>
    </row>
    <row r="2" spans="1:10" s="270" customFormat="1" ht="22.5" customHeight="1">
      <c r="A2" s="295" t="s">
        <v>1347</v>
      </c>
      <c r="B2" s="295"/>
      <c r="C2" s="295"/>
      <c r="D2" s="295"/>
      <c r="E2" s="295"/>
      <c r="F2" s="295"/>
      <c r="G2" s="295"/>
      <c r="J2" s="271"/>
    </row>
    <row r="3" spans="1:10" s="272" customFormat="1" ht="33" customHeight="1">
      <c r="A3" s="8" t="s">
        <v>2</v>
      </c>
      <c r="B3" s="9"/>
      <c r="C3" s="11" t="s">
        <v>3</v>
      </c>
      <c r="D3" s="11" t="s">
        <v>4</v>
      </c>
      <c r="E3" s="11" t="s">
        <v>5</v>
      </c>
      <c r="F3" s="11" t="s">
        <v>6</v>
      </c>
      <c r="G3" s="68" t="s">
        <v>7</v>
      </c>
      <c r="J3" s="273"/>
    </row>
    <row r="4" spans="1:10" s="272" customFormat="1" ht="7.5" customHeight="1">
      <c r="A4" s="298"/>
      <c r="B4" s="298"/>
      <c r="C4" s="298"/>
      <c r="D4" s="298"/>
      <c r="E4" s="298"/>
      <c r="F4" s="298"/>
      <c r="G4" s="298"/>
      <c r="J4" s="273"/>
    </row>
    <row r="5" spans="1:10" s="272" customFormat="1" ht="18.75" customHeight="1">
      <c r="A5" s="14"/>
      <c r="B5" s="15"/>
      <c r="C5" s="16" t="s">
        <v>1348</v>
      </c>
      <c r="D5" s="17"/>
      <c r="E5" s="69"/>
      <c r="F5" s="70"/>
      <c r="G5" s="20">
        <f>G7+G30+G43+G53+G73</f>
        <v>0</v>
      </c>
      <c r="J5" s="273"/>
    </row>
    <row r="6" spans="1:10" s="272" customFormat="1" ht="15" customHeight="1">
      <c r="A6" s="21"/>
      <c r="B6" s="22"/>
      <c r="C6" s="23"/>
      <c r="D6" s="24"/>
      <c r="E6" s="71"/>
      <c r="F6" s="72"/>
      <c r="G6" s="27"/>
      <c r="J6" s="273"/>
    </row>
    <row r="7" spans="1:10" s="274" customFormat="1" ht="14.25">
      <c r="A7" s="28">
        <v>1</v>
      </c>
      <c r="B7" s="29"/>
      <c r="C7" s="30" t="s">
        <v>1349</v>
      </c>
      <c r="D7" s="31"/>
      <c r="E7" s="73"/>
      <c r="F7" s="74"/>
      <c r="G7" s="34">
        <f>SUM(G8:G28)</f>
        <v>0</v>
      </c>
      <c r="J7" s="275"/>
    </row>
    <row r="8" spans="1:10" s="272" customFormat="1" ht="14.25">
      <c r="A8" s="50">
        <v>1</v>
      </c>
      <c r="B8" s="276"/>
      <c r="C8" s="277" t="s">
        <v>1350</v>
      </c>
      <c r="D8" s="278" t="s">
        <v>23</v>
      </c>
      <c r="E8" s="107">
        <v>1</v>
      </c>
      <c r="F8" s="108"/>
      <c r="G8" s="53">
        <f>E8*F8</f>
        <v>0</v>
      </c>
      <c r="J8" s="273"/>
    </row>
    <row r="9" spans="1:10" s="272" customFormat="1" ht="14.25">
      <c r="A9" s="37">
        <f>A8+1</f>
        <v>2</v>
      </c>
      <c r="B9" s="84"/>
      <c r="C9" s="277" t="s">
        <v>1351</v>
      </c>
      <c r="D9" s="86" t="s">
        <v>23</v>
      </c>
      <c r="E9" s="87">
        <v>2</v>
      </c>
      <c r="F9" s="108"/>
      <c r="G9" s="89">
        <f>E9*F9</f>
        <v>0</v>
      </c>
      <c r="J9" s="273"/>
    </row>
    <row r="10" spans="1:10" s="272" customFormat="1" ht="14.25">
      <c r="A10" s="37">
        <f aca="true" t="shared" si="0" ref="A10:A26">A9+1</f>
        <v>3</v>
      </c>
      <c r="B10" s="84"/>
      <c r="C10" s="85" t="s">
        <v>1352</v>
      </c>
      <c r="D10" s="86" t="s">
        <v>36</v>
      </c>
      <c r="E10" s="87">
        <v>2</v>
      </c>
      <c r="F10" s="108"/>
      <c r="G10" s="89">
        <f>E10*F10</f>
        <v>0</v>
      </c>
      <c r="J10" s="273"/>
    </row>
    <row r="11" spans="1:10" s="272" customFormat="1" ht="14.25">
      <c r="A11" s="37">
        <f t="shared" si="0"/>
        <v>4</v>
      </c>
      <c r="B11" s="84"/>
      <c r="C11" s="85" t="s">
        <v>1353</v>
      </c>
      <c r="D11" s="86" t="s">
        <v>23</v>
      </c>
      <c r="E11" s="87">
        <v>3</v>
      </c>
      <c r="F11" s="108"/>
      <c r="G11" s="89">
        <f>E11*F11</f>
        <v>0</v>
      </c>
      <c r="J11" s="273"/>
    </row>
    <row r="12" spans="1:10" s="272" customFormat="1" ht="14.25">
      <c r="A12" s="37">
        <f t="shared" si="0"/>
        <v>5</v>
      </c>
      <c r="B12" s="84"/>
      <c r="C12" s="85" t="s">
        <v>1354</v>
      </c>
      <c r="D12" s="86" t="s">
        <v>23</v>
      </c>
      <c r="E12" s="87">
        <v>6</v>
      </c>
      <c r="F12" s="108"/>
      <c r="G12" s="89">
        <f>E12*F12</f>
        <v>0</v>
      </c>
      <c r="J12" s="273"/>
    </row>
    <row r="13" spans="1:10" s="272" customFormat="1" ht="14.25">
      <c r="A13" s="37">
        <f t="shared" si="0"/>
        <v>6</v>
      </c>
      <c r="B13" s="84"/>
      <c r="C13" s="85" t="s">
        <v>1355</v>
      </c>
      <c r="D13" s="86" t="s">
        <v>23</v>
      </c>
      <c r="E13" s="87">
        <v>4</v>
      </c>
      <c r="F13" s="108"/>
      <c r="G13" s="89">
        <f aca="true" t="shared" si="1" ref="G13:G25">E13*F13</f>
        <v>0</v>
      </c>
      <c r="J13" s="273"/>
    </row>
    <row r="14" spans="1:10" s="272" customFormat="1" ht="14.25">
      <c r="A14" s="37">
        <f t="shared" si="0"/>
        <v>7</v>
      </c>
      <c r="B14" s="84"/>
      <c r="C14" s="85" t="s">
        <v>1356</v>
      </c>
      <c r="D14" s="86" t="s">
        <v>23</v>
      </c>
      <c r="E14" s="87">
        <v>3</v>
      </c>
      <c r="F14" s="108"/>
      <c r="G14" s="89">
        <f t="shared" si="1"/>
        <v>0</v>
      </c>
      <c r="J14" s="273"/>
    </row>
    <row r="15" spans="1:10" s="272" customFormat="1" ht="14.25">
      <c r="A15" s="37">
        <f t="shared" si="0"/>
        <v>8</v>
      </c>
      <c r="B15" s="84"/>
      <c r="C15" s="85" t="s">
        <v>1357</v>
      </c>
      <c r="D15" s="86" t="s">
        <v>11</v>
      </c>
      <c r="E15" s="87">
        <v>100</v>
      </c>
      <c r="F15" s="108"/>
      <c r="G15" s="89">
        <f t="shared" si="1"/>
        <v>0</v>
      </c>
      <c r="J15" s="273"/>
    </row>
    <row r="16" spans="1:10" s="272" customFormat="1" ht="14.25">
      <c r="A16" s="37">
        <f t="shared" si="0"/>
        <v>9</v>
      </c>
      <c r="B16" s="84"/>
      <c r="C16" s="85" t="s">
        <v>1358</v>
      </c>
      <c r="D16" s="86" t="s">
        <v>11</v>
      </c>
      <c r="E16" s="87">
        <v>1200</v>
      </c>
      <c r="F16" s="108"/>
      <c r="G16" s="89">
        <f t="shared" si="1"/>
        <v>0</v>
      </c>
      <c r="J16" s="273"/>
    </row>
    <row r="17" spans="1:10" s="272" customFormat="1" ht="14.25">
      <c r="A17" s="37">
        <f t="shared" si="0"/>
        <v>10</v>
      </c>
      <c r="B17" s="84"/>
      <c r="C17" s="85" t="s">
        <v>1359</v>
      </c>
      <c r="D17" s="86" t="s">
        <v>23</v>
      </c>
      <c r="E17" s="87">
        <v>4</v>
      </c>
      <c r="F17" s="108"/>
      <c r="G17" s="89">
        <f t="shared" si="1"/>
        <v>0</v>
      </c>
      <c r="J17" s="273"/>
    </row>
    <row r="18" spans="1:10" s="272" customFormat="1" ht="14.25">
      <c r="A18" s="37">
        <f t="shared" si="0"/>
        <v>11</v>
      </c>
      <c r="B18" s="84"/>
      <c r="C18" s="85" t="s">
        <v>1360</v>
      </c>
      <c r="D18" s="86" t="s">
        <v>23</v>
      </c>
      <c r="E18" s="87">
        <v>4</v>
      </c>
      <c r="F18" s="108"/>
      <c r="G18" s="89">
        <f t="shared" si="1"/>
        <v>0</v>
      </c>
      <c r="J18" s="273"/>
    </row>
    <row r="19" spans="1:10" s="272" customFormat="1" ht="14.25">
      <c r="A19" s="37">
        <f t="shared" si="0"/>
        <v>12</v>
      </c>
      <c r="B19" s="84"/>
      <c r="C19" s="85" t="s">
        <v>1361</v>
      </c>
      <c r="D19" s="86" t="s">
        <v>36</v>
      </c>
      <c r="E19" s="87">
        <v>1</v>
      </c>
      <c r="F19" s="108"/>
      <c r="G19" s="89">
        <f t="shared" si="1"/>
        <v>0</v>
      </c>
      <c r="J19" s="273"/>
    </row>
    <row r="20" spans="1:10" s="272" customFormat="1" ht="22.5">
      <c r="A20" s="37">
        <f t="shared" si="0"/>
        <v>13</v>
      </c>
      <c r="B20" s="84"/>
      <c r="C20" s="85" t="s">
        <v>1362</v>
      </c>
      <c r="D20" s="86" t="s">
        <v>11</v>
      </c>
      <c r="E20" s="87">
        <v>40</v>
      </c>
      <c r="F20" s="108"/>
      <c r="G20" s="89">
        <f t="shared" si="1"/>
        <v>0</v>
      </c>
      <c r="J20" s="273"/>
    </row>
    <row r="21" spans="1:10" s="272" customFormat="1" ht="14.25">
      <c r="A21" s="37">
        <f t="shared" si="0"/>
        <v>14</v>
      </c>
      <c r="B21" s="84"/>
      <c r="C21" s="85" t="s">
        <v>1363</v>
      </c>
      <c r="D21" s="86" t="s">
        <v>11</v>
      </c>
      <c r="E21" s="87">
        <v>120</v>
      </c>
      <c r="F21" s="108"/>
      <c r="G21" s="89">
        <f t="shared" si="1"/>
        <v>0</v>
      </c>
      <c r="J21" s="273"/>
    </row>
    <row r="22" spans="1:10" s="272" customFormat="1" ht="14.25">
      <c r="A22" s="37">
        <f t="shared" si="0"/>
        <v>15</v>
      </c>
      <c r="B22" s="84"/>
      <c r="C22" s="85" t="s">
        <v>1364</v>
      </c>
      <c r="D22" s="86" t="s">
        <v>11</v>
      </c>
      <c r="E22" s="87">
        <v>60</v>
      </c>
      <c r="F22" s="108"/>
      <c r="G22" s="89">
        <f t="shared" si="1"/>
        <v>0</v>
      </c>
      <c r="J22" s="273"/>
    </row>
    <row r="23" spans="1:10" s="272" customFormat="1" ht="14.25">
      <c r="A23" s="37">
        <f t="shared" si="0"/>
        <v>16</v>
      </c>
      <c r="B23" s="84"/>
      <c r="C23" s="85" t="s">
        <v>1365</v>
      </c>
      <c r="D23" s="86" t="s">
        <v>11</v>
      </c>
      <c r="E23" s="87">
        <v>50</v>
      </c>
      <c r="F23" s="108"/>
      <c r="G23" s="89">
        <f t="shared" si="1"/>
        <v>0</v>
      </c>
      <c r="J23" s="273"/>
    </row>
    <row r="24" spans="1:10" s="272" customFormat="1" ht="14.25">
      <c r="A24" s="37">
        <f t="shared" si="0"/>
        <v>17</v>
      </c>
      <c r="B24" s="84"/>
      <c r="C24" s="85" t="s">
        <v>1366</v>
      </c>
      <c r="D24" s="86" t="s">
        <v>11</v>
      </c>
      <c r="E24" s="87">
        <v>20</v>
      </c>
      <c r="F24" s="108"/>
      <c r="G24" s="89">
        <f t="shared" si="1"/>
        <v>0</v>
      </c>
      <c r="J24" s="273"/>
    </row>
    <row r="25" spans="1:10" s="272" customFormat="1" ht="14.25">
      <c r="A25" s="37">
        <f t="shared" si="0"/>
        <v>18</v>
      </c>
      <c r="B25" s="84"/>
      <c r="C25" s="85" t="s">
        <v>1367</v>
      </c>
      <c r="D25" s="86" t="s">
        <v>36</v>
      </c>
      <c r="E25" s="87">
        <v>1</v>
      </c>
      <c r="F25" s="108"/>
      <c r="G25" s="89">
        <f t="shared" si="1"/>
        <v>0</v>
      </c>
      <c r="J25" s="273"/>
    </row>
    <row r="26" spans="1:10" s="272" customFormat="1" ht="14.25">
      <c r="A26" s="37">
        <f t="shared" si="0"/>
        <v>19</v>
      </c>
      <c r="B26" s="84"/>
      <c r="C26" s="85" t="s">
        <v>1368</v>
      </c>
      <c r="D26" s="86" t="s">
        <v>36</v>
      </c>
      <c r="E26" s="87">
        <v>1</v>
      </c>
      <c r="F26" s="108"/>
      <c r="G26" s="89">
        <f>E26*F26</f>
        <v>0</v>
      </c>
      <c r="J26" s="279"/>
    </row>
    <row r="27" spans="1:10" s="272" customFormat="1" ht="9" customHeight="1">
      <c r="A27" s="45"/>
      <c r="B27" s="46"/>
      <c r="C27" s="47"/>
      <c r="D27" s="40"/>
      <c r="E27" s="79"/>
      <c r="F27" s="80"/>
      <c r="G27" s="49"/>
      <c r="J27" s="273"/>
    </row>
    <row r="28" spans="1:10" s="272" customFormat="1" ht="14.25">
      <c r="A28" s="37">
        <v>20</v>
      </c>
      <c r="B28" s="84"/>
      <c r="C28" s="85" t="s">
        <v>35</v>
      </c>
      <c r="D28" s="86" t="s">
        <v>36</v>
      </c>
      <c r="E28" s="87">
        <v>1</v>
      </c>
      <c r="F28" s="88"/>
      <c r="G28" s="89">
        <f>E28*F28</f>
        <v>0</v>
      </c>
      <c r="J28" s="273"/>
    </row>
    <row r="29" spans="1:10" s="272" customFormat="1" ht="15" customHeight="1">
      <c r="A29" s="21"/>
      <c r="B29" s="22"/>
      <c r="C29" s="23"/>
      <c r="D29" s="24"/>
      <c r="E29" s="71"/>
      <c r="F29" s="72"/>
      <c r="G29" s="27"/>
      <c r="J29" s="273"/>
    </row>
    <row r="30" spans="1:10" s="274" customFormat="1" ht="14.25">
      <c r="A30" s="28">
        <v>2</v>
      </c>
      <c r="B30" s="29"/>
      <c r="C30" s="30" t="s">
        <v>1369</v>
      </c>
      <c r="D30" s="31"/>
      <c r="E30" s="73"/>
      <c r="F30" s="74"/>
      <c r="G30" s="34">
        <f>SUM(G31:G41)</f>
        <v>0</v>
      </c>
      <c r="J30" s="275"/>
    </row>
    <row r="31" spans="1:10" s="272" customFormat="1" ht="22.5">
      <c r="A31" s="50">
        <v>1</v>
      </c>
      <c r="B31" s="276"/>
      <c r="C31" s="277" t="s">
        <v>1370</v>
      </c>
      <c r="D31" s="278" t="s">
        <v>23</v>
      </c>
      <c r="E31" s="107">
        <v>1</v>
      </c>
      <c r="F31" s="108"/>
      <c r="G31" s="53">
        <f>E31*F31</f>
        <v>0</v>
      </c>
      <c r="J31" s="273"/>
    </row>
    <row r="32" spans="1:10" s="272" customFormat="1" ht="22.5">
      <c r="A32" s="50">
        <v>2</v>
      </c>
      <c r="B32" s="276"/>
      <c r="C32" s="277" t="s">
        <v>1371</v>
      </c>
      <c r="D32" s="278" t="s">
        <v>23</v>
      </c>
      <c r="E32" s="107">
        <v>1</v>
      </c>
      <c r="F32" s="108"/>
      <c r="G32" s="53">
        <f aca="true" t="shared" si="2" ref="G32:G38">E32*F32</f>
        <v>0</v>
      </c>
      <c r="J32" s="273"/>
    </row>
    <row r="33" spans="1:10" s="272" customFormat="1" ht="22.5">
      <c r="A33" s="50">
        <v>3</v>
      </c>
      <c r="B33" s="276"/>
      <c r="C33" s="277" t="s">
        <v>1372</v>
      </c>
      <c r="D33" s="278" t="s">
        <v>23</v>
      </c>
      <c r="E33" s="107">
        <v>1</v>
      </c>
      <c r="F33" s="108"/>
      <c r="G33" s="53">
        <f t="shared" si="2"/>
        <v>0</v>
      </c>
      <c r="J33" s="273"/>
    </row>
    <row r="34" spans="1:10" s="272" customFormat="1" ht="22.5">
      <c r="A34" s="50">
        <v>4</v>
      </c>
      <c r="B34" s="276"/>
      <c r="C34" s="277" t="s">
        <v>1373</v>
      </c>
      <c r="D34" s="278" t="s">
        <v>23</v>
      </c>
      <c r="E34" s="107">
        <v>5</v>
      </c>
      <c r="F34" s="108"/>
      <c r="G34" s="53">
        <f t="shared" si="2"/>
        <v>0</v>
      </c>
      <c r="J34" s="273"/>
    </row>
    <row r="35" spans="1:10" s="272" customFormat="1" ht="14.25">
      <c r="A35" s="50">
        <v>5</v>
      </c>
      <c r="B35" s="276"/>
      <c r="C35" s="277" t="s">
        <v>1374</v>
      </c>
      <c r="D35" s="278" t="s">
        <v>23</v>
      </c>
      <c r="E35" s="107">
        <v>5</v>
      </c>
      <c r="F35" s="108"/>
      <c r="G35" s="53">
        <f t="shared" si="2"/>
        <v>0</v>
      </c>
      <c r="J35" s="273"/>
    </row>
    <row r="36" spans="1:10" s="272" customFormat="1" ht="14.25">
      <c r="A36" s="50">
        <v>6</v>
      </c>
      <c r="B36" s="276"/>
      <c r="C36" s="277" t="s">
        <v>1375</v>
      </c>
      <c r="D36" s="278" t="s">
        <v>11</v>
      </c>
      <c r="E36" s="107">
        <v>120</v>
      </c>
      <c r="F36" s="108"/>
      <c r="G36" s="53">
        <f t="shared" si="2"/>
        <v>0</v>
      </c>
      <c r="J36" s="273"/>
    </row>
    <row r="37" spans="1:10" s="272" customFormat="1" ht="14.25">
      <c r="A37" s="50">
        <v>7</v>
      </c>
      <c r="B37" s="276"/>
      <c r="C37" s="277" t="s">
        <v>1376</v>
      </c>
      <c r="D37" s="278" t="s">
        <v>36</v>
      </c>
      <c r="E37" s="107">
        <v>1</v>
      </c>
      <c r="F37" s="108"/>
      <c r="G37" s="53">
        <f t="shared" si="2"/>
        <v>0</v>
      </c>
      <c r="J37" s="273"/>
    </row>
    <row r="38" spans="1:10" s="272" customFormat="1" ht="14.25">
      <c r="A38" s="50">
        <v>8</v>
      </c>
      <c r="B38" s="276"/>
      <c r="C38" s="85" t="s">
        <v>1366</v>
      </c>
      <c r="D38" s="86" t="s">
        <v>11</v>
      </c>
      <c r="E38" s="107">
        <v>25</v>
      </c>
      <c r="F38" s="108"/>
      <c r="G38" s="53">
        <f t="shared" si="2"/>
        <v>0</v>
      </c>
      <c r="J38" s="273"/>
    </row>
    <row r="39" spans="1:10" s="272" customFormat="1" ht="14.25">
      <c r="A39" s="50">
        <v>9</v>
      </c>
      <c r="B39" s="84"/>
      <c r="C39" s="85" t="s">
        <v>1368</v>
      </c>
      <c r="D39" s="86" t="s">
        <v>36</v>
      </c>
      <c r="E39" s="87">
        <v>1</v>
      </c>
      <c r="F39" s="108"/>
      <c r="G39" s="89">
        <f>E39*F39</f>
        <v>0</v>
      </c>
      <c r="J39" s="279"/>
    </row>
    <row r="40" spans="1:10" s="272" customFormat="1" ht="9" customHeight="1">
      <c r="A40" s="45"/>
      <c r="B40" s="46"/>
      <c r="C40" s="47"/>
      <c r="D40" s="40"/>
      <c r="E40" s="79"/>
      <c r="F40" s="80"/>
      <c r="G40" s="49"/>
      <c r="J40" s="273"/>
    </row>
    <row r="41" spans="1:10" s="272" customFormat="1" ht="14.25">
      <c r="A41" s="37">
        <v>10</v>
      </c>
      <c r="B41" s="84"/>
      <c r="C41" s="85" t="s">
        <v>35</v>
      </c>
      <c r="D41" s="86" t="s">
        <v>36</v>
      </c>
      <c r="E41" s="87">
        <v>1</v>
      </c>
      <c r="F41" s="88"/>
      <c r="G41" s="89">
        <f>E41*F41</f>
        <v>0</v>
      </c>
      <c r="J41" s="273"/>
    </row>
    <row r="42" spans="1:7" ht="14.25">
      <c r="A42" s="280"/>
      <c r="B42" s="281"/>
      <c r="C42" s="282"/>
      <c r="D42" s="282"/>
      <c r="E42" s="282"/>
      <c r="F42" s="282"/>
      <c r="G42" s="283"/>
    </row>
    <row r="43" spans="1:7" ht="14.25">
      <c r="A43" s="28">
        <v>3</v>
      </c>
      <c r="B43" s="29"/>
      <c r="C43" s="30" t="s">
        <v>1377</v>
      </c>
      <c r="D43" s="31"/>
      <c r="E43" s="73"/>
      <c r="F43" s="74"/>
      <c r="G43" s="34">
        <f>SUM(G44:G51)</f>
        <v>0</v>
      </c>
    </row>
    <row r="44" spans="1:7" ht="22.5">
      <c r="A44" s="50">
        <v>1</v>
      </c>
      <c r="B44" s="276"/>
      <c r="C44" s="277" t="s">
        <v>1378</v>
      </c>
      <c r="D44" s="278" t="s">
        <v>23</v>
      </c>
      <c r="E44" s="107">
        <v>1</v>
      </c>
      <c r="F44" s="108"/>
      <c r="G44" s="53">
        <f aca="true" t="shared" si="3" ref="G44:G49">E44*F44</f>
        <v>0</v>
      </c>
    </row>
    <row r="45" spans="1:7" ht="14.25">
      <c r="A45" s="50">
        <v>2</v>
      </c>
      <c r="B45" s="276"/>
      <c r="C45" s="277" t="s">
        <v>1379</v>
      </c>
      <c r="D45" s="278" t="s">
        <v>23</v>
      </c>
      <c r="E45" s="107">
        <v>1</v>
      </c>
      <c r="F45" s="108"/>
      <c r="G45" s="53">
        <f t="shared" si="3"/>
        <v>0</v>
      </c>
    </row>
    <row r="46" spans="1:7" ht="14.25">
      <c r="A46" s="50">
        <v>3</v>
      </c>
      <c r="B46" s="276"/>
      <c r="C46" s="277" t="s">
        <v>1380</v>
      </c>
      <c r="D46" s="278" t="s">
        <v>36</v>
      </c>
      <c r="E46" s="107">
        <v>1</v>
      </c>
      <c r="F46" s="108"/>
      <c r="G46" s="53">
        <f t="shared" si="3"/>
        <v>0</v>
      </c>
    </row>
    <row r="47" spans="1:7" ht="14.25">
      <c r="A47" s="50">
        <v>4</v>
      </c>
      <c r="B47" s="276"/>
      <c r="C47" s="277" t="s">
        <v>1381</v>
      </c>
      <c r="D47" s="278" t="s">
        <v>11</v>
      </c>
      <c r="E47" s="107">
        <v>200</v>
      </c>
      <c r="F47" s="108"/>
      <c r="G47" s="53">
        <f t="shared" si="3"/>
        <v>0</v>
      </c>
    </row>
    <row r="48" spans="1:7" ht="15.75" customHeight="1">
      <c r="A48" s="50">
        <v>5</v>
      </c>
      <c r="B48" s="276"/>
      <c r="C48" s="85" t="s">
        <v>1366</v>
      </c>
      <c r="D48" s="86" t="s">
        <v>11</v>
      </c>
      <c r="E48" s="107">
        <v>30</v>
      </c>
      <c r="F48" s="108"/>
      <c r="G48" s="53">
        <f t="shared" si="3"/>
        <v>0</v>
      </c>
    </row>
    <row r="49" spans="1:10" ht="14.25">
      <c r="A49" s="37">
        <v>6</v>
      </c>
      <c r="B49" s="84"/>
      <c r="C49" s="85" t="s">
        <v>1368</v>
      </c>
      <c r="D49" s="86" t="s">
        <v>36</v>
      </c>
      <c r="E49" s="87">
        <v>1</v>
      </c>
      <c r="F49" s="108"/>
      <c r="G49" s="89">
        <f t="shared" si="3"/>
        <v>0</v>
      </c>
      <c r="J49" s="284"/>
    </row>
    <row r="50" spans="1:10" s="272" customFormat="1" ht="9" customHeight="1">
      <c r="A50" s="45"/>
      <c r="B50" s="46"/>
      <c r="C50" s="47"/>
      <c r="D50" s="40"/>
      <c r="E50" s="79"/>
      <c r="F50" s="80"/>
      <c r="G50" s="49"/>
      <c r="J50" s="273"/>
    </row>
    <row r="51" spans="1:10" s="272" customFormat="1" ht="14.25">
      <c r="A51" s="37">
        <v>7</v>
      </c>
      <c r="B51" s="84"/>
      <c r="C51" s="85" t="s">
        <v>35</v>
      </c>
      <c r="D51" s="86" t="s">
        <v>36</v>
      </c>
      <c r="E51" s="87">
        <v>1</v>
      </c>
      <c r="F51" s="88"/>
      <c r="G51" s="89">
        <f>E51*F51</f>
        <v>0</v>
      </c>
      <c r="J51" s="273"/>
    </row>
    <row r="52" spans="1:7" ht="14.25">
      <c r="A52" s="280"/>
      <c r="B52" s="281"/>
      <c r="C52" s="282"/>
      <c r="D52" s="282"/>
      <c r="E52" s="282"/>
      <c r="F52" s="282"/>
      <c r="G52" s="283"/>
    </row>
    <row r="53" spans="1:7" ht="14.25">
      <c r="A53" s="28">
        <v>4</v>
      </c>
      <c r="B53" s="29"/>
      <c r="C53" s="30" t="s">
        <v>1382</v>
      </c>
      <c r="D53" s="31"/>
      <c r="E53" s="73"/>
      <c r="F53" s="74"/>
      <c r="G53" s="34">
        <f>SUM(G54:G71)</f>
        <v>0</v>
      </c>
    </row>
    <row r="54" spans="1:7" ht="14.25">
      <c r="A54" s="50">
        <v>1</v>
      </c>
      <c r="B54" s="276"/>
      <c r="C54" s="277" t="s">
        <v>1383</v>
      </c>
      <c r="D54" s="278" t="s">
        <v>36</v>
      </c>
      <c r="E54" s="107">
        <v>1</v>
      </c>
      <c r="F54" s="108"/>
      <c r="G54" s="53">
        <f>E54*F54</f>
        <v>0</v>
      </c>
    </row>
    <row r="55" spans="1:7" ht="14.25">
      <c r="A55" s="50">
        <v>2</v>
      </c>
      <c r="B55" s="276"/>
      <c r="C55" s="277" t="s">
        <v>1384</v>
      </c>
      <c r="D55" s="278" t="s">
        <v>36</v>
      </c>
      <c r="E55" s="107">
        <v>1</v>
      </c>
      <c r="F55" s="108"/>
      <c r="G55" s="53">
        <f aca="true" t="shared" si="4" ref="G55:G68">E55*F55</f>
        <v>0</v>
      </c>
    </row>
    <row r="56" spans="1:7" ht="14.25">
      <c r="A56" s="50">
        <v>3</v>
      </c>
      <c r="B56" s="276"/>
      <c r="C56" s="277" t="s">
        <v>1385</v>
      </c>
      <c r="D56" s="278" t="s">
        <v>23</v>
      </c>
      <c r="E56" s="107">
        <v>1</v>
      </c>
      <c r="F56" s="108"/>
      <c r="G56" s="53">
        <f t="shared" si="4"/>
        <v>0</v>
      </c>
    </row>
    <row r="57" spans="1:7" ht="14.25">
      <c r="A57" s="50">
        <v>4</v>
      </c>
      <c r="B57" s="276"/>
      <c r="C57" s="277" t="s">
        <v>1386</v>
      </c>
      <c r="D57" s="278" t="s">
        <v>23</v>
      </c>
      <c r="E57" s="107">
        <v>1</v>
      </c>
      <c r="F57" s="108"/>
      <c r="G57" s="53">
        <f t="shared" si="4"/>
        <v>0</v>
      </c>
    </row>
    <row r="58" spans="1:7" ht="14.25">
      <c r="A58" s="50">
        <v>5</v>
      </c>
      <c r="B58" s="276"/>
      <c r="C58" s="277" t="s">
        <v>1387</v>
      </c>
      <c r="D58" s="278" t="s">
        <v>23</v>
      </c>
      <c r="E58" s="107">
        <v>1</v>
      </c>
      <c r="F58" s="108"/>
      <c r="G58" s="53">
        <f t="shared" si="4"/>
        <v>0</v>
      </c>
    </row>
    <row r="59" spans="1:7" ht="14.25">
      <c r="A59" s="50">
        <v>6</v>
      </c>
      <c r="B59" s="276"/>
      <c r="C59" s="277" t="s">
        <v>1388</v>
      </c>
      <c r="D59" s="278" t="s">
        <v>36</v>
      </c>
      <c r="E59" s="107">
        <v>1</v>
      </c>
      <c r="F59" s="108"/>
      <c r="G59" s="53">
        <f t="shared" si="4"/>
        <v>0</v>
      </c>
    </row>
    <row r="60" spans="1:7" ht="14.25">
      <c r="A60" s="50">
        <v>7</v>
      </c>
      <c r="B60" s="276"/>
      <c r="C60" s="277" t="s">
        <v>1389</v>
      </c>
      <c r="D60" s="278" t="s">
        <v>23</v>
      </c>
      <c r="E60" s="107">
        <v>5</v>
      </c>
      <c r="F60" s="108"/>
      <c r="G60" s="53">
        <f t="shared" si="4"/>
        <v>0</v>
      </c>
    </row>
    <row r="61" spans="1:7" ht="14.25">
      <c r="A61" s="50">
        <v>8</v>
      </c>
      <c r="B61" s="276"/>
      <c r="C61" s="277" t="s">
        <v>1390</v>
      </c>
      <c r="D61" s="278" t="s">
        <v>23</v>
      </c>
      <c r="E61" s="107">
        <v>10</v>
      </c>
      <c r="F61" s="108"/>
      <c r="G61" s="53">
        <f t="shared" si="4"/>
        <v>0</v>
      </c>
    </row>
    <row r="62" spans="1:7" ht="14.25">
      <c r="A62" s="50">
        <v>9</v>
      </c>
      <c r="B62" s="276"/>
      <c r="C62" s="277" t="s">
        <v>1391</v>
      </c>
      <c r="D62" s="278" t="s">
        <v>23</v>
      </c>
      <c r="E62" s="107">
        <v>1</v>
      </c>
      <c r="F62" s="108"/>
      <c r="G62" s="53">
        <f t="shared" si="4"/>
        <v>0</v>
      </c>
    </row>
    <row r="63" spans="1:7" ht="14.25">
      <c r="A63" s="50">
        <v>10</v>
      </c>
      <c r="B63" s="276"/>
      <c r="C63" s="277" t="s">
        <v>1392</v>
      </c>
      <c r="D63" s="278" t="s">
        <v>23</v>
      </c>
      <c r="E63" s="107">
        <v>11</v>
      </c>
      <c r="F63" s="108"/>
      <c r="G63" s="53">
        <f t="shared" si="4"/>
        <v>0</v>
      </c>
    </row>
    <row r="64" spans="1:7" ht="14.25">
      <c r="A64" s="50">
        <v>11</v>
      </c>
      <c r="B64" s="276"/>
      <c r="C64" s="277" t="s">
        <v>1393</v>
      </c>
      <c r="D64" s="278" t="s">
        <v>11</v>
      </c>
      <c r="E64" s="107">
        <v>30</v>
      </c>
      <c r="F64" s="108"/>
      <c r="G64" s="53">
        <f t="shared" si="4"/>
        <v>0</v>
      </c>
    </row>
    <row r="65" spans="1:7" ht="14.25">
      <c r="A65" s="50">
        <v>12</v>
      </c>
      <c r="B65" s="276"/>
      <c r="C65" s="277" t="s">
        <v>1394</v>
      </c>
      <c r="D65" s="278" t="s">
        <v>11</v>
      </c>
      <c r="E65" s="107">
        <v>700</v>
      </c>
      <c r="F65" s="108"/>
      <c r="G65" s="53">
        <f t="shared" si="4"/>
        <v>0</v>
      </c>
    </row>
    <row r="66" spans="1:7" ht="14.25">
      <c r="A66" s="50">
        <v>13</v>
      </c>
      <c r="B66" s="276"/>
      <c r="C66" s="85" t="s">
        <v>1395</v>
      </c>
      <c r="D66" s="86" t="s">
        <v>11</v>
      </c>
      <c r="E66" s="107">
        <v>30</v>
      </c>
      <c r="F66" s="108"/>
      <c r="G66" s="53">
        <f t="shared" si="4"/>
        <v>0</v>
      </c>
    </row>
    <row r="67" spans="1:7" ht="14.25">
      <c r="A67" s="50">
        <v>14</v>
      </c>
      <c r="B67" s="276"/>
      <c r="C67" s="85" t="s">
        <v>1365</v>
      </c>
      <c r="D67" s="86" t="s">
        <v>11</v>
      </c>
      <c r="E67" s="107">
        <v>20</v>
      </c>
      <c r="F67" s="108"/>
      <c r="G67" s="53">
        <f t="shared" si="4"/>
        <v>0</v>
      </c>
    </row>
    <row r="68" spans="1:7" ht="14.25">
      <c r="A68" s="50">
        <v>15</v>
      </c>
      <c r="B68" s="276"/>
      <c r="C68" s="85" t="s">
        <v>1367</v>
      </c>
      <c r="D68" s="86" t="s">
        <v>36</v>
      </c>
      <c r="E68" s="87">
        <v>1</v>
      </c>
      <c r="F68" s="108"/>
      <c r="G68" s="53">
        <f t="shared" si="4"/>
        <v>0</v>
      </c>
    </row>
    <row r="69" spans="1:10" ht="14.25">
      <c r="A69" s="37">
        <v>16</v>
      </c>
      <c r="B69" s="84"/>
      <c r="C69" s="85" t="s">
        <v>1368</v>
      </c>
      <c r="D69" s="86" t="s">
        <v>36</v>
      </c>
      <c r="E69" s="87">
        <v>1</v>
      </c>
      <c r="F69" s="108"/>
      <c r="G69" s="89">
        <f>E69*F69</f>
        <v>0</v>
      </c>
      <c r="J69" s="284"/>
    </row>
    <row r="70" spans="1:10" s="272" customFormat="1" ht="9" customHeight="1">
      <c r="A70" s="45"/>
      <c r="B70" s="46"/>
      <c r="C70" s="47"/>
      <c r="D70" s="40"/>
      <c r="E70" s="79"/>
      <c r="F70" s="80"/>
      <c r="G70" s="49"/>
      <c r="J70" s="273"/>
    </row>
    <row r="71" spans="1:10" s="272" customFormat="1" ht="14.25">
      <c r="A71" s="45">
        <v>17</v>
      </c>
      <c r="B71" s="46"/>
      <c r="C71" s="47" t="s">
        <v>35</v>
      </c>
      <c r="D71" s="40" t="s">
        <v>36</v>
      </c>
      <c r="E71" s="79">
        <v>1</v>
      </c>
      <c r="F71" s="80"/>
      <c r="G71" s="49">
        <f>E71*F71</f>
        <v>0</v>
      </c>
      <c r="J71" s="273"/>
    </row>
    <row r="72" spans="1:7" ht="14.25">
      <c r="A72" s="280"/>
      <c r="B72" s="281"/>
      <c r="C72" s="282"/>
      <c r="D72" s="282"/>
      <c r="E72" s="282"/>
      <c r="F72" s="282"/>
      <c r="G72" s="283"/>
    </row>
    <row r="73" spans="1:7" ht="14.25">
      <c r="A73" s="28">
        <v>5</v>
      </c>
      <c r="B73" s="29"/>
      <c r="C73" s="30" t="s">
        <v>1396</v>
      </c>
      <c r="D73" s="31"/>
      <c r="E73" s="73"/>
      <c r="F73" s="74"/>
      <c r="G73" s="34">
        <f>SUM(G74:G91)</f>
        <v>0</v>
      </c>
    </row>
    <row r="74" spans="1:7" ht="14.25">
      <c r="A74" s="50">
        <v>1</v>
      </c>
      <c r="B74" s="276"/>
      <c r="C74" s="277" t="s">
        <v>1397</v>
      </c>
      <c r="D74" s="278" t="s">
        <v>36</v>
      </c>
      <c r="E74" s="107">
        <v>1</v>
      </c>
      <c r="F74" s="108"/>
      <c r="G74" s="53">
        <f>E74*F74</f>
        <v>0</v>
      </c>
    </row>
    <row r="75" spans="1:7" ht="14.25">
      <c r="A75" s="50">
        <v>2</v>
      </c>
      <c r="B75" s="276"/>
      <c r="C75" s="277" t="s">
        <v>102</v>
      </c>
      <c r="D75" s="278" t="s">
        <v>36</v>
      </c>
      <c r="E75" s="107">
        <v>1</v>
      </c>
      <c r="F75" s="108"/>
      <c r="G75" s="53">
        <f>E75*F75</f>
        <v>0</v>
      </c>
    </row>
    <row r="76" spans="1:7" ht="14.25">
      <c r="A76" s="285"/>
      <c r="B76" s="286"/>
      <c r="C76" s="287"/>
      <c r="D76" s="287"/>
      <c r="E76" s="287"/>
      <c r="F76" s="287"/>
      <c r="G76" s="288"/>
    </row>
  </sheetData>
  <sheetProtection selectLockedCells="1" selectUnlockedCells="1"/>
  <mergeCells count="3">
    <mergeCell ref="A1:G1"/>
    <mergeCell ref="A2:G2"/>
    <mergeCell ref="A4:G4"/>
  </mergeCells>
  <printOptions horizontalCentered="1"/>
  <pageMargins left="0.5118055555555555" right="0.5118055555555555" top="0.7875" bottom="0.7875" header="0.5118055555555555" footer="0.31527777777777777"/>
  <pageSetup horizontalDpi="300" verticalDpi="300" orientation="landscape" paperSize="9" r:id="rId1"/>
  <headerFooter alignWithMargins="0">
    <oddFooter>&amp;C&amp;"Calibri,Běžné"&amp;11&amp;P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2021-04-28T10:52:50Z</dcterms:modified>
  <cp:category/>
  <cp:version/>
  <cp:contentType/>
  <cp:contentStatus/>
</cp:coreProperties>
</file>