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plusData\Export\"/>
    </mc:Choice>
  </mc:AlternateContent>
  <bookViews>
    <workbookView xWindow="0" yWindow="0" windowWidth="0" windowHeight="0"/>
  </bookViews>
  <sheets>
    <sheet name="Rekapitulace stavby" sheetId="1" r:id="rId1"/>
    <sheet name="21-006-01 - Denní stacionář" sheetId="2" r:id="rId2"/>
    <sheet name="Seznam figur" sheetId="3" r:id="rId3"/>
    <sheet name="Pokyny pro vyplnění" sheetId="4" r:id="rId4"/>
  </sheets>
  <definedNames>
    <definedName name="_xlnm.Print_Area" localSheetId="0">'Rekapitulace stavby'!$D$4:$AO$36,'Rekapitulace stavby'!$C$42:$AQ$56</definedName>
    <definedName name="_xlnm.Print_Titles" localSheetId="0">'Rekapitulace stavby'!$52:$52</definedName>
    <definedName name="_xlnm._FilterDatabase" localSheetId="1" hidden="1">'21-006-01 - Denní stacionář'!$C$106:$K$888</definedName>
    <definedName name="_xlnm.Print_Area" localSheetId="1">'21-006-01 - Denní stacionář'!$C$4:$J$39,'21-006-01 - Denní stacionář'!$C$45:$J$88,'21-006-01 - Denní stacionář'!$C$94:$J$888</definedName>
    <definedName name="_xlnm.Print_Titles" localSheetId="1">'21-006-01 - Denní stacionář'!$106:$106</definedName>
    <definedName name="_xlnm.Print_Area" localSheetId="2">'Seznam figur'!$C$4:$G$184</definedName>
    <definedName name="_xlnm.Print_Titles" localSheetId="2">'Seznam figur'!$9:$9</definedName>
    <definedName name="_xlnm.Print_Area" localSheetId="3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3" l="1" r="D7"/>
  <c i="2" r="T464"/>
  <c r="R464"/>
  <c r="P464"/>
  <c r="BK464"/>
  <c r="J37"/>
  <c r="J36"/>
  <c i="1" r="AY55"/>
  <c i="2" r="J35"/>
  <c i="1" r="AX55"/>
  <c i="2" r="BI886"/>
  <c r="BH886"/>
  <c r="BG886"/>
  <c r="BF886"/>
  <c r="T886"/>
  <c r="T885"/>
  <c r="R886"/>
  <c r="R885"/>
  <c r="P886"/>
  <c r="P885"/>
  <c r="BI882"/>
  <c r="BH882"/>
  <c r="BG882"/>
  <c r="BF882"/>
  <c r="T882"/>
  <c r="T881"/>
  <c r="T880"/>
  <c r="R882"/>
  <c r="R881"/>
  <c r="R880"/>
  <c r="P882"/>
  <c r="P881"/>
  <c r="P880"/>
  <c r="BI876"/>
  <c r="BH876"/>
  <c r="BG876"/>
  <c r="BF876"/>
  <c r="T876"/>
  <c r="R876"/>
  <c r="P876"/>
  <c r="BI857"/>
  <c r="BH857"/>
  <c r="BG857"/>
  <c r="BF857"/>
  <c r="T857"/>
  <c r="R857"/>
  <c r="P857"/>
  <c r="BI848"/>
  <c r="BH848"/>
  <c r="BG848"/>
  <c r="BF848"/>
  <c r="T848"/>
  <c r="T847"/>
  <c r="R848"/>
  <c r="R847"/>
  <c r="P848"/>
  <c r="P847"/>
  <c r="BI835"/>
  <c r="BH835"/>
  <c r="BG835"/>
  <c r="BF835"/>
  <c r="T835"/>
  <c r="R835"/>
  <c r="P835"/>
  <c r="BI823"/>
  <c r="BH823"/>
  <c r="BG823"/>
  <c r="BF823"/>
  <c r="T823"/>
  <c r="R823"/>
  <c r="P823"/>
  <c r="BI817"/>
  <c r="BH817"/>
  <c r="BG817"/>
  <c r="BF817"/>
  <c r="T817"/>
  <c r="R817"/>
  <c r="P817"/>
  <c r="BI810"/>
  <c r="BH810"/>
  <c r="BG810"/>
  <c r="BF810"/>
  <c r="T810"/>
  <c r="R810"/>
  <c r="P810"/>
  <c r="BI803"/>
  <c r="BH803"/>
  <c r="BG803"/>
  <c r="BF803"/>
  <c r="T803"/>
  <c r="R803"/>
  <c r="P803"/>
  <c r="BI801"/>
  <c r="BH801"/>
  <c r="BG801"/>
  <c r="BF801"/>
  <c r="T801"/>
  <c r="R801"/>
  <c r="P801"/>
  <c r="BI793"/>
  <c r="BH793"/>
  <c r="BG793"/>
  <c r="BF793"/>
  <c r="T793"/>
  <c r="R793"/>
  <c r="P793"/>
  <c r="BI785"/>
  <c r="BH785"/>
  <c r="BG785"/>
  <c r="BF785"/>
  <c r="T785"/>
  <c r="R785"/>
  <c r="P785"/>
  <c r="BI784"/>
  <c r="BH784"/>
  <c r="BG784"/>
  <c r="BF784"/>
  <c r="T784"/>
  <c r="R784"/>
  <c r="P784"/>
  <c r="BI780"/>
  <c r="BH780"/>
  <c r="BG780"/>
  <c r="BF780"/>
  <c r="T780"/>
  <c r="R780"/>
  <c r="P780"/>
  <c r="BI777"/>
  <c r="BH777"/>
  <c r="BG777"/>
  <c r="BF777"/>
  <c r="T777"/>
  <c r="R777"/>
  <c r="P777"/>
  <c r="BI769"/>
  <c r="BH769"/>
  <c r="BG769"/>
  <c r="BF769"/>
  <c r="T769"/>
  <c r="R769"/>
  <c r="P769"/>
  <c r="BI762"/>
  <c r="BH762"/>
  <c r="BG762"/>
  <c r="BF762"/>
  <c r="T762"/>
  <c r="R762"/>
  <c r="P762"/>
  <c r="BI759"/>
  <c r="BH759"/>
  <c r="BG759"/>
  <c r="BF759"/>
  <c r="T759"/>
  <c r="R759"/>
  <c r="P759"/>
  <c r="BI756"/>
  <c r="BH756"/>
  <c r="BG756"/>
  <c r="BF756"/>
  <c r="T756"/>
  <c r="R756"/>
  <c r="P756"/>
  <c r="BI754"/>
  <c r="BH754"/>
  <c r="BG754"/>
  <c r="BF754"/>
  <c r="T754"/>
  <c r="R754"/>
  <c r="P754"/>
  <c r="BI751"/>
  <c r="BH751"/>
  <c r="BG751"/>
  <c r="BF751"/>
  <c r="T751"/>
  <c r="R751"/>
  <c r="P751"/>
  <c r="BI748"/>
  <c r="BH748"/>
  <c r="BG748"/>
  <c r="BF748"/>
  <c r="T748"/>
  <c r="R748"/>
  <c r="P748"/>
  <c r="BI744"/>
  <c r="BH744"/>
  <c r="BG744"/>
  <c r="BF744"/>
  <c r="T744"/>
  <c r="R744"/>
  <c r="P744"/>
  <c r="BI740"/>
  <c r="BH740"/>
  <c r="BG740"/>
  <c r="BF740"/>
  <c r="T740"/>
  <c r="R740"/>
  <c r="P740"/>
  <c r="BI736"/>
  <c r="BH736"/>
  <c r="BG736"/>
  <c r="BF736"/>
  <c r="T736"/>
  <c r="R736"/>
  <c r="P736"/>
  <c r="BI725"/>
  <c r="BH725"/>
  <c r="BG725"/>
  <c r="BF725"/>
  <c r="T725"/>
  <c r="R725"/>
  <c r="P725"/>
  <c r="BI719"/>
  <c r="BH719"/>
  <c r="BG719"/>
  <c r="BF719"/>
  <c r="T719"/>
  <c r="R719"/>
  <c r="P719"/>
  <c r="BI716"/>
  <c r="BH716"/>
  <c r="BG716"/>
  <c r="BF716"/>
  <c r="T716"/>
  <c r="R716"/>
  <c r="P716"/>
  <c r="BI713"/>
  <c r="BH713"/>
  <c r="BG713"/>
  <c r="BF713"/>
  <c r="T713"/>
  <c r="R713"/>
  <c r="P713"/>
  <c r="BI710"/>
  <c r="BH710"/>
  <c r="BG710"/>
  <c r="BF710"/>
  <c r="T710"/>
  <c r="R710"/>
  <c r="P710"/>
  <c r="BI708"/>
  <c r="BH708"/>
  <c r="BG708"/>
  <c r="BF708"/>
  <c r="T708"/>
  <c r="R708"/>
  <c r="P708"/>
  <c r="BI704"/>
  <c r="BH704"/>
  <c r="BG704"/>
  <c r="BF704"/>
  <c r="T704"/>
  <c r="R704"/>
  <c r="P704"/>
  <c r="BI700"/>
  <c r="BH700"/>
  <c r="BG700"/>
  <c r="BF700"/>
  <c r="T700"/>
  <c r="R700"/>
  <c r="P700"/>
  <c r="BI696"/>
  <c r="BH696"/>
  <c r="BG696"/>
  <c r="BF696"/>
  <c r="T696"/>
  <c r="R696"/>
  <c r="P696"/>
  <c r="BI692"/>
  <c r="BH692"/>
  <c r="BG692"/>
  <c r="BF692"/>
  <c r="T692"/>
  <c r="R692"/>
  <c r="P692"/>
  <c r="BI688"/>
  <c r="BH688"/>
  <c r="BG688"/>
  <c r="BF688"/>
  <c r="T688"/>
  <c r="R688"/>
  <c r="P688"/>
  <c r="BI684"/>
  <c r="BH684"/>
  <c r="BG684"/>
  <c r="BF684"/>
  <c r="T684"/>
  <c r="R684"/>
  <c r="P684"/>
  <c r="BI682"/>
  <c r="BH682"/>
  <c r="BG682"/>
  <c r="BF682"/>
  <c r="T682"/>
  <c r="R682"/>
  <c r="P682"/>
  <c r="BI678"/>
  <c r="BH678"/>
  <c r="BG678"/>
  <c r="BF678"/>
  <c r="T678"/>
  <c r="R678"/>
  <c r="P678"/>
  <c r="BI674"/>
  <c r="BH674"/>
  <c r="BG674"/>
  <c r="BF674"/>
  <c r="T674"/>
  <c r="R674"/>
  <c r="P674"/>
  <c r="BI672"/>
  <c r="BH672"/>
  <c r="BG672"/>
  <c r="BF672"/>
  <c r="T672"/>
  <c r="R672"/>
  <c r="P672"/>
  <c r="BI666"/>
  <c r="BH666"/>
  <c r="BG666"/>
  <c r="BF666"/>
  <c r="T666"/>
  <c r="R666"/>
  <c r="P666"/>
  <c r="BI658"/>
  <c r="BH658"/>
  <c r="BG658"/>
  <c r="BF658"/>
  <c r="T658"/>
  <c r="R658"/>
  <c r="P658"/>
  <c r="BI655"/>
  <c r="BH655"/>
  <c r="BG655"/>
  <c r="BF655"/>
  <c r="T655"/>
  <c r="R655"/>
  <c r="P655"/>
  <c r="BI652"/>
  <c r="BH652"/>
  <c r="BG652"/>
  <c r="BF652"/>
  <c r="T652"/>
  <c r="R652"/>
  <c r="P652"/>
  <c r="BI648"/>
  <c r="BH648"/>
  <c r="BG648"/>
  <c r="BF648"/>
  <c r="T648"/>
  <c r="R648"/>
  <c r="P648"/>
  <c r="BI645"/>
  <c r="BH645"/>
  <c r="BG645"/>
  <c r="BF645"/>
  <c r="T645"/>
  <c r="R645"/>
  <c r="P645"/>
  <c r="BI640"/>
  <c r="BH640"/>
  <c r="BG640"/>
  <c r="BF640"/>
  <c r="T640"/>
  <c r="R640"/>
  <c r="P640"/>
  <c r="BI637"/>
  <c r="BH637"/>
  <c r="BG637"/>
  <c r="BF637"/>
  <c r="T637"/>
  <c r="R637"/>
  <c r="P637"/>
  <c r="BI633"/>
  <c r="BH633"/>
  <c r="BG633"/>
  <c r="BF633"/>
  <c r="T633"/>
  <c r="R633"/>
  <c r="P633"/>
  <c r="BI629"/>
  <c r="BH629"/>
  <c r="BG629"/>
  <c r="BF629"/>
  <c r="T629"/>
  <c r="R629"/>
  <c r="P629"/>
  <c r="BI625"/>
  <c r="BH625"/>
  <c r="BG625"/>
  <c r="BF625"/>
  <c r="T625"/>
  <c r="R625"/>
  <c r="P625"/>
  <c r="BI623"/>
  <c r="BH623"/>
  <c r="BG623"/>
  <c r="BF623"/>
  <c r="T623"/>
  <c r="R623"/>
  <c r="P623"/>
  <c r="BI619"/>
  <c r="BH619"/>
  <c r="BG619"/>
  <c r="BF619"/>
  <c r="T619"/>
  <c r="R619"/>
  <c r="P619"/>
  <c r="BI615"/>
  <c r="BH615"/>
  <c r="BG615"/>
  <c r="BF615"/>
  <c r="T615"/>
  <c r="R615"/>
  <c r="P615"/>
  <c r="BI611"/>
  <c r="BH611"/>
  <c r="BG611"/>
  <c r="BF611"/>
  <c r="T611"/>
  <c r="R611"/>
  <c r="P611"/>
  <c r="BI607"/>
  <c r="BH607"/>
  <c r="BG607"/>
  <c r="BF607"/>
  <c r="T607"/>
  <c r="R607"/>
  <c r="P607"/>
  <c r="BI601"/>
  <c r="BH601"/>
  <c r="BG601"/>
  <c r="BF601"/>
  <c r="T601"/>
  <c r="R601"/>
  <c r="P601"/>
  <c r="BI598"/>
  <c r="BH598"/>
  <c r="BG598"/>
  <c r="BF598"/>
  <c r="T598"/>
  <c r="R598"/>
  <c r="P598"/>
  <c r="BI595"/>
  <c r="BH595"/>
  <c r="BG595"/>
  <c r="BF595"/>
  <c r="T595"/>
  <c r="R595"/>
  <c r="P595"/>
  <c r="BI590"/>
  <c r="BH590"/>
  <c r="BG590"/>
  <c r="BF590"/>
  <c r="T590"/>
  <c r="R590"/>
  <c r="P590"/>
  <c r="BI585"/>
  <c r="BH585"/>
  <c r="BG585"/>
  <c r="BF585"/>
  <c r="T585"/>
  <c r="R585"/>
  <c r="P585"/>
  <c r="BI580"/>
  <c r="BH580"/>
  <c r="BG580"/>
  <c r="BF580"/>
  <c r="T580"/>
  <c r="R580"/>
  <c r="P580"/>
  <c r="BI575"/>
  <c r="BH575"/>
  <c r="BG575"/>
  <c r="BF575"/>
  <c r="T575"/>
  <c r="R575"/>
  <c r="P575"/>
  <c r="BI570"/>
  <c r="BH570"/>
  <c r="BG570"/>
  <c r="BF570"/>
  <c r="T570"/>
  <c r="R570"/>
  <c r="P570"/>
  <c r="BI565"/>
  <c r="BH565"/>
  <c r="BG565"/>
  <c r="BF565"/>
  <c r="T565"/>
  <c r="R565"/>
  <c r="P565"/>
  <c r="BI560"/>
  <c r="BH560"/>
  <c r="BG560"/>
  <c r="BF560"/>
  <c r="T560"/>
  <c r="R560"/>
  <c r="P560"/>
  <c r="BI555"/>
  <c r="BH555"/>
  <c r="BG555"/>
  <c r="BF555"/>
  <c r="T555"/>
  <c r="R555"/>
  <c r="P555"/>
  <c r="BI552"/>
  <c r="BH552"/>
  <c r="BG552"/>
  <c r="BF552"/>
  <c r="T552"/>
  <c r="R552"/>
  <c r="P552"/>
  <c r="BI550"/>
  <c r="BH550"/>
  <c r="BG550"/>
  <c r="BF550"/>
  <c r="T550"/>
  <c r="R550"/>
  <c r="P550"/>
  <c r="BI547"/>
  <c r="BH547"/>
  <c r="BG547"/>
  <c r="BF547"/>
  <c r="T547"/>
  <c r="R547"/>
  <c r="P547"/>
  <c r="BI545"/>
  <c r="BH545"/>
  <c r="BG545"/>
  <c r="BF545"/>
  <c r="T545"/>
  <c r="R545"/>
  <c r="P545"/>
  <c r="BI534"/>
  <c r="BH534"/>
  <c r="BG534"/>
  <c r="BF534"/>
  <c r="T534"/>
  <c r="R534"/>
  <c r="P534"/>
  <c r="BI523"/>
  <c r="BH523"/>
  <c r="BG523"/>
  <c r="BF523"/>
  <c r="T523"/>
  <c r="R523"/>
  <c r="P523"/>
  <c r="BI519"/>
  <c r="BH519"/>
  <c r="BG519"/>
  <c r="BF519"/>
  <c r="T519"/>
  <c r="R519"/>
  <c r="P519"/>
  <c r="BI515"/>
  <c r="BH515"/>
  <c r="BG515"/>
  <c r="BF515"/>
  <c r="T515"/>
  <c r="R515"/>
  <c r="P515"/>
  <c r="BI504"/>
  <c r="BH504"/>
  <c r="BG504"/>
  <c r="BF504"/>
  <c r="T504"/>
  <c r="R504"/>
  <c r="P504"/>
  <c r="BI493"/>
  <c r="BH493"/>
  <c r="BG493"/>
  <c r="BF493"/>
  <c r="T493"/>
  <c r="R493"/>
  <c r="P493"/>
  <c r="BI488"/>
  <c r="BH488"/>
  <c r="BG488"/>
  <c r="BF488"/>
  <c r="T488"/>
  <c r="T487"/>
  <c r="R488"/>
  <c r="R487"/>
  <c r="P488"/>
  <c r="P487"/>
  <c r="BI483"/>
  <c r="BH483"/>
  <c r="BG483"/>
  <c r="BF483"/>
  <c r="T483"/>
  <c r="T482"/>
  <c r="R483"/>
  <c r="R482"/>
  <c r="P483"/>
  <c r="P482"/>
  <c r="BI481"/>
  <c r="BH481"/>
  <c r="BG481"/>
  <c r="BF481"/>
  <c r="T481"/>
  <c r="R481"/>
  <c r="P481"/>
  <c r="BI478"/>
  <c r="BH478"/>
  <c r="BG478"/>
  <c r="BF478"/>
  <c r="T478"/>
  <c r="R478"/>
  <c r="P478"/>
  <c r="BI475"/>
  <c r="BH475"/>
  <c r="BG475"/>
  <c r="BF475"/>
  <c r="T475"/>
  <c r="R475"/>
  <c r="P475"/>
  <c r="BI465"/>
  <c r="BH465"/>
  <c r="BG465"/>
  <c r="BF465"/>
  <c r="T465"/>
  <c r="R465"/>
  <c r="P465"/>
  <c r="BI463"/>
  <c r="BH463"/>
  <c r="BG463"/>
  <c r="BF463"/>
  <c r="T463"/>
  <c r="R463"/>
  <c r="P463"/>
  <c r="BI459"/>
  <c r="BH459"/>
  <c r="BG459"/>
  <c r="BF459"/>
  <c r="T459"/>
  <c r="R459"/>
  <c r="P459"/>
  <c r="BI455"/>
  <c r="BH455"/>
  <c r="BG455"/>
  <c r="BF455"/>
  <c r="T455"/>
  <c r="R455"/>
  <c r="P455"/>
  <c r="BI453"/>
  <c r="BH453"/>
  <c r="BG453"/>
  <c r="BF453"/>
  <c r="T453"/>
  <c r="R453"/>
  <c r="P453"/>
  <c r="BI450"/>
  <c r="BH450"/>
  <c r="BG450"/>
  <c r="BF450"/>
  <c r="T450"/>
  <c r="R450"/>
  <c r="P450"/>
  <c r="BI446"/>
  <c r="BH446"/>
  <c r="BG446"/>
  <c r="BF446"/>
  <c r="T446"/>
  <c r="R446"/>
  <c r="P446"/>
  <c r="BI443"/>
  <c r="BH443"/>
  <c r="BG443"/>
  <c r="BF443"/>
  <c r="T443"/>
  <c r="R443"/>
  <c r="P443"/>
  <c r="BI440"/>
  <c r="BH440"/>
  <c r="BG440"/>
  <c r="BF440"/>
  <c r="T440"/>
  <c r="R440"/>
  <c r="P440"/>
  <c r="BI437"/>
  <c r="BH437"/>
  <c r="BG437"/>
  <c r="BF437"/>
  <c r="T437"/>
  <c r="R437"/>
  <c r="P437"/>
  <c r="BI434"/>
  <c r="BH434"/>
  <c r="BG434"/>
  <c r="BF434"/>
  <c r="T434"/>
  <c r="R434"/>
  <c r="P434"/>
  <c r="BI431"/>
  <c r="BH431"/>
  <c r="BG431"/>
  <c r="BF431"/>
  <c r="T431"/>
  <c r="R431"/>
  <c r="P431"/>
  <c r="BI428"/>
  <c r="BH428"/>
  <c r="BG428"/>
  <c r="BF428"/>
  <c r="T428"/>
  <c r="R428"/>
  <c r="P428"/>
  <c r="BI425"/>
  <c r="BH425"/>
  <c r="BG425"/>
  <c r="BF425"/>
  <c r="T425"/>
  <c r="R425"/>
  <c r="P425"/>
  <c r="BI422"/>
  <c r="BH422"/>
  <c r="BG422"/>
  <c r="BF422"/>
  <c r="T422"/>
  <c r="R422"/>
  <c r="P422"/>
  <c r="BI418"/>
  <c r="BH418"/>
  <c r="BG418"/>
  <c r="BF418"/>
  <c r="T418"/>
  <c r="R418"/>
  <c r="P418"/>
  <c r="BI414"/>
  <c r="BH414"/>
  <c r="BG414"/>
  <c r="BF414"/>
  <c r="T414"/>
  <c r="R414"/>
  <c r="P414"/>
  <c r="BI411"/>
  <c r="BH411"/>
  <c r="BG411"/>
  <c r="BF411"/>
  <c r="T411"/>
  <c r="R411"/>
  <c r="P411"/>
  <c r="BI408"/>
  <c r="BH408"/>
  <c r="BG408"/>
  <c r="BF408"/>
  <c r="T408"/>
  <c r="R408"/>
  <c r="P408"/>
  <c r="BI405"/>
  <c r="BH405"/>
  <c r="BG405"/>
  <c r="BF405"/>
  <c r="T405"/>
  <c r="R405"/>
  <c r="P405"/>
  <c r="BI402"/>
  <c r="BH402"/>
  <c r="BG402"/>
  <c r="BF402"/>
  <c r="T402"/>
  <c r="R402"/>
  <c r="P402"/>
  <c r="BI399"/>
  <c r="BH399"/>
  <c r="BG399"/>
  <c r="BF399"/>
  <c r="T399"/>
  <c r="R399"/>
  <c r="P399"/>
  <c r="BI396"/>
  <c r="BH396"/>
  <c r="BG396"/>
  <c r="BF396"/>
  <c r="T396"/>
  <c r="R396"/>
  <c r="P396"/>
  <c r="BI393"/>
  <c r="BH393"/>
  <c r="BG393"/>
  <c r="BF393"/>
  <c r="T393"/>
  <c r="R393"/>
  <c r="P393"/>
  <c r="BI389"/>
  <c r="BH389"/>
  <c r="BG389"/>
  <c r="BF389"/>
  <c r="T389"/>
  <c r="R389"/>
  <c r="P389"/>
  <c r="BI386"/>
  <c r="BH386"/>
  <c r="BG386"/>
  <c r="BF386"/>
  <c r="T386"/>
  <c r="R386"/>
  <c r="P386"/>
  <c r="BI383"/>
  <c r="BH383"/>
  <c r="BG383"/>
  <c r="BF383"/>
  <c r="T383"/>
  <c r="R383"/>
  <c r="P383"/>
  <c r="BI379"/>
  <c r="BH379"/>
  <c r="BG379"/>
  <c r="BF379"/>
  <c r="T379"/>
  <c r="R379"/>
  <c r="P379"/>
  <c r="BI377"/>
  <c r="BH377"/>
  <c r="BG377"/>
  <c r="BF377"/>
  <c r="T377"/>
  <c r="R377"/>
  <c r="P377"/>
  <c r="BI372"/>
  <c r="BH372"/>
  <c r="BG372"/>
  <c r="BF372"/>
  <c r="T372"/>
  <c r="R372"/>
  <c r="P372"/>
  <c r="BI367"/>
  <c r="BH367"/>
  <c r="BG367"/>
  <c r="BF367"/>
  <c r="T367"/>
  <c r="R367"/>
  <c r="P367"/>
  <c r="BI364"/>
  <c r="BH364"/>
  <c r="BG364"/>
  <c r="BF364"/>
  <c r="T364"/>
  <c r="R364"/>
  <c r="P364"/>
  <c r="BI361"/>
  <c r="BH361"/>
  <c r="BG361"/>
  <c r="BF361"/>
  <c r="T361"/>
  <c r="R361"/>
  <c r="P361"/>
  <c r="BI358"/>
  <c r="BH358"/>
  <c r="BG358"/>
  <c r="BF358"/>
  <c r="T358"/>
  <c r="R358"/>
  <c r="P358"/>
  <c r="BI355"/>
  <c r="BH355"/>
  <c r="BG355"/>
  <c r="BF355"/>
  <c r="T355"/>
  <c r="R355"/>
  <c r="P355"/>
  <c r="BI352"/>
  <c r="BH352"/>
  <c r="BG352"/>
  <c r="BF352"/>
  <c r="T352"/>
  <c r="R352"/>
  <c r="P352"/>
  <c r="BI349"/>
  <c r="BH349"/>
  <c r="BG349"/>
  <c r="BF349"/>
  <c r="T349"/>
  <c r="R349"/>
  <c r="P349"/>
  <c r="BI346"/>
  <c r="BH346"/>
  <c r="BG346"/>
  <c r="BF346"/>
  <c r="T346"/>
  <c r="R346"/>
  <c r="P346"/>
  <c r="BI342"/>
  <c r="BH342"/>
  <c r="BG342"/>
  <c r="BF342"/>
  <c r="T342"/>
  <c r="R342"/>
  <c r="P342"/>
  <c r="BI339"/>
  <c r="BH339"/>
  <c r="BG339"/>
  <c r="BF339"/>
  <c r="T339"/>
  <c r="R339"/>
  <c r="P339"/>
  <c r="BI335"/>
  <c r="BH335"/>
  <c r="BG335"/>
  <c r="BF335"/>
  <c r="T335"/>
  <c r="R335"/>
  <c r="P335"/>
  <c r="BI332"/>
  <c r="BH332"/>
  <c r="BG332"/>
  <c r="BF332"/>
  <c r="T332"/>
  <c r="R332"/>
  <c r="P332"/>
  <c r="BI329"/>
  <c r="BH329"/>
  <c r="BG329"/>
  <c r="BF329"/>
  <c r="T329"/>
  <c r="R329"/>
  <c r="P329"/>
  <c r="BI326"/>
  <c r="BH326"/>
  <c r="BG326"/>
  <c r="BF326"/>
  <c r="T326"/>
  <c r="R326"/>
  <c r="P326"/>
  <c r="BI324"/>
  <c r="BH324"/>
  <c r="BG324"/>
  <c r="BF324"/>
  <c r="T324"/>
  <c r="R324"/>
  <c r="P324"/>
  <c r="BI318"/>
  <c r="BH318"/>
  <c r="BG318"/>
  <c r="BF318"/>
  <c r="T318"/>
  <c r="R318"/>
  <c r="P318"/>
  <c r="BI315"/>
  <c r="BH315"/>
  <c r="BG315"/>
  <c r="BF315"/>
  <c r="T315"/>
  <c r="R315"/>
  <c r="P315"/>
  <c r="BI310"/>
  <c r="BH310"/>
  <c r="BG310"/>
  <c r="BF310"/>
  <c r="T310"/>
  <c r="R310"/>
  <c r="P310"/>
  <c r="BI307"/>
  <c r="BH307"/>
  <c r="BG307"/>
  <c r="BF307"/>
  <c r="T307"/>
  <c r="R307"/>
  <c r="P307"/>
  <c r="BI304"/>
  <c r="BH304"/>
  <c r="BG304"/>
  <c r="BF304"/>
  <c r="T304"/>
  <c r="R304"/>
  <c r="P304"/>
  <c r="BI301"/>
  <c r="BH301"/>
  <c r="BG301"/>
  <c r="BF301"/>
  <c r="T301"/>
  <c r="R301"/>
  <c r="P301"/>
  <c r="BI298"/>
  <c r="BH298"/>
  <c r="BG298"/>
  <c r="BF298"/>
  <c r="T298"/>
  <c r="R298"/>
  <c r="P298"/>
  <c r="BI295"/>
  <c r="BH295"/>
  <c r="BG295"/>
  <c r="BF295"/>
  <c r="T295"/>
  <c r="R295"/>
  <c r="P295"/>
  <c r="BI292"/>
  <c r="BH292"/>
  <c r="BG292"/>
  <c r="BF292"/>
  <c r="T292"/>
  <c r="R292"/>
  <c r="P292"/>
  <c r="BI289"/>
  <c r="BH289"/>
  <c r="BG289"/>
  <c r="BF289"/>
  <c r="T289"/>
  <c r="R289"/>
  <c r="P289"/>
  <c r="BI286"/>
  <c r="BH286"/>
  <c r="BG286"/>
  <c r="BF286"/>
  <c r="T286"/>
  <c r="R286"/>
  <c r="P286"/>
  <c r="BI283"/>
  <c r="BH283"/>
  <c r="BG283"/>
  <c r="BF283"/>
  <c r="T283"/>
  <c r="R283"/>
  <c r="P283"/>
  <c r="BI280"/>
  <c r="BH280"/>
  <c r="BG280"/>
  <c r="BF280"/>
  <c r="T280"/>
  <c r="T279"/>
  <c r="R280"/>
  <c r="R279"/>
  <c r="P280"/>
  <c r="P279"/>
  <c r="BI278"/>
  <c r="BH278"/>
  <c r="BG278"/>
  <c r="BF278"/>
  <c r="T278"/>
  <c r="R278"/>
  <c r="P278"/>
  <c r="BI276"/>
  <c r="BH276"/>
  <c r="BG276"/>
  <c r="BF276"/>
  <c r="T276"/>
  <c r="R276"/>
  <c r="P276"/>
  <c r="BI275"/>
  <c r="BH275"/>
  <c r="BG275"/>
  <c r="BF275"/>
  <c r="T275"/>
  <c r="R275"/>
  <c r="P275"/>
  <c r="BI274"/>
  <c r="BH274"/>
  <c r="BG274"/>
  <c r="BF274"/>
  <c r="T274"/>
  <c r="R274"/>
  <c r="P274"/>
  <c r="BI268"/>
  <c r="BH268"/>
  <c r="BG268"/>
  <c r="BF268"/>
  <c r="T268"/>
  <c r="R268"/>
  <c r="P268"/>
  <c r="BI263"/>
  <c r="BH263"/>
  <c r="BG263"/>
  <c r="BF263"/>
  <c r="T263"/>
  <c r="R263"/>
  <c r="P263"/>
  <c r="BI259"/>
  <c r="BH259"/>
  <c r="BG259"/>
  <c r="BF259"/>
  <c r="T259"/>
  <c r="R259"/>
  <c r="P259"/>
  <c r="BI256"/>
  <c r="BH256"/>
  <c r="BG256"/>
  <c r="BF256"/>
  <c r="T256"/>
  <c r="R256"/>
  <c r="P256"/>
  <c r="BI252"/>
  <c r="BH252"/>
  <c r="BG252"/>
  <c r="BF252"/>
  <c r="T252"/>
  <c r="R252"/>
  <c r="P252"/>
  <c r="BI248"/>
  <c r="BH248"/>
  <c r="BG248"/>
  <c r="BF248"/>
  <c r="T248"/>
  <c r="R248"/>
  <c r="P248"/>
  <c r="BI245"/>
  <c r="BH245"/>
  <c r="BG245"/>
  <c r="BF245"/>
  <c r="T245"/>
  <c r="R245"/>
  <c r="P245"/>
  <c r="BI239"/>
  <c r="BH239"/>
  <c r="BG239"/>
  <c r="BF239"/>
  <c r="T239"/>
  <c r="R239"/>
  <c r="P239"/>
  <c r="BI232"/>
  <c r="BH232"/>
  <c r="BG232"/>
  <c r="BF232"/>
  <c r="T232"/>
  <c r="R232"/>
  <c r="P232"/>
  <c r="BI227"/>
  <c r="BH227"/>
  <c r="BG227"/>
  <c r="BF227"/>
  <c r="T227"/>
  <c r="R227"/>
  <c r="P227"/>
  <c r="BI223"/>
  <c r="BH223"/>
  <c r="BG223"/>
  <c r="BF223"/>
  <c r="T223"/>
  <c r="R223"/>
  <c r="P223"/>
  <c r="BI220"/>
  <c r="BH220"/>
  <c r="BG220"/>
  <c r="BF220"/>
  <c r="T220"/>
  <c r="R220"/>
  <c r="P220"/>
  <c r="BI216"/>
  <c r="BH216"/>
  <c r="BG216"/>
  <c r="BF216"/>
  <c r="T216"/>
  <c r="R216"/>
  <c r="P216"/>
  <c r="BI213"/>
  <c r="BH213"/>
  <c r="BG213"/>
  <c r="BF213"/>
  <c r="T213"/>
  <c r="R213"/>
  <c r="P213"/>
  <c r="BI202"/>
  <c r="BH202"/>
  <c r="BG202"/>
  <c r="BF202"/>
  <c r="T202"/>
  <c r="R202"/>
  <c r="P202"/>
  <c r="BI193"/>
  <c r="BH193"/>
  <c r="BG193"/>
  <c r="BF193"/>
  <c r="T193"/>
  <c r="R193"/>
  <c r="P193"/>
  <c r="BI189"/>
  <c r="BH189"/>
  <c r="BG189"/>
  <c r="BF189"/>
  <c r="T189"/>
  <c r="R189"/>
  <c r="P189"/>
  <c r="BI186"/>
  <c r="BH186"/>
  <c r="BG186"/>
  <c r="BF186"/>
  <c r="T186"/>
  <c r="R186"/>
  <c r="P186"/>
  <c r="BI183"/>
  <c r="BH183"/>
  <c r="BG183"/>
  <c r="BF183"/>
  <c r="T183"/>
  <c r="R183"/>
  <c r="P183"/>
  <c r="BI180"/>
  <c r="BH180"/>
  <c r="BG180"/>
  <c r="BF180"/>
  <c r="T180"/>
  <c r="R180"/>
  <c r="P180"/>
  <c r="BI176"/>
  <c r="BH176"/>
  <c r="BG176"/>
  <c r="BF176"/>
  <c r="T176"/>
  <c r="R176"/>
  <c r="P176"/>
  <c r="BI172"/>
  <c r="BH172"/>
  <c r="BG172"/>
  <c r="BF172"/>
  <c r="T172"/>
  <c r="R172"/>
  <c r="P172"/>
  <c r="BI167"/>
  <c r="BH167"/>
  <c r="BG167"/>
  <c r="BF167"/>
  <c r="T167"/>
  <c r="R167"/>
  <c r="P167"/>
  <c r="BI164"/>
  <c r="BH164"/>
  <c r="BG164"/>
  <c r="BF164"/>
  <c r="T164"/>
  <c r="R164"/>
  <c r="P164"/>
  <c r="BI149"/>
  <c r="BH149"/>
  <c r="BG149"/>
  <c r="BF149"/>
  <c r="T149"/>
  <c r="R149"/>
  <c r="P149"/>
  <c r="BI146"/>
  <c r="BH146"/>
  <c r="BG146"/>
  <c r="BF146"/>
  <c r="T146"/>
  <c r="R146"/>
  <c r="P146"/>
  <c r="BI143"/>
  <c r="BH143"/>
  <c r="BG143"/>
  <c r="BF143"/>
  <c r="T143"/>
  <c r="R143"/>
  <c r="P143"/>
  <c r="BI136"/>
  <c r="BH136"/>
  <c r="BG136"/>
  <c r="BF136"/>
  <c r="T136"/>
  <c r="R136"/>
  <c r="P136"/>
  <c r="BI124"/>
  <c r="BH124"/>
  <c r="BG124"/>
  <c r="BF124"/>
  <c r="T124"/>
  <c r="R124"/>
  <c r="P124"/>
  <c r="BI119"/>
  <c r="BH119"/>
  <c r="BG119"/>
  <c r="BF119"/>
  <c r="T119"/>
  <c r="R119"/>
  <c r="P119"/>
  <c r="BI114"/>
  <c r="BH114"/>
  <c r="BG114"/>
  <c r="BF114"/>
  <c r="T114"/>
  <c r="R114"/>
  <c r="P114"/>
  <c r="BI110"/>
  <c r="BH110"/>
  <c r="BG110"/>
  <c r="BF110"/>
  <c r="T110"/>
  <c r="R110"/>
  <c r="P110"/>
  <c r="J104"/>
  <c r="J103"/>
  <c r="F103"/>
  <c r="F101"/>
  <c r="E99"/>
  <c r="J55"/>
  <c r="J54"/>
  <c r="F54"/>
  <c r="F52"/>
  <c r="E50"/>
  <c r="J18"/>
  <c r="E18"/>
  <c r="F104"/>
  <c r="J17"/>
  <c r="J12"/>
  <c r="J101"/>
  <c r="E7"/>
  <c r="E48"/>
  <c i="1" r="L50"/>
  <c r="AM50"/>
  <c r="AM49"/>
  <c r="L49"/>
  <c r="AM47"/>
  <c r="L47"/>
  <c r="L45"/>
  <c r="L44"/>
  <c i="2" r="BK801"/>
  <c r="BK684"/>
  <c r="J534"/>
  <c r="BK405"/>
  <c r="BK256"/>
  <c r="J136"/>
  <c r="J692"/>
  <c r="J601"/>
  <c r="J465"/>
  <c r="J386"/>
  <c r="BK326"/>
  <c r="BK286"/>
  <c r="BK136"/>
  <c r="J710"/>
  <c r="J555"/>
  <c r="J358"/>
  <c r="J310"/>
  <c r="BK183"/>
  <c r="BK682"/>
  <c r="J575"/>
  <c r="J450"/>
  <c r="BK339"/>
  <c r="BK252"/>
  <c r="BK848"/>
  <c r="BK762"/>
  <c r="BK700"/>
  <c r="J565"/>
  <c r="BK443"/>
  <c r="BK335"/>
  <c r="J176"/>
  <c r="BK710"/>
  <c r="J590"/>
  <c r="J515"/>
  <c r="J355"/>
  <c r="BK245"/>
  <c r="BK785"/>
  <c r="J640"/>
  <c r="BK545"/>
  <c r="J393"/>
  <c r="J352"/>
  <c r="BK146"/>
  <c r="J810"/>
  <c r="J725"/>
  <c r="BK611"/>
  <c r="BK446"/>
  <c r="J361"/>
  <c r="J189"/>
  <c r="BK748"/>
  <c r="BK595"/>
  <c r="BK408"/>
  <c r="BK304"/>
  <c r="BK220"/>
  <c r="BK759"/>
  <c r="BK625"/>
  <c r="BK453"/>
  <c r="J367"/>
  <c r="J315"/>
  <c r="BK263"/>
  <c r="BK176"/>
  <c r="J719"/>
  <c r="BK640"/>
  <c r="J418"/>
  <c r="J298"/>
  <c r="J110"/>
  <c r="J666"/>
  <c r="BK534"/>
  <c r="BK422"/>
  <c r="BK318"/>
  <c r="BK274"/>
  <c r="BK180"/>
  <c r="BK835"/>
  <c r="BK744"/>
  <c r="BK555"/>
  <c r="BK437"/>
  <c r="BK324"/>
  <c r="J114"/>
  <c r="J696"/>
  <c r="BK619"/>
  <c r="J478"/>
  <c r="J339"/>
  <c r="J248"/>
  <c r="J186"/>
  <c r="BK692"/>
  <c r="J633"/>
  <c r="BK478"/>
  <c r="BK377"/>
  <c r="BK202"/>
  <c r="J857"/>
  <c r="BK751"/>
  <c r="BK550"/>
  <c r="J422"/>
  <c r="J292"/>
  <c r="BK124"/>
  <c r="BK719"/>
  <c r="J619"/>
  <c r="J459"/>
  <c r="J349"/>
  <c r="J245"/>
  <c r="J119"/>
  <c r="J678"/>
  <c r="J570"/>
  <c r="J440"/>
  <c r="J379"/>
  <c r="J318"/>
  <c r="J275"/>
  <c r="J180"/>
  <c r="BK713"/>
  <c r="BK585"/>
  <c r="J414"/>
  <c r="J307"/>
  <c r="J146"/>
  <c r="BK645"/>
  <c r="BK523"/>
  <c r="BK414"/>
  <c r="J301"/>
  <c r="BK227"/>
  <c r="J886"/>
  <c r="BK810"/>
  <c r="BK708"/>
  <c r="J585"/>
  <c r="J453"/>
  <c r="BK352"/>
  <c r="BK248"/>
  <c r="J785"/>
  <c r="J645"/>
  <c r="BK547"/>
  <c r="J425"/>
  <c r="BK332"/>
  <c r="BK216"/>
  <c r="J769"/>
  <c r="BK601"/>
  <c r="BK450"/>
  <c r="BK358"/>
  <c r="J172"/>
  <c r="J848"/>
  <c r="J637"/>
  <c r="J493"/>
  <c r="J372"/>
  <c r="BK239"/>
  <c r="J817"/>
  <c r="BK658"/>
  <c r="BK481"/>
  <c r="BK364"/>
  <c r="J274"/>
  <c r="BK164"/>
  <c r="J700"/>
  <c r="J607"/>
  <c r="J481"/>
  <c r="BK399"/>
  <c r="BK329"/>
  <c r="BK295"/>
  <c r="BK189"/>
  <c r="BK740"/>
  <c r="BK655"/>
  <c r="J437"/>
  <c r="J324"/>
  <c r="BK167"/>
  <c r="BK716"/>
  <c r="BK607"/>
  <c r="BK475"/>
  <c r="J402"/>
  <c r="J278"/>
  <c r="BK186"/>
  <c r="J823"/>
  <c r="J748"/>
  <c r="BK666"/>
  <c r="J475"/>
  <c r="BK361"/>
  <c r="BK232"/>
  <c r="BK780"/>
  <c r="J672"/>
  <c r="BK575"/>
  <c r="J383"/>
  <c r="J280"/>
  <c r="BK143"/>
  <c r="J684"/>
  <c r="J560"/>
  <c r="BK459"/>
  <c r="J223"/>
  <c r="J876"/>
  <c r="BK769"/>
  <c r="BK615"/>
  <c r="J483"/>
  <c r="J377"/>
  <c r="J216"/>
  <c r="BK823"/>
  <c r="BK678"/>
  <c r="J488"/>
  <c r="J399"/>
  <c r="BK289"/>
  <c r="BK172"/>
  <c r="J744"/>
  <c r="J615"/>
  <c r="J519"/>
  <c r="BK411"/>
  <c r="BK355"/>
  <c r="BK310"/>
  <c r="J213"/>
  <c r="J759"/>
  <c r="BK672"/>
  <c r="J446"/>
  <c r="BK342"/>
  <c r="BK276"/>
  <c r="BK736"/>
  <c r="J623"/>
  <c r="BK519"/>
  <c r="J408"/>
  <c r="J283"/>
  <c r="J220"/>
  <c r="BK876"/>
  <c r="J801"/>
  <c r="J674"/>
  <c r="J545"/>
  <c r="BK372"/>
  <c r="J276"/>
  <c i="1" r="AS54"/>
  <c i="2" r="BK674"/>
  <c r="BK560"/>
  <c r="BK428"/>
  <c r="BK315"/>
  <c r="BK223"/>
  <c r="BK754"/>
  <c r="BK629"/>
  <c r="J443"/>
  <c r="J342"/>
  <c r="J124"/>
  <c r="BK803"/>
  <c r="J658"/>
  <c r="BK515"/>
  <c r="J431"/>
  <c r="BK307"/>
  <c r="J183"/>
  <c r="BK756"/>
  <c r="J504"/>
  <c r="BK379"/>
  <c r="J289"/>
  <c r="BK886"/>
  <c r="J708"/>
  <c r="BK598"/>
  <c r="J463"/>
  <c r="BK386"/>
  <c r="BK275"/>
  <c r="J167"/>
  <c r="BK777"/>
  <c r="J704"/>
  <c r="J547"/>
  <c r="BK383"/>
  <c r="J286"/>
  <c r="J149"/>
  <c r="J751"/>
  <c r="J598"/>
  <c r="BK440"/>
  <c r="BK349"/>
  <c r="J263"/>
  <c r="BK149"/>
  <c r="BK704"/>
  <c r="BK580"/>
  <c r="BK389"/>
  <c r="BK259"/>
  <c r="BK110"/>
  <c r="J835"/>
  <c r="BK652"/>
  <c r="J455"/>
  <c r="J396"/>
  <c r="BK283"/>
  <c r="BK784"/>
  <c r="J629"/>
  <c r="BK504"/>
  <c r="J389"/>
  <c r="BK278"/>
  <c r="J143"/>
  <c r="BK725"/>
  <c r="J595"/>
  <c r="BK493"/>
  <c r="J405"/>
  <c r="J332"/>
  <c r="BK298"/>
  <c r="J252"/>
  <c r="BK793"/>
  <c r="J682"/>
  <c r="BK463"/>
  <c r="J329"/>
  <c r="J227"/>
  <c r="J762"/>
  <c r="J648"/>
  <c r="BK565"/>
  <c r="J434"/>
  <c r="BK367"/>
  <c r="J239"/>
  <c r="BK857"/>
  <c r="J756"/>
  <c r="BK696"/>
  <c r="BK455"/>
  <c r="J364"/>
  <c r="J202"/>
  <c r="J754"/>
  <c r="BK623"/>
  <c r="J523"/>
  <c r="BK396"/>
  <c r="J326"/>
  <c r="J164"/>
  <c r="J736"/>
  <c r="BK637"/>
  <c r="BK483"/>
  <c r="BK268"/>
  <c r="BK882"/>
  <c r="J793"/>
  <c r="J688"/>
  <c r="BK590"/>
  <c r="BK434"/>
  <c r="BK346"/>
  <c r="J713"/>
  <c r="J580"/>
  <c r="BK418"/>
  <c r="BK301"/>
  <c r="BK213"/>
  <c r="BK114"/>
  <c r="J655"/>
  <c r="J552"/>
  <c r="BK425"/>
  <c r="J346"/>
  <c r="J304"/>
  <c r="J232"/>
  <c r="J780"/>
  <c r="BK688"/>
  <c r="BK488"/>
  <c r="J335"/>
  <c r="BK280"/>
  <c r="J740"/>
  <c r="BK633"/>
  <c r="BK552"/>
  <c r="J428"/>
  <c r="BK292"/>
  <c r="J268"/>
  <c r="BK119"/>
  <c r="BK817"/>
  <c r="J716"/>
  <c r="J611"/>
  <c r="BK402"/>
  <c r="J259"/>
  <c r="J803"/>
  <c r="J652"/>
  <c r="BK570"/>
  <c r="BK393"/>
  <c r="J295"/>
  <c r="J193"/>
  <c r="J784"/>
  <c r="BK648"/>
  <c r="J550"/>
  <c r="BK431"/>
  <c r="J256"/>
  <c r="J882"/>
  <c r="J777"/>
  <c r="J625"/>
  <c r="BK465"/>
  <c r="J411"/>
  <c r="BK193"/>
  <c l="1" r="R109"/>
  <c r="T709"/>
  <c r="T856"/>
  <c r="T855"/>
  <c r="P109"/>
  <c r="BK192"/>
  <c r="J192"/>
  <c r="J63"/>
  <c r="BK273"/>
  <c r="J273"/>
  <c r="J64"/>
  <c r="BK282"/>
  <c r="J282"/>
  <c r="J67"/>
  <c r="P325"/>
  <c r="T802"/>
  <c r="BK142"/>
  <c r="J142"/>
  <c r="J62"/>
  <c r="R192"/>
  <c r="R273"/>
  <c r="T282"/>
  <c r="T325"/>
  <c r="T378"/>
  <c r="P454"/>
  <c r="T454"/>
  <c r="J464"/>
  <c r="J71"/>
  <c r="T474"/>
  <c r="P492"/>
  <c r="P551"/>
  <c r="T624"/>
  <c r="BK709"/>
  <c r="J709"/>
  <c r="J79"/>
  <c r="R755"/>
  <c r="P802"/>
  <c r="BK109"/>
  <c r="J109"/>
  <c r="J61"/>
  <c r="P142"/>
  <c r="T192"/>
  <c r="P273"/>
  <c r="P282"/>
  <c r="R282"/>
  <c r="BK378"/>
  <c r="J378"/>
  <c r="J69"/>
  <c r="R378"/>
  <c r="BK454"/>
  <c r="J454"/>
  <c r="J70"/>
  <c r="R454"/>
  <c r="BK474"/>
  <c r="J474"/>
  <c r="J72"/>
  <c r="P474"/>
  <c r="BK551"/>
  <c r="J551"/>
  <c r="J76"/>
  <c r="BK624"/>
  <c r="J624"/>
  <c r="J77"/>
  <c r="P673"/>
  <c r="T673"/>
  <c r="BK802"/>
  <c r="J802"/>
  <c r="J81"/>
  <c r="R492"/>
  <c r="R551"/>
  <c r="P624"/>
  <c r="R673"/>
  <c r="BK755"/>
  <c r="J755"/>
  <c r="J80"/>
  <c r="T755"/>
  <c r="BK856"/>
  <c r="J856"/>
  <c r="J84"/>
  <c r="R474"/>
  <c r="BK492"/>
  <c r="J492"/>
  <c r="J75"/>
  <c r="T492"/>
  <c r="T551"/>
  <c r="BK673"/>
  <c r="J673"/>
  <c r="J78"/>
  <c r="P709"/>
  <c r="R802"/>
  <c r="R142"/>
  <c r="T142"/>
  <c r="R624"/>
  <c r="R709"/>
  <c r="R856"/>
  <c r="R855"/>
  <c r="T109"/>
  <c r="T108"/>
  <c r="P192"/>
  <c r="T273"/>
  <c r="BK325"/>
  <c r="J325"/>
  <c r="J68"/>
  <c r="R325"/>
  <c r="P378"/>
  <c r="P755"/>
  <c r="P856"/>
  <c r="P855"/>
  <c r="F55"/>
  <c r="BE172"/>
  <c r="BE176"/>
  <c r="BE245"/>
  <c r="BE252"/>
  <c r="BE268"/>
  <c r="BE274"/>
  <c r="BE280"/>
  <c r="BE318"/>
  <c r="BE324"/>
  <c r="BE326"/>
  <c r="BE352"/>
  <c r="BE355"/>
  <c r="BE364"/>
  <c r="BE383"/>
  <c r="BE481"/>
  <c r="BE545"/>
  <c r="BE565"/>
  <c r="BE575"/>
  <c r="BE598"/>
  <c r="BE601"/>
  <c r="BE672"/>
  <c r="BE682"/>
  <c r="BE762"/>
  <c r="BE835"/>
  <c r="BE882"/>
  <c r="BE186"/>
  <c r="BE278"/>
  <c r="BE289"/>
  <c r="BE304"/>
  <c r="BE329"/>
  <c r="BE335"/>
  <c r="BE367"/>
  <c r="BE386"/>
  <c r="BE411"/>
  <c r="BE437"/>
  <c r="BE590"/>
  <c r="BE595"/>
  <c r="BE623"/>
  <c r="BE674"/>
  <c r="BE678"/>
  <c r="BE708"/>
  <c r="BE710"/>
  <c r="BE759"/>
  <c r="J52"/>
  <c r="BE124"/>
  <c r="BE275"/>
  <c r="BE283"/>
  <c r="BE399"/>
  <c r="BE402"/>
  <c r="BE405"/>
  <c r="BE408"/>
  <c r="BE418"/>
  <c r="BE434"/>
  <c r="BE453"/>
  <c r="BE459"/>
  <c r="BE534"/>
  <c r="BE580"/>
  <c r="BE607"/>
  <c r="BE611"/>
  <c r="BE625"/>
  <c r="BE629"/>
  <c r="BE633"/>
  <c r="BE658"/>
  <c r="BE716"/>
  <c r="BE740"/>
  <c r="BE744"/>
  <c r="BE777"/>
  <c r="BE784"/>
  <c r="BK881"/>
  <c r="J881"/>
  <c r="J86"/>
  <c r="BE180"/>
  <c r="BE183"/>
  <c r="BE189"/>
  <c r="BE292"/>
  <c r="BE307"/>
  <c r="BE339"/>
  <c r="BE342"/>
  <c r="BE483"/>
  <c r="BE488"/>
  <c r="BE493"/>
  <c r="BE515"/>
  <c r="BE519"/>
  <c r="BE550"/>
  <c r="BE615"/>
  <c r="BE655"/>
  <c r="BE719"/>
  <c r="BE725"/>
  <c r="BE736"/>
  <c r="BE793"/>
  <c r="BE810"/>
  <c r="BE817"/>
  <c r="BE823"/>
  <c r="BE848"/>
  <c r="BE857"/>
  <c r="BE876"/>
  <c r="BK482"/>
  <c r="J482"/>
  <c r="J73"/>
  <c r="BK487"/>
  <c r="J487"/>
  <c r="J74"/>
  <c r="BE110"/>
  <c r="BE143"/>
  <c r="BE146"/>
  <c r="BE213"/>
  <c r="BE286"/>
  <c r="BE295"/>
  <c r="BE310"/>
  <c r="BE332"/>
  <c r="BE346"/>
  <c r="BE358"/>
  <c r="BE377"/>
  <c r="BE504"/>
  <c r="BE585"/>
  <c r="BE637"/>
  <c r="BE688"/>
  <c r="BE696"/>
  <c r="BE748"/>
  <c r="BE751"/>
  <c r="BE756"/>
  <c r="E97"/>
  <c r="BE114"/>
  <c r="BE119"/>
  <c r="BE136"/>
  <c r="BE149"/>
  <c r="BE202"/>
  <c r="BE220"/>
  <c r="BE239"/>
  <c r="BE256"/>
  <c r="BE259"/>
  <c r="BE263"/>
  <c r="BE301"/>
  <c r="BE315"/>
  <c r="BE372"/>
  <c r="BE389"/>
  <c r="BE393"/>
  <c r="BE396"/>
  <c r="BE422"/>
  <c r="BE431"/>
  <c r="BE478"/>
  <c r="BE523"/>
  <c r="BE560"/>
  <c r="BE570"/>
  <c r="BE700"/>
  <c r="BE754"/>
  <c r="BE785"/>
  <c r="BE801"/>
  <c r="BE886"/>
  <c r="BK847"/>
  <c r="J847"/>
  <c r="J82"/>
  <c r="BK885"/>
  <c r="J885"/>
  <c r="J87"/>
  <c r="BE164"/>
  <c r="BE167"/>
  <c r="BE216"/>
  <c r="BE223"/>
  <c r="BE276"/>
  <c r="BE349"/>
  <c r="BE361"/>
  <c r="BE414"/>
  <c r="BE455"/>
  <c r="BE547"/>
  <c r="BE619"/>
  <c r="BE684"/>
  <c r="BE713"/>
  <c r="BE769"/>
  <c r="BE780"/>
  <c r="BE193"/>
  <c r="BE227"/>
  <c r="BE232"/>
  <c r="BE248"/>
  <c r="BE298"/>
  <c r="BE379"/>
  <c r="BE425"/>
  <c r="BE428"/>
  <c r="BE440"/>
  <c r="BE443"/>
  <c r="BE446"/>
  <c r="BE450"/>
  <c r="BE463"/>
  <c r="BE465"/>
  <c r="BE475"/>
  <c r="BE552"/>
  <c r="BE555"/>
  <c r="BE640"/>
  <c r="BE645"/>
  <c r="BE648"/>
  <c r="BE652"/>
  <c r="BE666"/>
  <c r="BE692"/>
  <c r="BE704"/>
  <c r="BE803"/>
  <c r="BK279"/>
  <c r="J279"/>
  <c r="J65"/>
  <c r="F35"/>
  <c i="1" r="BB55"/>
  <c r="BB54"/>
  <c r="W31"/>
  <c i="2" r="F37"/>
  <c i="1" r="BD55"/>
  <c r="BD54"/>
  <c r="W33"/>
  <c i="2" r="J34"/>
  <c i="1" r="AW55"/>
  <c i="2" r="F34"/>
  <c i="1" r="BA55"/>
  <c r="BA54"/>
  <c r="W30"/>
  <c i="2" r="F36"/>
  <c i="1" r="BC55"/>
  <c r="BC54"/>
  <c r="W32"/>
  <c i="2" l="1" r="T281"/>
  <c r="T107"/>
  <c r="P108"/>
  <c r="P281"/>
  <c r="R281"/>
  <c r="R108"/>
  <c r="R107"/>
  <c r="BK880"/>
  <c r="J880"/>
  <c r="J85"/>
  <c r="BK281"/>
  <c r="J281"/>
  <c r="J66"/>
  <c r="BK855"/>
  <c r="J855"/>
  <c r="J83"/>
  <c r="BK108"/>
  <c r="J108"/>
  <c r="J60"/>
  <c i="1" r="AW54"/>
  <c r="AK30"/>
  <c i="2" r="F33"/>
  <c i="1" r="AZ55"/>
  <c r="AZ54"/>
  <c r="W29"/>
  <c i="2" r="J33"/>
  <c i="1" r="AV55"/>
  <c r="AT55"/>
  <c r="AX54"/>
  <c r="AY54"/>
  <c i="2" l="1" r="P107"/>
  <c i="1" r="AU55"/>
  <c i="2" r="BK107"/>
  <c r="J107"/>
  <c i="1" r="AU54"/>
  <c r="AV54"/>
  <c r="AK29"/>
  <c i="2" r="J30"/>
  <c i="1" r="AG55"/>
  <c r="AG54"/>
  <c r="AK26"/>
  <c i="2" l="1" r="J59"/>
  <c r="J39"/>
  <c i="1" r="AN55"/>
  <c r="AK35"/>
  <c r="AT54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<sst xmlns="http://schemas.openxmlformats.org/spreadsheetml/2006/main">
  <si>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</si>
  <si>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</si>
  <si>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</si>
  <si>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</si>
  <si>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</si>
  <si>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{5f28e8bb-2af5-4d02-aa22-0abfdf01fe01}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</si>
  <si>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</si>
  <si>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</si>
  <si>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</si>
  <si>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</si>
  <si>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</si>
  <si>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</si>
  <si>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</si>
  <si>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</si>
  <si>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21-006-00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</si>
  <si>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</si>
  <si>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</si>
  <si>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Společenský dům Hořovice</t>
  </si>
  <si>
    <t>KSO:</t>
  </si>
  <si>
    <t/>
  </si>
  <si>
    <t>CC-CZ:</t>
  </si>
  <si>
    <t>Místo:</t>
  </si>
  <si>
    <t>Nádražní 606, Hořovice</t>
  </si>
  <si>
    <t>Datum:</t>
  </si>
  <si>
    <t>8.5.2021</t>
  </si>
  <si>
    <t>Zadavatel:</t>
  </si>
  <si>
    <t>IČ:</t>
  </si>
  <si>
    <t>00233242</t>
  </si>
  <si>
    <t>Město Hořovice</t>
  </si>
  <si>
    <t>DIČ:</t>
  </si>
  <si>
    <t>Uchazeč:</t>
  </si>
  <si>
    <t>Vyplň údaj</t>
  </si>
  <si>
    <t>Projektant:</t>
  </si>
  <si>
    <t>76490581</t>
  </si>
  <si>
    <t>Ing. David Mertl</t>
  </si>
  <si>
    <t>True</t>
  </si>
  <si>
    <t>1</t>
  </si>
  <si>
    <t>Zpracovatel:</t>
  </si>
  <si>
    <t>71362258</t>
  </si>
  <si>
    <t>Ing. Luboš Šustr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</si>
  <si>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</si>
  <si>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www.podminky.urs.cz.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</si>
  <si>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</si>
  <si>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</si>
  <si>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</si>
  <si>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</si>
  <si>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</si>
  <si>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</si>
  <si>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</si>
  <si>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</si>
  <si>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</si>
  <si>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</si>
  <si>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</si>
  <si>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</si>
  <si>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</si>
  <si>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</si>
  <si>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</si>
  <si>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</si>
  <si>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</si>
  <si>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</si>
  <si>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</si>
  <si>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</si>
  <si>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</si>
  <si>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</si>
  <si>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</si>
  <si>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</si>
  <si>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</si>
  <si>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</si>
  <si>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</si>
  <si>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</si>
  <si>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</si>
  <si>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</si>
  <si>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</si>
  <si>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</si>
  <si>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</si>
  <si>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</si>
  <si>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</si>
  <si>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</si>
  <si>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</si>
  <si>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</si>
  <si>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</si>
  <si>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21-006-01</t>
  </si>
  <si>
    <t>Denní stacionář</t>
  </si>
  <si>
    <t>STA</t>
  </si>
  <si>
    <t>{2614030b-f817-4deb-beeb-dd1d44c111d2}</t>
  </si>
  <si>
    <t>2</t>
  </si>
  <si>
    <t>PPY100</t>
  </si>
  <si>
    <t>Plocha příček ytong tl. 100 mm</t>
  </si>
  <si>
    <t>m2</t>
  </si>
  <si>
    <t>8,129</t>
  </si>
  <si>
    <t>PPodhledM</t>
  </si>
  <si>
    <t>Plocha podhledu minerálního</t>
  </si>
  <si>
    <t>48,76</t>
  </si>
  <si>
    <t>KRYCÍ LIST SOUPISU PRACÍ</t>
  </si>
  <si>
    <t>PPodhledSDKA</t>
  </si>
  <si>
    <t>Plocha podhledu SDK - desky A 12,5</t>
  </si>
  <si>
    <t>6,77</t>
  </si>
  <si>
    <t>PPodhledSDKH2</t>
  </si>
  <si>
    <t>Plocha podhledu SDK - desky H2</t>
  </si>
  <si>
    <t>7,87</t>
  </si>
  <si>
    <t>PPVinyl</t>
  </si>
  <si>
    <t>Plocha podlah vinylových</t>
  </si>
  <si>
    <t>20,79</t>
  </si>
  <si>
    <t>LSoklVinyl</t>
  </si>
  <si>
    <t>Délka soklu vinylu</t>
  </si>
  <si>
    <t>m</t>
  </si>
  <si>
    <t>26,16</t>
  </si>
  <si>
    <t>Objekt:</t>
  </si>
  <si>
    <t>PKDLK</t>
  </si>
  <si>
    <t>Plocha keramické dlažby koupelna</t>
  </si>
  <si>
    <t>21-006-01 - Denní stacionář</t>
  </si>
  <si>
    <t>PKDLCH</t>
  </si>
  <si>
    <t>Plocha keramické dlažby chodeb</t>
  </si>
  <si>
    <t>LKSokl</t>
  </si>
  <si>
    <t>Délka keramického soklu</t>
  </si>
  <si>
    <t>15,6</t>
  </si>
  <si>
    <t>PKO</t>
  </si>
  <si>
    <t>Plocha keramického obkladu</t>
  </si>
  <si>
    <t>30,009</t>
  </si>
  <si>
    <t>POMIStenC</t>
  </si>
  <si>
    <t>Plocha omítek interiérových stěn - celkem</t>
  </si>
  <si>
    <t>282,652</t>
  </si>
  <si>
    <t>POMIStenN</t>
  </si>
  <si>
    <t>Plocha omítek stěn nová</t>
  </si>
  <si>
    <t>16,258</t>
  </si>
  <si>
    <t>POMIStenO10</t>
  </si>
  <si>
    <t>Plocha omítek stěn interiérových opravovaných z 10%</t>
  </si>
  <si>
    <t>266,394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</si>
  <si>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</si>
  <si>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</si>
  <si>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</si>
  <si>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</si>
  <si>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</si>
  <si>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</si>
  <si>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</si>
  <si>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</si>
  <si>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</si>
  <si>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</si>
  <si>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</si>
  <si>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</si>
  <si>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</si>
  <si>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</si>
  <si>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726 - Zdravotechnika - předstěnové instalace</t>
  </si>
  <si>
    <t xml:space="preserve">    727 - Zdravotechnika - požární ochrana</t>
  </si>
  <si>
    <t xml:space="preserve">    732 - Ústřední vytápění - strojovny</t>
  </si>
  <si>
    <t xml:space="preserve">    733 - Ústřední vytápění - potrubí</t>
  </si>
  <si>
    <t xml:space="preserve">    751 - Vzduchotechnika</t>
  </si>
  <si>
    <t xml:space="preserve">    763 - Konstrukce suché výstavby</t>
  </si>
  <si>
    <t xml:space="preserve">    766 - Konstrukce truhlářské</t>
  </si>
  <si>
    <t xml:space="preserve">    771 - Podlahy z dlaždic</t>
  </si>
  <si>
    <t xml:space="preserve">    775 - Podlahy skládané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</si>
  <si>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</si>
  <si>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</si>
  <si>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</si>
  <si>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</si>
  <si>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M - Práce a dodávky M</t>
  </si>
  <si>
    <t xml:space="preserve">    21-M - Elektromontáže</t>
  </si>
  <si>
    <t>VRN - Vedlejší rozpočtové náklady</t>
  </si>
  <si>
    <t xml:space="preserve">    VRN3 - Zařízení staveniště</t>
  </si>
  <si>
    <t xml:space="preserve">    VRN6 - Územní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</si>
  <si>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</si>
  <si>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</si>
  <si>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</si>
  <si>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</si>
  <si>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</si>
  <si>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</si>
  <si>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</si>
  <si>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</si>
  <si>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</si>
  <si>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</si>
  <si>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</si>
  <si>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</si>
  <si>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</si>
  <si>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</si>
  <si>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</si>
  <si>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</si>
  <si>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</si>
  <si>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</si>
  <si>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</si>
  <si>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342272225</t>
  </si>
  <si>
    <t>Příčky z pórobetonových tvárnic hladkých na tenké maltové lože objemová hmotnost do 500 kg/m3, tloušťka příčky 100 mm</t>
  </si>
  <si>
    <t>4</t>
  </si>
  <si>
    <t>-1621378597</t>
  </si>
  <si>
    <t>VV</t>
  </si>
  <si>
    <t>"2.13 - polopříčka - ozn. B" 2,16*2,2</t>
  </si>
  <si>
    <t>"2.13" (0,9+0,25+0,8)*(3,17+0,1)-0,7*2,0*1-0,8*2,0*1</t>
  </si>
  <si>
    <t>Součet</t>
  </si>
  <si>
    <t>342291111</t>
  </si>
  <si>
    <t>Ukotvení příček polyuretanovou pěnou, tl. příčky do 100 mm</t>
  </si>
  <si>
    <t>-1085267597</t>
  </si>
  <si>
    <t>příčky tl. 100 mm</t>
  </si>
  <si>
    <t>"2.13" (0,9+0,25+0,8)</t>
  </si>
  <si>
    <t>Mezisoučet</t>
  </si>
  <si>
    <t>342291112</t>
  </si>
  <si>
    <t>Ukotvení příček polyuretanovou pěnou, tl. příčky přes 100 mm</t>
  </si>
  <si>
    <t>-981777658</t>
  </si>
  <si>
    <t>přizdívky a zazdívky</t>
  </si>
  <si>
    <t>"2.19 - zazdívka niky - ozn. D" 0,6</t>
  </si>
  <si>
    <t>342291121</t>
  </si>
  <si>
    <t>Ukotvení příček plochými kotvami, do konstrukce cihelné</t>
  </si>
  <si>
    <t>449074557</t>
  </si>
  <si>
    <t>"2.13 - polopříčka - ozn. B" 2*2,2</t>
  </si>
  <si>
    <t>"2.13" 2*(3,17+0,1)</t>
  </si>
  <si>
    <t xml:space="preserve">"2.13 - u WC - ozn. A" 2*1,25 </t>
  </si>
  <si>
    <t xml:space="preserve">"2.13A - u WC - ozn. A" 2*1,25 </t>
  </si>
  <si>
    <t xml:space="preserve">"2.14 - u WC - ozn. A" 2*1,25 </t>
  </si>
  <si>
    <t xml:space="preserve">"2.19 - zazdívka niky - ozn. D" 2*3,17 </t>
  </si>
  <si>
    <t>5</t>
  </si>
  <si>
    <t>346272256</t>
  </si>
  <si>
    <t>Přizdívky z pórobetonových tvárnic objemová hmotnost do 500 kg/m3, na tenké maltové lože, tloušťka přizdívky 150 mm</t>
  </si>
  <si>
    <t>-656982081</t>
  </si>
  <si>
    <t xml:space="preserve">"2.13 - u WC - ozn. A" 1,8*1,25 </t>
  </si>
  <si>
    <t xml:space="preserve">"2.13A - u WC - ozn. A" (0,85+0,16)*1,25 </t>
  </si>
  <si>
    <t xml:space="preserve">"2.14 - u WC - ozn. A" 0,75*1,25 </t>
  </si>
  <si>
    <t xml:space="preserve">"2.19 - zazdívka niky - ozn. D" 0,6*3,17 </t>
  </si>
  <si>
    <t>6</t>
  </si>
  <si>
    <t>Úpravy povrchů, podlahy a osazování výplní</t>
  </si>
  <si>
    <t>612321141</t>
  </si>
  <si>
    <t>Omítka vápenocementová vnitřních ploch nanášená ručně dvouvrstvá, tloušťky jádrové omítky do 10 mm a tloušťky štuku do 3 mm štuková svislých konstrukcí stěn</t>
  </si>
  <si>
    <t>2002337406</t>
  </si>
  <si>
    <t>PPY100*2</t>
  </si>
  <si>
    <t>7</t>
  </si>
  <si>
    <t>612321191</t>
  </si>
  <si>
    <t>Omítka vápenocementová vnitřních ploch nanášená ručně Příplatek k cenám za každých dalších i započatých 5 mm tloušťky omítky přes 10 mm stěn</t>
  </si>
  <si>
    <t>2037316372</t>
  </si>
  <si>
    <t>8</t>
  </si>
  <si>
    <t>612325421</t>
  </si>
  <si>
    <t>Oprava vápenocementové omítky vnitřních ploch štukové dvouvrstvé, tloušťky do 20 mm a tloušťky štuku do 3 mm stěn, v rozsahu opravované plochy do 10%</t>
  </si>
  <si>
    <t>1525747078</t>
  </si>
  <si>
    <t xml:space="preserve">"2.09" (4,78+2,76)*2*3,0 "okno  a dveře neodečítám - vliv ostění" </t>
  </si>
  <si>
    <t xml:space="preserve">"2.09A" (1,15+0,3+2,65+0,05+0,3)*2*2,8 "okno  a dveře neodečítám - vliv ostění" </t>
  </si>
  <si>
    <t xml:space="preserve">"2.10" (4,78+2,81+0,3)*2*3,0 "okno  a dveře neodečítám - vliv ostění" </t>
  </si>
  <si>
    <t xml:space="preserve">"2.11" (2,5+2,28+1,4+0,15)*2*3,0 "okno  a dveře neodečítám - vliv ostění" </t>
  </si>
  <si>
    <t xml:space="preserve">"2.11A" (1,15+2,65+0,3)*2*2,8 "okno  a dveře neodečítám - vliv ostění" </t>
  </si>
  <si>
    <t xml:space="preserve">"2.12" (2,91+3,8+0,62+0,18+1,1+0,19)*2*3,0 "okno a dveře neodečítám - vliv ostění" </t>
  </si>
  <si>
    <t>"2.13" (1,8+2,16)*2*2,89-0,8*2,0*1</t>
  </si>
  <si>
    <t xml:space="preserve">"2.13A" (0,85+0,16+2,16)*2*2,89-0,7*2,0*1 "okno neodečítám - vliv ostění" </t>
  </si>
  <si>
    <t xml:space="preserve">"2.14" (1,54+1,34)*2*2,5-0,6*2,0*1 "okno neodečítám - vliv ostění" </t>
  </si>
  <si>
    <t>uvažovaná oprava omítek</t>
  </si>
  <si>
    <t>POMIStenC-POMIStenN</t>
  </si>
  <si>
    <t>9</t>
  </si>
  <si>
    <t>619991001</t>
  </si>
  <si>
    <t>Zakrytí vnitřních ploch před znečištěním včetně pozdějšího odkrytí podlah fólií přilepenou lepící páskou</t>
  </si>
  <si>
    <t>653472209</t>
  </si>
  <si>
    <t>"odhad" 50</t>
  </si>
  <si>
    <t>10</t>
  </si>
  <si>
    <t>619991011</t>
  </si>
  <si>
    <t>Zakrytí vnitřních ploch před znečištěním včetně pozdějšího odkrytí konstrukcí a prvků obalením fólií a přelepením páskou</t>
  </si>
  <si>
    <t>-322003119</t>
  </si>
  <si>
    <t>"luxfery - 2 strany" 18*3*0,2*0,2*2</t>
  </si>
  <si>
    <t>"okna" 0,67*0,5*1+1,075*1,45*1+1,0*1,45*1+2,65*1,49*2+1,3*1,49*3</t>
  </si>
  <si>
    <t>"ostatní" 10</t>
  </si>
  <si>
    <t>11</t>
  </si>
  <si>
    <t>632451107</t>
  </si>
  <si>
    <t>Potěr cementový samonivelační ze suchých směsí tloušťky přes 15 do 20 mm</t>
  </si>
  <si>
    <t>1328172729</t>
  </si>
  <si>
    <t>předpokládá se vyrovnávací potěr spádovaných podlah v komorách (2.09A a 2.11A)</t>
  </si>
  <si>
    <t>12</t>
  </si>
  <si>
    <t>642942111</t>
  </si>
  <si>
    <t>Osazování zárubní nebo rámů kovových dveřních lisovaných nebo z úhelníků bez dveřních křídel na cementovou maltu, plochy otvoru do 2,5 m2</t>
  </si>
  <si>
    <t>kus</t>
  </si>
  <si>
    <t>-887116082</t>
  </si>
  <si>
    <t>"dle výpisu HSV - ZÁRUBNĚ - 800P" 1</t>
  </si>
  <si>
    <t>"dle výpisu HSV - ZÁRUBNĚ - 700P" 1</t>
  </si>
  <si>
    <t>13</t>
  </si>
  <si>
    <t>M</t>
  </si>
  <si>
    <t>55331486</t>
  </si>
  <si>
    <t>zárubeň jednokřídlá ocelová pro zdění tl stěny 110-150mm rozměru 700/1970, 2100mm</t>
  </si>
  <si>
    <t>-1088454811</t>
  </si>
  <si>
    <t>14</t>
  </si>
  <si>
    <t>55331487</t>
  </si>
  <si>
    <t>zárubeň jednokřídlá ocelová pro zdění tl stěny 110-150mm rozměru 800/1970, 2100mm</t>
  </si>
  <si>
    <t>1919401257</t>
  </si>
  <si>
    <t>642945111</t>
  </si>
  <si>
    <t>Osazování ocelových zárubní protipožárních nebo protiplynových dveří do vynechaného otvoru, s obetonováním, dveří jednokřídlových do 2,5 m2</t>
  </si>
  <si>
    <t>-77946628</t>
  </si>
  <si>
    <t>"dle výpisu HSV - ZÁRUBNĚ - 900L, PO EW30 DP3 Sm" 1</t>
  </si>
  <si>
    <t>16</t>
  </si>
  <si>
    <t>55331563</t>
  </si>
  <si>
    <t>zárubeň jednokřídlá ocelová pro zdění s protipožární úpravou tl stěny 110-150mm rozměru 900/1970, 2100mm</t>
  </si>
  <si>
    <t>-1660437236</t>
  </si>
  <si>
    <t>Ostatní konstrukce a práce, bourání</t>
  </si>
  <si>
    <t>17</t>
  </si>
  <si>
    <t>949101111</t>
  </si>
  <si>
    <t>Lešení pomocné pracovní pro objekty pozemních staveb pro zatížení do 150 kg/m2, o výšce lešeňové podlahy do 1,9 m</t>
  </si>
  <si>
    <t>-1763346858</t>
  </si>
  <si>
    <t>PPY100/2,89*1,5</t>
  </si>
  <si>
    <t>POMIStenC/3,0*1,5</t>
  </si>
  <si>
    <t>18</t>
  </si>
  <si>
    <t>952901111</t>
  </si>
  <si>
    <t>Vyčištění budov nebo objektů před předáním do užívání budov bytové nebo občanské výstavby, světlé výšky podlaží do 4 m</t>
  </si>
  <si>
    <t>-1375575297</t>
  </si>
  <si>
    <t>"2.09" 13,19</t>
  </si>
  <si>
    <t>"2.09A" 3,72</t>
  </si>
  <si>
    <t>"2.10" 14,78</t>
  </si>
  <si>
    <t>"2.11" 9,57</t>
  </si>
  <si>
    <t>"2.11A" 3,05</t>
  </si>
  <si>
    <t>"2.12" 11,22</t>
  </si>
  <si>
    <t>"2.13" 3,89</t>
  </si>
  <si>
    <t>"2.13A" 2,18</t>
  </si>
  <si>
    <t>"2.14" 1,8</t>
  </si>
  <si>
    <t>PPC</t>
  </si>
  <si>
    <t>19</t>
  </si>
  <si>
    <t>962031132</t>
  </si>
  <si>
    <t>Bourání příček z cihel, tvárnic nebo příčkovek z cihel pálených, plných nebo dutých na maltu vápennou nebo vápenocementovou, tl. do 100 mm</t>
  </si>
  <si>
    <t>1246845473</t>
  </si>
  <si>
    <t>"2.13" 0,96*1,4+(0,8+1,8)*0,6 "obezdívka vany"</t>
  </si>
  <si>
    <t>20</t>
  </si>
  <si>
    <t>965043321</t>
  </si>
  <si>
    <t>Bourání mazanin betonových s potěrem nebo teracem tl. do 100 mm, plochy do 1 m2</t>
  </si>
  <si>
    <t>m3</t>
  </si>
  <si>
    <t>175527467</t>
  </si>
  <si>
    <t>"2.09A - schod" 0,45*0,9*0,1</t>
  </si>
  <si>
    <t>"2.09A - schod" (0,55+0,1*2)*0,9*0,1</t>
  </si>
  <si>
    <t>965043341</t>
  </si>
  <si>
    <t>Bourání mazanin betonových s potěrem nebo teracem tl. do 100 mm, plochy přes 4 m2</t>
  </si>
  <si>
    <t>1389060361</t>
  </si>
  <si>
    <t>"2.12 - teraco dl." 11,22*0,1</t>
  </si>
  <si>
    <t>22</t>
  </si>
  <si>
    <t>968062455</t>
  </si>
  <si>
    <t>Vybourání dřevěných rámů oken s křídly, dveřních zárubní, vrat, stěn, ostění nebo obkladů dveřních zárubní, plochy do 2 m2</t>
  </si>
  <si>
    <t>-1887319971</t>
  </si>
  <si>
    <t>zárubně u komor</t>
  </si>
  <si>
    <t>"dveře š. 800 mm" 0,9*2,39*(2+2)</t>
  </si>
  <si>
    <t>23</t>
  </si>
  <si>
    <t>968072455</t>
  </si>
  <si>
    <t>Vybourání kovových rámů oken s křídly, dveřních zárubní, vrat, stěn, ostění nebo obkladů dveřních zárubní, plochy do 2 m2</t>
  </si>
  <si>
    <t>-1911188379</t>
  </si>
  <si>
    <t>"dveře š. 600 mm" 0,6*2,0*2</t>
  </si>
  <si>
    <t>"dveře š. 800 mm" 0,8*2,0*0</t>
  </si>
  <si>
    <t>"dveře š. 900 mm" 0,9*2,0*1</t>
  </si>
  <si>
    <t>24</t>
  </si>
  <si>
    <t>969021112</t>
  </si>
  <si>
    <t>Vybourání vnitřního potrubí včetně vysekání drážky litinového do DN 100</t>
  </si>
  <si>
    <t>-234595457</t>
  </si>
  <si>
    <t>stoupačka kanalizace</t>
  </si>
  <si>
    <t>"1.PP" (2,45+0,15)*2</t>
  </si>
  <si>
    <t>"1.NP" (4,3+0,28)*2</t>
  </si>
  <si>
    <t>"2.NP" (3,19+0,20)*2</t>
  </si>
  <si>
    <t>"ostatní" 10,0</t>
  </si>
  <si>
    <t>25</t>
  </si>
  <si>
    <t>969031111</t>
  </si>
  <si>
    <t>Vybourání vnitřního potrubí včetně vysekání drážky ocelového do DN 50</t>
  </si>
  <si>
    <t>152219278</t>
  </si>
  <si>
    <t>stoupačka vody</t>
  </si>
  <si>
    <t>"1.PP" (2,45+0,15)*1</t>
  </si>
  <si>
    <t>"1.NP" (4,3+0,28)*1</t>
  </si>
  <si>
    <t>"ostatní" 20,0</t>
  </si>
  <si>
    <t>26</t>
  </si>
  <si>
    <t>971033621</t>
  </si>
  <si>
    <t>Vybourání otvorů ve zdivu základovém nebo nadzákladovém z cihel, tvárnic, příčkovek z cihel pálených na maltu vápennou nebo vápenocementovou plochy do 4 m2, tl. do 100 mm</t>
  </si>
  <si>
    <t>-1948470224</t>
  </si>
  <si>
    <t>"2.13" (0,7+0,26+0,7+0,36)*(3,17+0,1)-0,6*2,0*2</t>
  </si>
  <si>
    <t>27</t>
  </si>
  <si>
    <t>973031151</t>
  </si>
  <si>
    <t>Vysekání výklenků nebo kapes ve zdivu z cihel na maltu vápennou nebo vápenocementovou výklenků, pohledové plochy přes 0,25 m2</t>
  </si>
  <si>
    <t>-755983717</t>
  </si>
  <si>
    <t>nika pro elektrorozvaděč</t>
  </si>
  <si>
    <t>"odhad" 0,6*0,6*0,25</t>
  </si>
  <si>
    <t>28</t>
  </si>
  <si>
    <t>977151124</t>
  </si>
  <si>
    <t>Jádrové vrty diamantovými korunkami do stavebních materiálů (železobetonu, betonu, cihel, obkladů, dlažeb, kamene) průměru přes 150 do 180 mm</t>
  </si>
  <si>
    <t>586180572</t>
  </si>
  <si>
    <t>pro digestoř přes fasádu</t>
  </si>
  <si>
    <t>0,6</t>
  </si>
  <si>
    <t>29</t>
  </si>
  <si>
    <t>978013121</t>
  </si>
  <si>
    <t>Otlučení vápenných nebo vápenocementových omítek vnitřních ploch stěn s vyškrabáním spar, s očištěním zdiva, v rozsahu přes 5 do 10 %</t>
  </si>
  <si>
    <t>-699303286</t>
  </si>
  <si>
    <t>30</t>
  </si>
  <si>
    <t>978059541</t>
  </si>
  <si>
    <t>Odsekání obkladů stěn včetně otlučení podkladní omítky až na zdivo z obkládaček vnitřních, z jakýchkoliv materiálů, plochy přes 1 m2</t>
  </si>
  <si>
    <t>-63902182</t>
  </si>
  <si>
    <t>"2.11" (2,53+0,05)*1,5</t>
  </si>
  <si>
    <t>"2.13" (0,96+1,875+2,16+0,75)*1,5</t>
  </si>
  <si>
    <t>31</t>
  </si>
  <si>
    <t>978900001</t>
  </si>
  <si>
    <t>Ostatní bourací práce a demontáže</t>
  </si>
  <si>
    <t>kpl</t>
  </si>
  <si>
    <t>-895510179</t>
  </si>
  <si>
    <t xml:space="preserve">předpokládají se ostatní  bourací práce a demontáže jinde neuvedené, ale nutné k realizaci předmětu díla vč. odpojení instalací (voda, ÚT,elektro ...)</t>
  </si>
  <si>
    <t>vč. realizace sond do stavebních konstrukcí</t>
  </si>
  <si>
    <t>"komplet" 1</t>
  </si>
  <si>
    <t>32</t>
  </si>
  <si>
    <t>978900002</t>
  </si>
  <si>
    <t>Přípomocné práce pro ZTI, vytápění a elektro</t>
  </si>
  <si>
    <t>-1049104718</t>
  </si>
  <si>
    <t>předpokládají se přípomocné a stavební práce pro ZTI, vytápění a elektro, včetně prostupů, drážek, zaplentování a začištění po realizaci rozvodů,</t>
  </si>
  <si>
    <t>vč. případného zaslepení původních vybouraných rozvodů, .....</t>
  </si>
  <si>
    <t>"kompletní provedení" 1</t>
  </si>
  <si>
    <t>997</t>
  </si>
  <si>
    <t>Přesun sutě</t>
  </si>
  <si>
    <t>33</t>
  </si>
  <si>
    <t>997013213</t>
  </si>
  <si>
    <t>Vnitrostaveništní doprava suti a vybouraných hmot vodorovně do 50 m svisle ručně pro budovy a haly výšky přes 9 do 12 m</t>
  </si>
  <si>
    <t>t</t>
  </si>
  <si>
    <t>-156035536</t>
  </si>
  <si>
    <t>34</t>
  </si>
  <si>
    <t>997013501</t>
  </si>
  <si>
    <t>Odvoz suti a vybouraných hmot na skládku nebo meziskládku se složením, na vzdálenost do 1 km</t>
  </si>
  <si>
    <t>1242496290</t>
  </si>
  <si>
    <t>35</t>
  </si>
  <si>
    <t>997013509</t>
  </si>
  <si>
    <t>Odvoz suti a vybouraných hmot na skládku nebo meziskládku se složením, na vzdálenost Příplatek k ceně za každý další i započatý 1 km přes 1 km</t>
  </si>
  <si>
    <t>-2087641939</t>
  </si>
  <si>
    <t>13,322*4 'Přepočtené koeficientem množství</t>
  </si>
  <si>
    <t>36</t>
  </si>
  <si>
    <t>997013631</t>
  </si>
  <si>
    <t>Poplatek za uložení stavebního odpadu na skládce (skládkovné) směsného stavebního a demoličního zatříděného do Katalogu odpadů pod kódem 17 09 04</t>
  </si>
  <si>
    <t>1551303374</t>
  </si>
  <si>
    <t>998</t>
  </si>
  <si>
    <t>Přesun hmot</t>
  </si>
  <si>
    <t>37</t>
  </si>
  <si>
    <t>998018002</t>
  </si>
  <si>
    <t>Přesun hmot pro budovy občanské výstavby, bydlení, výrobu a služby ruční - bez užití mechanizace vodorovná dopravní vzdálenost do 100 m pro budovy s jakoukoliv nosnou konstrukcí výšky přes 6 do 12 m</t>
  </si>
  <si>
    <t>523266027</t>
  </si>
  <si>
    <t>PSV</t>
  </si>
  <si>
    <t>Práce a dodávky PSV</t>
  </si>
  <si>
    <t>721</t>
  </si>
  <si>
    <t>Zdravotechnika - vnitřní kanalizace</t>
  </si>
  <si>
    <t>38</t>
  </si>
  <si>
    <t>721171914</t>
  </si>
  <si>
    <t>Opravy odpadního potrubí plastového propojení dosavadního potrubí DN 75</t>
  </si>
  <si>
    <t>-2140388692</t>
  </si>
  <si>
    <t>39</t>
  </si>
  <si>
    <t>721171915</t>
  </si>
  <si>
    <t>Opravy odpadního potrubí plastového propojení dosavadního potrubí DN 110</t>
  </si>
  <si>
    <t>505447808</t>
  </si>
  <si>
    <t>40</t>
  </si>
  <si>
    <t>721174025</t>
  </si>
  <si>
    <t>Potrubí z trub polypropylenových odpadní (svislé) DN 110</t>
  </si>
  <si>
    <t>-1955416396</t>
  </si>
  <si>
    <t>"dle výpisu ZTI" 18,0</t>
  </si>
  <si>
    <t>41</t>
  </si>
  <si>
    <t>721174042</t>
  </si>
  <si>
    <t>Potrubí z trub polypropylenových připojovací DN 40</t>
  </si>
  <si>
    <t>-575657367</t>
  </si>
  <si>
    <t>"dle výpisu ZTI" 6,0</t>
  </si>
  <si>
    <t>42</t>
  </si>
  <si>
    <t>721174043</t>
  </si>
  <si>
    <t>Potrubí z trub polypropylenových připojovací DN 50</t>
  </si>
  <si>
    <t>-1934058561</t>
  </si>
  <si>
    <t>"dle výpisu ZTI" 5,0</t>
  </si>
  <si>
    <t>43</t>
  </si>
  <si>
    <t>721174044</t>
  </si>
  <si>
    <t>Potrubí z trub polypropylenových připojovací DN 75</t>
  </si>
  <si>
    <t>1534572122</t>
  </si>
  <si>
    <t>"dle výpisu ZTI" 9,0</t>
  </si>
  <si>
    <t>44</t>
  </si>
  <si>
    <t>28615650R</t>
  </si>
  <si>
    <t>čistící kus kanalizační PP DN 75</t>
  </si>
  <si>
    <t>2116072833</t>
  </si>
  <si>
    <t>"dle výpisu ZTI" 1,0</t>
  </si>
  <si>
    <t>45</t>
  </si>
  <si>
    <t>721174045</t>
  </si>
  <si>
    <t>Potrubí z trub polypropylenových připojovací DN 110</t>
  </si>
  <si>
    <t>1602254818</t>
  </si>
  <si>
    <t>46</t>
  </si>
  <si>
    <t>28615651</t>
  </si>
  <si>
    <t>čistící kus kanalizační PP DN 110</t>
  </si>
  <si>
    <t>-734381353</t>
  </si>
  <si>
    <t>47</t>
  </si>
  <si>
    <t>721200001</t>
  </si>
  <si>
    <t>Dopojení kanalizace zařizovacích předmětů v 1.NP</t>
  </si>
  <si>
    <t>1659520567</t>
  </si>
  <si>
    <t>předpokládá se dopojení stáv. zařizovacích předmětů v 1.NP a mezipatře do nové stoupačky (2x WC + 2x umyvadlo) - viz. výkres ZTI č. 08 - ŘEZY KANAL.</t>
  </si>
  <si>
    <t>včetně nutných bouracích prací a zpětného uvedení do původního stavu</t>
  </si>
  <si>
    <t>48</t>
  </si>
  <si>
    <t>721273153</t>
  </si>
  <si>
    <t>Ventilační hlavice z polypropylenu (PP) DN 110</t>
  </si>
  <si>
    <t>-127858897</t>
  </si>
  <si>
    <t>49</t>
  </si>
  <si>
    <t>721290111</t>
  </si>
  <si>
    <t>Zkouška těsnosti kanalizace v objektech vodou do DN 125</t>
  </si>
  <si>
    <t>-1849392705</t>
  </si>
  <si>
    <t>"HT D 40" 6,0</t>
  </si>
  <si>
    <t>"HT D 50" 5,0</t>
  </si>
  <si>
    <t>"HT D 75" 9,0</t>
  </si>
  <si>
    <t>"HT D 110" 18,0</t>
  </si>
  <si>
    <t>50</t>
  </si>
  <si>
    <t>998721202</t>
  </si>
  <si>
    <t>Přesun hmot pro vnitřní kanalizace stanovený procentní sazbou (%) z ceny vodorovná dopravní vzdálenost do 50 m v objektech výšky přes 6 do 12 m</t>
  </si>
  <si>
    <t>%</t>
  </si>
  <si>
    <t>511381182</t>
  </si>
  <si>
    <t>722</t>
  </si>
  <si>
    <t>Zdravotechnika - vnitřní vodovod</t>
  </si>
  <si>
    <t>51</t>
  </si>
  <si>
    <t>722174021</t>
  </si>
  <si>
    <t>Potrubí z plastových trubek z polypropylenu PPR svařovaných polyfúzně PN 20 (SDR 6) D 16 x 2,7</t>
  </si>
  <si>
    <t>-1408575218</t>
  </si>
  <si>
    <t>"dle výpisu ZTI" 4,0</t>
  </si>
  <si>
    <t>52</t>
  </si>
  <si>
    <t>722174022</t>
  </si>
  <si>
    <t>Potrubí z plastových trubek z polypropylenu PPR svařovaných polyfúzně PN 20 (SDR 6) D 20 x 3,4</t>
  </si>
  <si>
    <t>1952891833</t>
  </si>
  <si>
    <t>"dle výpisu ZTI" 42,0</t>
  </si>
  <si>
    <t>53</t>
  </si>
  <si>
    <t>722174024</t>
  </si>
  <si>
    <t>Potrubí z plastových trubek z polypropylenu PPR svařovaných polyfúzně PN 20 (SDR 6) D 32 x 5,4</t>
  </si>
  <si>
    <t>-770609793</t>
  </si>
  <si>
    <t>"dle výpisu ZTI" 8,0</t>
  </si>
  <si>
    <t>54</t>
  </si>
  <si>
    <t>722181231</t>
  </si>
  <si>
    <t>Ochrana potrubí termoizolačními trubicemi z pěnového polyetylenu PE přilepenými v příčných a podélných spojích, tloušťky izolace přes 9 do 13 mm, vnitřního průměru izolace DN do 22 mm</t>
  </si>
  <si>
    <t>-704220109</t>
  </si>
  <si>
    <t xml:space="preserve">"PPR d 16 - studená" 2,0 </t>
  </si>
  <si>
    <t xml:space="preserve">"PPR d 20 - studená" 14,0 </t>
  </si>
  <si>
    <t>55</t>
  </si>
  <si>
    <t>722181232</t>
  </si>
  <si>
    <t>Ochrana potrubí termoizolačními trubicemi z pěnového polyetylenu PE přilepenými v příčných a podélných spojích, tloušťky izolace přes 9 do 13 mm, vnitřního průměru izolace DN přes 22 do 45 mm</t>
  </si>
  <si>
    <t>1950274535</t>
  </si>
  <si>
    <t xml:space="preserve">"PPR d 32 - studená" 8,0 </t>
  </si>
  <si>
    <t>56</t>
  </si>
  <si>
    <t>722181251</t>
  </si>
  <si>
    <t>Ochrana potrubí termoizolačními trubicemi z pěnového polyetylenu PE přilepenými v příčných a podélných spojích, tloušťky izolace přes 20 do 25 mm, vnitřního průměru izolace DN do 22 mm</t>
  </si>
  <si>
    <t>525139808</t>
  </si>
  <si>
    <t xml:space="preserve">"PPR d 16 - teplá" 2,0 </t>
  </si>
  <si>
    <t>"PPR d 20 - teplá + cirkulace" 14,0+14,0</t>
  </si>
  <si>
    <t>57</t>
  </si>
  <si>
    <t>722230101</t>
  </si>
  <si>
    <t>Armatury se dvěma závity ventily přímé G 1/2"</t>
  </si>
  <si>
    <t>96005818</t>
  </si>
  <si>
    <t>"dle výpisu ZTI" 3,0</t>
  </si>
  <si>
    <t>58</t>
  </si>
  <si>
    <t>722230103</t>
  </si>
  <si>
    <t>Armatury se dvěma závity ventily přímé G 1"</t>
  </si>
  <si>
    <t>315764243</t>
  </si>
  <si>
    <t>"dle výpisu ZTI" 2,0</t>
  </si>
  <si>
    <t>59</t>
  </si>
  <si>
    <t>722231072</t>
  </si>
  <si>
    <t>Armatury se dvěma závity ventily zpětné mosazné PN 10 do 110°C G 1/2"</t>
  </si>
  <si>
    <t>-2106079928</t>
  </si>
  <si>
    <t>60</t>
  </si>
  <si>
    <t>722231211</t>
  </si>
  <si>
    <t>Armatury se dvěma závity ventily k bojleru PN 10 do 100 °C G 1/2"</t>
  </si>
  <si>
    <t>651711078</t>
  </si>
  <si>
    <t>61</t>
  </si>
  <si>
    <t>722239103</t>
  </si>
  <si>
    <t>Armatury se dvěma závity montáž vodovodních armatur se dvěma závity ostatních typů G 1"</t>
  </si>
  <si>
    <t>1673803761</t>
  </si>
  <si>
    <t>"dle výpisu ZTI - zpětná klapka 1" 1,0</t>
  </si>
  <si>
    <t>62</t>
  </si>
  <si>
    <t>WVN.SZKL032XXX</t>
  </si>
  <si>
    <t>Zpětná klapka PPR D 32</t>
  </si>
  <si>
    <t>-2128441484</t>
  </si>
  <si>
    <t>63</t>
  </si>
  <si>
    <t>722270101</t>
  </si>
  <si>
    <t>Vodoměrové sestavy závitové G 3/4"</t>
  </si>
  <si>
    <t>soubor</t>
  </si>
  <si>
    <t>-141283695</t>
  </si>
  <si>
    <t>64</t>
  </si>
  <si>
    <t>722290226</t>
  </si>
  <si>
    <t>Zkoušky, proplach a desinfekce vodovodního potrubí zkoušky těsnosti vodovodního potrubí závitového do DN 50</t>
  </si>
  <si>
    <t>-1843420316</t>
  </si>
  <si>
    <t xml:space="preserve">"PPR d 16" 4,0 </t>
  </si>
  <si>
    <t xml:space="preserve">"PPR d 20" 42,0 </t>
  </si>
  <si>
    <t xml:space="preserve">"PPR d 32" 8,0 </t>
  </si>
  <si>
    <t>65</t>
  </si>
  <si>
    <t>722290234</t>
  </si>
  <si>
    <t>Zkoušky, proplach a desinfekce vodovodního potrubí proplach a desinfekce vodovodního potrubí do DN 80</t>
  </si>
  <si>
    <t>-459908431</t>
  </si>
  <si>
    <t>66</t>
  </si>
  <si>
    <t>998722202</t>
  </si>
  <si>
    <t>Přesun hmot pro vnitřní vodovod stanovený procentní sazbou (%) z ceny vodorovná dopravní vzdálenost do 50 m v objektech výšky přes 6 do 12 m</t>
  </si>
  <si>
    <t>1790777450</t>
  </si>
  <si>
    <t>725</t>
  </si>
  <si>
    <t>Zdravotechnika - zařizovací předměty</t>
  </si>
  <si>
    <t>67</t>
  </si>
  <si>
    <t>725110811</t>
  </si>
  <si>
    <t>Demontáž klozetů splachovacích s nádrží nebo tlakovým splachovačem</t>
  </si>
  <si>
    <t>-2007849</t>
  </si>
  <si>
    <t>"2.13" 1</t>
  </si>
  <si>
    <t>"2.14" 1</t>
  </si>
  <si>
    <t>68</t>
  </si>
  <si>
    <t>725112022</t>
  </si>
  <si>
    <t>Zařízení záchodů klozety keramické závěsné na nosné stěny s hlubokým splachováním odpad vodorovný</t>
  </si>
  <si>
    <t>-1320130260</t>
  </si>
  <si>
    <t>"dle výpisu ZTI" 2</t>
  </si>
  <si>
    <t>69</t>
  </si>
  <si>
    <t>725112022R01</t>
  </si>
  <si>
    <t>Zařízení záchodů klozety keramické závěsné na nosné stěny s hlubokým splachováním odpad vodorovný - invalidní</t>
  </si>
  <si>
    <t>-1926835889</t>
  </si>
  <si>
    <t>"dle výpisu ZTI" 1</t>
  </si>
  <si>
    <t>70</t>
  </si>
  <si>
    <t>725210821</t>
  </si>
  <si>
    <t>Demontáž umyvadel bez výtokových armatur umyvadel</t>
  </si>
  <si>
    <t>701667285</t>
  </si>
  <si>
    <t>71</t>
  </si>
  <si>
    <t>725211661</t>
  </si>
  <si>
    <t>Umyvadla keramická bílá bez výtokových armatur do desky zápustná, šířky umyvadla 550 až 560 mm</t>
  </si>
  <si>
    <t>2005084817</t>
  </si>
  <si>
    <t>72</t>
  </si>
  <si>
    <t>725211681</t>
  </si>
  <si>
    <t>Umyvadla keramická bílá bez výtokových armatur připevněná na stěnu šrouby zdravotní, šířka umyvadla 640 mm</t>
  </si>
  <si>
    <t>-886499552</t>
  </si>
  <si>
    <t>73</t>
  </si>
  <si>
    <t>725211703</t>
  </si>
  <si>
    <t>Umyvadla keramická bílá bez výtokových armatur připevněná na stěnu šrouby malá (umývátka) stěnová 450 mm</t>
  </si>
  <si>
    <t>1184296203</t>
  </si>
  <si>
    <t>74</t>
  </si>
  <si>
    <t>725220842</t>
  </si>
  <si>
    <t>Demontáž van ocelových volně stojících</t>
  </si>
  <si>
    <t>-1359605844</t>
  </si>
  <si>
    <t>75</t>
  </si>
  <si>
    <t>725291511</t>
  </si>
  <si>
    <t>Doplňky zařízení koupelen a záchodů plastové dávkovač tekutého mýdla na 350 ml</t>
  </si>
  <si>
    <t>-801932339</t>
  </si>
  <si>
    <t>"dle výpisu PSV - ostatní" 1+1+2</t>
  </si>
  <si>
    <t>76</t>
  </si>
  <si>
    <t>725291521</t>
  </si>
  <si>
    <t>Doplňky zařízení koupelen a záchodů plastové zásobník toaletních papírů</t>
  </si>
  <si>
    <t>-1375515369</t>
  </si>
  <si>
    <t>"dle výpisu PSV - ostatní" 3</t>
  </si>
  <si>
    <t>77</t>
  </si>
  <si>
    <t>725291531</t>
  </si>
  <si>
    <t>Doplňky zařízení koupelen a záchodů plastové zásobník papírových ručníků</t>
  </si>
  <si>
    <t>-1216791315</t>
  </si>
  <si>
    <t>78</t>
  </si>
  <si>
    <t>725291712</t>
  </si>
  <si>
    <t>Doplňky zařízení koupelen a záchodů smaltované madla krakorcová, délky 834 mm</t>
  </si>
  <si>
    <t>-1834919668</t>
  </si>
  <si>
    <t>vybavení soc. zázemí pro invalidy dle vyhl. č. 398/2009 Sb.</t>
  </si>
  <si>
    <t>79</t>
  </si>
  <si>
    <t>725291722</t>
  </si>
  <si>
    <t>Doplňky zařízení koupelen a záchodů smaltované madla krakorcová sklopná, délky 834 mm</t>
  </si>
  <si>
    <t>2073415116</t>
  </si>
  <si>
    <t>80</t>
  </si>
  <si>
    <t>725299001</t>
  </si>
  <si>
    <t>D+M drátěný koš pro jednorázové ručníky</t>
  </si>
  <si>
    <t>1344828247</t>
  </si>
  <si>
    <t>81</t>
  </si>
  <si>
    <t>725299002</t>
  </si>
  <si>
    <t xml:space="preserve">D+M krytý odpadkový koš </t>
  </si>
  <si>
    <t>1434170703</t>
  </si>
  <si>
    <t>82</t>
  </si>
  <si>
    <t>725299003</t>
  </si>
  <si>
    <t>D+M vnitřní informační/orientační systém</t>
  </si>
  <si>
    <t>2123634477</t>
  </si>
  <si>
    <t>"dle výpisu PSV - ostatní" 1</t>
  </si>
  <si>
    <t>83</t>
  </si>
  <si>
    <t>725299004</t>
  </si>
  <si>
    <t>D+M zrcadla</t>
  </si>
  <si>
    <t>473421444</t>
  </si>
  <si>
    <t>"předpokládá se nad umyvadla na WC" 1+2</t>
  </si>
  <si>
    <t>84</t>
  </si>
  <si>
    <t>725311121</t>
  </si>
  <si>
    <t>Dřezy bez výtokových armatur jednoduché se zápachovou uzávěrkou nerezové s odkapávací plochou 560x480 mm a miskou</t>
  </si>
  <si>
    <t>-68797908</t>
  </si>
  <si>
    <t>85</t>
  </si>
  <si>
    <t>725532214</t>
  </si>
  <si>
    <t>Elektrické ohřívače zásobníkové beztlakové přepadové akumulační s pojistným ventilem závěsné vodorovné objem nádrže (příkon) 100 l (2,0 kW)</t>
  </si>
  <si>
    <t>1190547980</t>
  </si>
  <si>
    <t>86</t>
  </si>
  <si>
    <t>725813111</t>
  </si>
  <si>
    <t>Ventily rohové bez připojovací trubičky nebo flexi hadičky G 1/2"</t>
  </si>
  <si>
    <t>-1493485150</t>
  </si>
  <si>
    <t>"pro myčku" 1</t>
  </si>
  <si>
    <t>87</t>
  </si>
  <si>
    <t>725821325</t>
  </si>
  <si>
    <t>Baterie dřezové stojánkové pákové s otáčivým ústím a délkou ramínka 220 mm</t>
  </si>
  <si>
    <t>638823370</t>
  </si>
  <si>
    <t>88</t>
  </si>
  <si>
    <t>725822611</t>
  </si>
  <si>
    <t>Baterie umyvadlové stojánkové pákové bez výpusti</t>
  </si>
  <si>
    <t>1683343600</t>
  </si>
  <si>
    <t>"dle výpisu ZTI - umyvadlo invalidní" 1</t>
  </si>
  <si>
    <t>"dle výpisu ZTI - umyvadlo zápustné do desky" 1</t>
  </si>
  <si>
    <t>89</t>
  </si>
  <si>
    <t>725822664</t>
  </si>
  <si>
    <t>Baterie umyvadlové stojánkové samouzavírací s omezenou dobou výtoku tlačné s výtokem po dobu 15 s a 6 l/min</t>
  </si>
  <si>
    <t>-1133168399</t>
  </si>
  <si>
    <t>90</t>
  </si>
  <si>
    <t>998725202</t>
  </si>
  <si>
    <t>Přesun hmot pro zařizovací předměty stanovený procentní sazbou (%) z ceny vodorovná dopravní vzdálenost do 50 m v objektech výšky přes 6 do 12 m</t>
  </si>
  <si>
    <t>606786855</t>
  </si>
  <si>
    <t>726</t>
  </si>
  <si>
    <t>Zdravotechnika - předstěnové instalace</t>
  </si>
  <si>
    <t>91</t>
  </si>
  <si>
    <t>726111031</t>
  </si>
  <si>
    <t>Předstěnové instalační systémy pro zazdění do masivních zděných konstrukcí pro závěsné klozety ovládání zepředu, stavební výška 1080 mm</t>
  </si>
  <si>
    <t>2071477609</t>
  </si>
  <si>
    <t>"dle výpisu ZTI - závěsné WC" 2</t>
  </si>
  <si>
    <t>"dle výpisu ZTI - závěsné WC invalidní" 1</t>
  </si>
  <si>
    <t>92</t>
  </si>
  <si>
    <t>726191001</t>
  </si>
  <si>
    <t>Ostatní příslušenství instalačních systémů zvukoizolační souprava pro WC a bidet</t>
  </si>
  <si>
    <t>265918549</t>
  </si>
  <si>
    <t>93</t>
  </si>
  <si>
    <t>998726212</t>
  </si>
  <si>
    <t>Přesun hmot pro instalační prefabrikáty stanovený procentní sazbou (%) z ceny vodorovná dopravní vzdálenost do 50 m v objektech výšky přes 6 do 12 m</t>
  </si>
  <si>
    <t>1742915470</t>
  </si>
  <si>
    <t>727</t>
  </si>
  <si>
    <t>Zdravotechnika - požární ochrana</t>
  </si>
  <si>
    <t>94</t>
  </si>
  <si>
    <t>727000001</t>
  </si>
  <si>
    <t>D+M protipožární zařízení dle PBŘ</t>
  </si>
  <si>
    <t>106546517</t>
  </si>
  <si>
    <t>uvažuje se následující :</t>
  </si>
  <si>
    <t>1 ks zařízení autonomní detekce a signalizace (umístění v místnosti č. 2.12) - započítáné v části elektro,</t>
  </si>
  <si>
    <t>bezpečnostní tabulky a značky,</t>
  </si>
  <si>
    <t>utěsnění veškerých prostupů požárně dělícími konstrukcemi po nové instalaci rozvodů ZTI, elektro, ... (prostupy ÚT započítány v části vytápění)</t>
  </si>
  <si>
    <t>D+M přenosného hasicího přístroje s hasicí schopností 43A- 1x (umístění ve vstupní chodbě m.č. 2.12)</t>
  </si>
  <si>
    <t>D+M nouzového osvětlení (započítáno v části elektro)</t>
  </si>
  <si>
    <t>732</t>
  </si>
  <si>
    <t>Ústřední vytápění - strojovny</t>
  </si>
  <si>
    <t>95</t>
  </si>
  <si>
    <t>732429212</t>
  </si>
  <si>
    <t>Čerpadla teplovodní montáž čerpadel (do potrubí) ostatních typů mokroběžných závitových DN 25</t>
  </si>
  <si>
    <t>578612302</t>
  </si>
  <si>
    <t>"dle výpisu ZTI - oběhové čerpadlo dn 1/2" 1,0</t>
  </si>
  <si>
    <t>96</t>
  </si>
  <si>
    <t>42611280</t>
  </si>
  <si>
    <t>čerpadlo oběhové teplovodní závitové DN 15 cirkulační pro TUV výtlak 0,9m Qmax 0,35m3/h PN 10 bronzové T 80°C</t>
  </si>
  <si>
    <t>-642643462</t>
  </si>
  <si>
    <t>97</t>
  </si>
  <si>
    <t>998732202</t>
  </si>
  <si>
    <t>Přesun hmot pro strojovny stanovený procentní sazbou (%) z ceny vodorovná dopravní vzdálenost do 50 m v objektech výšky přes 6 do 12 m</t>
  </si>
  <si>
    <t>-2115808163</t>
  </si>
  <si>
    <t>733</t>
  </si>
  <si>
    <t>Ústřední vytápění - potrubí</t>
  </si>
  <si>
    <t>98</t>
  </si>
  <si>
    <t>733000001</t>
  </si>
  <si>
    <t xml:space="preserve">D+M Ústřední topení _x000d_
</t>
  </si>
  <si>
    <t>-120614013</t>
  </si>
  <si>
    <t xml:space="preserve">předpokládá se dodávka a montáž ÚT s napojením v 1.PP pod stropem dle části D1.4 a Vytápění, vč. souvisejících demontáží </t>
  </si>
  <si>
    <t>"kompletní provedení dle samostatného rozpočtu" 1</t>
  </si>
  <si>
    <t>751</t>
  </si>
  <si>
    <t>Vzduchotechnika</t>
  </si>
  <si>
    <t>99</t>
  </si>
  <si>
    <t>751100001</t>
  </si>
  <si>
    <t>D+M vyústění digestoře přes fasádu</t>
  </si>
  <si>
    <t>2021493045</t>
  </si>
  <si>
    <t>předpokládá se dodávka a montáž vyústění digestoře přes fasádu vč. pozinkovaného potrubí a vnější protidešťové žaluzie plastové 200x200 mm</t>
  </si>
  <si>
    <t>763</t>
  </si>
  <si>
    <t>Konstrukce suché výstavby</t>
  </si>
  <si>
    <t>100</t>
  </si>
  <si>
    <t>763131411</t>
  </si>
  <si>
    <t>Podhled ze sádrokartonových desek dvouvrstvá zavěšená spodní konstrukce z ocelových profilů CD, UD jednoduše opláštěná deskou standardní A, tl. 12,5 mm, bez izolace</t>
  </si>
  <si>
    <t>402775783</t>
  </si>
  <si>
    <t>"2.09" 13,19*0</t>
  </si>
  <si>
    <t>"2.10" 14,78*0</t>
  </si>
  <si>
    <t>"2.11" 9,57*0</t>
  </si>
  <si>
    <t>"2.12" 11,22*0</t>
  </si>
  <si>
    <t>"2.13" 3,89*0</t>
  </si>
  <si>
    <t>"2.13A" 2,18*0</t>
  </si>
  <si>
    <t>"2.14" 1,8*0</t>
  </si>
  <si>
    <t>101</t>
  </si>
  <si>
    <t>763131451</t>
  </si>
  <si>
    <t>Podhled ze sádrokartonových desek dvouvrstvá zavěšená spodní konstrukce z ocelových profilů CD, UD jednoduše opláštěná deskou impregnovanou H2, tl. 12,5 mm, bez izolace</t>
  </si>
  <si>
    <t>-478039548</t>
  </si>
  <si>
    <t>"2.09A" 3,72*0</t>
  </si>
  <si>
    <t>"2.11A" 3,05*0</t>
  </si>
  <si>
    <t>102</t>
  </si>
  <si>
    <t>763131714</t>
  </si>
  <si>
    <t>Podhled ze sádrokartonových desek ostatní práce a konstrukce na podhledech ze sádrokartonových desek základní penetrační nátěr</t>
  </si>
  <si>
    <t>-457063622</t>
  </si>
  <si>
    <t>103</t>
  </si>
  <si>
    <t>763131761</t>
  </si>
  <si>
    <t>Podhled ze sádrokartonových desek Příplatek k cenám za plochu do 3 m2 jednotlivě</t>
  </si>
  <si>
    <t>-1105827963</t>
  </si>
  <si>
    <t>104</t>
  </si>
  <si>
    <t>763131767</t>
  </si>
  <si>
    <t>Podhled ze sádrokartonových desek Příplatek k cenám za výšku zavěšení přes 1,5 m</t>
  </si>
  <si>
    <t>-1355739185</t>
  </si>
  <si>
    <t>105</t>
  </si>
  <si>
    <t>763431001</t>
  </si>
  <si>
    <t>Montáž podhledu minerálního včetně zavěšeného roštu viditelného s panely vyjímatelnými, velikosti panelů do 0,36 m2</t>
  </si>
  <si>
    <t>-548562304</t>
  </si>
  <si>
    <t>106</t>
  </si>
  <si>
    <t>59036519</t>
  </si>
  <si>
    <t>deska podhledová minerální rovná bílá jemně texturovaná zvukově pohltivá tlumivá 15x600x600mm</t>
  </si>
  <si>
    <t>-28952468</t>
  </si>
  <si>
    <t>48,76*1,05 'Přepočtené koeficientem množství</t>
  </si>
  <si>
    <t>107</t>
  </si>
  <si>
    <t>763431201</t>
  </si>
  <si>
    <t>Montáž podhledu minerálního napojení na stěnu lištou obvodovou</t>
  </si>
  <si>
    <t>-886425661</t>
  </si>
  <si>
    <t>PPodhledM/1,0</t>
  </si>
  <si>
    <t>108</t>
  </si>
  <si>
    <t>998763402</t>
  </si>
  <si>
    <t>Přesun hmot pro konstrukce montované z desek stanovený procentní sazbou (%) z ceny vodorovná dopravní vzdálenost do 50 m v objektech výšky přes 6 do 12 m</t>
  </si>
  <si>
    <t>581843777</t>
  </si>
  <si>
    <t>766</t>
  </si>
  <si>
    <t>Konstrukce truhlářské</t>
  </si>
  <si>
    <t>109</t>
  </si>
  <si>
    <t>766111820</t>
  </si>
  <si>
    <t>Demontáž dřevěných stěn plných</t>
  </si>
  <si>
    <t>-2028281681</t>
  </si>
  <si>
    <t>"2.12 - dřevěná přepážka" 1,91*3,17</t>
  </si>
  <si>
    <t>110</t>
  </si>
  <si>
    <t>766200001</t>
  </si>
  <si>
    <t>D+M Vnitřní dveře - pozice T/1</t>
  </si>
  <si>
    <t>1277430031</t>
  </si>
  <si>
    <t>předpokládá se dodávka a montáž vnitřních foliovaných dveří v bílém odstínu, koule-klika nerez, s průhledítkem, samozavírač, EW30 DP3 Sm-C, dub. prah</t>
  </si>
  <si>
    <t>"dle výpisu PSV - pozice T/1 - š. 900 mm - L" 1</t>
  </si>
  <si>
    <t>111</t>
  </si>
  <si>
    <t>766200002</t>
  </si>
  <si>
    <t>D+M Vnitřní dveře - pozice T/2</t>
  </si>
  <si>
    <t>308495070</t>
  </si>
  <si>
    <t>předpokládá se dodávka a montáž vnitřních foliovaných dveří v bílém odstínu do ocel. zárubně, klika-klika nerez,, WC-klička, bez PO, přechodová lišta</t>
  </si>
  <si>
    <t>"dle výpisu PSV - pozice T/2 - š. 800 mm - P" 1</t>
  </si>
  <si>
    <t>112</t>
  </si>
  <si>
    <t>766200003</t>
  </si>
  <si>
    <t>D+M Vnitřní dveře - pozice T/3</t>
  </si>
  <si>
    <t>-21748253</t>
  </si>
  <si>
    <t>"dle výpisu PSV - pozice T/3 - š. 700 mm - P" 1</t>
  </si>
  <si>
    <t>113</t>
  </si>
  <si>
    <t>766200004</t>
  </si>
  <si>
    <t>D+M Vnitřní dveře - pozice T/4</t>
  </si>
  <si>
    <t>-184051310</t>
  </si>
  <si>
    <t>předpokládá se dodávka a montáž vnitřních foliovaných dveří v bílém odstínu do ocel. zárubně, klika-klika nerez,, doz. klíč, bez PO, přechodová lišta</t>
  </si>
  <si>
    <t>"dle výpisu PSV - pozice T/4 - š. 800 mm - P" 3</t>
  </si>
  <si>
    <t>114</t>
  </si>
  <si>
    <t>766200005</t>
  </si>
  <si>
    <t>D+M Vnitřní dveře - pozice T/5</t>
  </si>
  <si>
    <t>1055173026</t>
  </si>
  <si>
    <t>"dle výpisu PSV - pozice T/5 - š. 600 mm - P" 1</t>
  </si>
  <si>
    <t>115</t>
  </si>
  <si>
    <t>766200006</t>
  </si>
  <si>
    <t>D+M Vnitřní dveře - pozice T/6 - do nové rámové zárubně vč. nadsvětlíku</t>
  </si>
  <si>
    <t>-338324279</t>
  </si>
  <si>
    <t>"dle výpisu PSV - pozice T/6 - š. 800 mm - P- včetně rámové zárubně a prosklenného nadsvětlíku" 2</t>
  </si>
  <si>
    <t>116</t>
  </si>
  <si>
    <t>766200007</t>
  </si>
  <si>
    <t>D+M Vnitřní dveře - pozice T/7</t>
  </si>
  <si>
    <t>648239259</t>
  </si>
  <si>
    <t>předpokládá se dodávka a montáž vnitřních foliovaných dveří v bílém odstínu do ocel. zárubně, klika-klika nerez,, FAB, bez PO, přechodová lišta</t>
  </si>
  <si>
    <t>"dle výpisu PSV - pozice T/7 - š. 600 mm - P" 1</t>
  </si>
  <si>
    <t>117</t>
  </si>
  <si>
    <t>766200008</t>
  </si>
  <si>
    <t>Repase stávajícího okna - pozice T/8</t>
  </si>
  <si>
    <t>-1327321365</t>
  </si>
  <si>
    <t>předpokládá se repase stávajícího okna - odstranění původního nátěru, zatmelení, přebroušení, nový bílý nátěr</t>
  </si>
  <si>
    <t>"dle výpisu PSV - pozice T/8 - 600x900 mm" 1</t>
  </si>
  <si>
    <t>118</t>
  </si>
  <si>
    <t>766411811</t>
  </si>
  <si>
    <t>Demontáž obložení stěn panely, plochy do 1,5 m2</t>
  </si>
  <si>
    <t>-936132740</t>
  </si>
  <si>
    <t>"2.12 - dřevěný obklad" (3,3+1,29+0,18+1,22+0,62)*2*1,5-0,6*2*1,5-0,8*1,5*1-0,9*1,5*1</t>
  </si>
  <si>
    <t>119</t>
  </si>
  <si>
    <t>766411822</t>
  </si>
  <si>
    <t>Demontáž obložení stěn podkladových roštů</t>
  </si>
  <si>
    <t>-1044403950</t>
  </si>
  <si>
    <t>120</t>
  </si>
  <si>
    <t>766691914</t>
  </si>
  <si>
    <t>Ostatní práce vyvěšení nebo zavěšení křídel s případným uložením a opětovným zavěšením po provedení stavebních změn dřevěných dveřních, plochy do 2 m2</t>
  </si>
  <si>
    <t>850161616</t>
  </si>
  <si>
    <t>uvažuje se jen vyvěšení dveří u ocelových zárubní, které budou zůstávat</t>
  </si>
  <si>
    <t>"dveře š. 600 mm" 2</t>
  </si>
  <si>
    <t>"dveře š. 800 mm" 3</t>
  </si>
  <si>
    <t>"dveře š. 900 mm" 0</t>
  </si>
  <si>
    <t>121</t>
  </si>
  <si>
    <t>766694111</t>
  </si>
  <si>
    <t>Montáž ostatních truhlářských konstrukcí parapetních desek dřevěných nebo plastových šířky do 300 mm, délky do 1000 mm</t>
  </si>
  <si>
    <t>1349291692</t>
  </si>
  <si>
    <t>z obou stran okna u pozice T/8</t>
  </si>
  <si>
    <t>122</t>
  </si>
  <si>
    <t>61144402</t>
  </si>
  <si>
    <t>parapet plastový vnitřní komůrkový tl 20mm š 305mm</t>
  </si>
  <si>
    <t>1829182116</t>
  </si>
  <si>
    <t>2*0,6</t>
  </si>
  <si>
    <t>123</t>
  </si>
  <si>
    <t>61144019</t>
  </si>
  <si>
    <t>koncovka k parapetu plastovému vnitřnímu 1 pár</t>
  </si>
  <si>
    <t>sada</t>
  </si>
  <si>
    <t>1674346664</t>
  </si>
  <si>
    <t>124</t>
  </si>
  <si>
    <t>766900001</t>
  </si>
  <si>
    <t>D+M kuchyňské linky vč. spotřebičů</t>
  </si>
  <si>
    <t>1152892851</t>
  </si>
  <si>
    <t>nepředpokládá se - zajišťuje nájemce včetně kuchyňských spotřebičů</t>
  </si>
  <si>
    <t>125</t>
  </si>
  <si>
    <t>998766202</t>
  </si>
  <si>
    <t>Přesun hmot pro konstrukce truhlářské stanovený procentní sazbou (%) z ceny vodorovná dopravní vzdálenost do 50 m v objektech výšky přes 6 do 12 m</t>
  </si>
  <si>
    <t>-1519867885</t>
  </si>
  <si>
    <t>771</t>
  </si>
  <si>
    <t>Podlahy z dlaždic</t>
  </si>
  <si>
    <t>126</t>
  </si>
  <si>
    <t>771111011</t>
  </si>
  <si>
    <t>Příprava podkladu před provedením dlažby vysátí podlah</t>
  </si>
  <si>
    <t>1036275877</t>
  </si>
  <si>
    <t>127</t>
  </si>
  <si>
    <t>771121011</t>
  </si>
  <si>
    <t>Příprava podkladu před provedením dlažby nátěr penetrační na podlahu</t>
  </si>
  <si>
    <t>196709869</t>
  </si>
  <si>
    <t>128</t>
  </si>
  <si>
    <t>771474112</t>
  </si>
  <si>
    <t>Montáž soklů z dlaždic keramických lepených flexibilním lepidlem rovných, výšky přes 65 do 90 mm</t>
  </si>
  <si>
    <t>1663840639</t>
  </si>
  <si>
    <t>"2.09A" (1,15+0,3+2,65+0,05+0,3)*2-0,8*1</t>
  </si>
  <si>
    <t>"2.11A" (1,15+2,65+0,35)*2-0,8*1</t>
  </si>
  <si>
    <t>129</t>
  </si>
  <si>
    <t>59761416</t>
  </si>
  <si>
    <t>sokl-dlažba keramická slinutá hladká do interiéru i exteriéru 300x80mm</t>
  </si>
  <si>
    <t>-912682493</t>
  </si>
  <si>
    <t>LKSokl/0,3*1,1+2,8</t>
  </si>
  <si>
    <t>130</t>
  </si>
  <si>
    <t>771574111</t>
  </si>
  <si>
    <t>Montáž podlah z dlaždic keramických lepených flexibilním lepidlem maloformátových hladkých přes 6 do 9 ks/m2</t>
  </si>
  <si>
    <t>481230759</t>
  </si>
  <si>
    <t>131</t>
  </si>
  <si>
    <t>LSS.DAA3B568</t>
  </si>
  <si>
    <t>dlaždice GARDA šedá, 333x333x8mm</t>
  </si>
  <si>
    <t>1981513210</t>
  </si>
  <si>
    <t>PKDLK*1,1</t>
  </si>
  <si>
    <t>132</t>
  </si>
  <si>
    <t>771574243</t>
  </si>
  <si>
    <t>Montáž podlah z dlaždic keramických lepených flexibilním lepidlem maloformátových pro vysoké mechanické zatížení hladkých přes 9 do 12 ks/m2</t>
  </si>
  <si>
    <t>1292796425</t>
  </si>
  <si>
    <t>133</t>
  </si>
  <si>
    <t>LSS.TAA35069</t>
  </si>
  <si>
    <t>dlaždice TAURUS GRANIT 69 Rio Negro, 298x298x9mm</t>
  </si>
  <si>
    <t>1088015000</t>
  </si>
  <si>
    <t>PKDLCH*1,1</t>
  </si>
  <si>
    <t>134</t>
  </si>
  <si>
    <t>771591112</t>
  </si>
  <si>
    <t>Izolace podlahy pod dlažbu nátěrem nebo stěrkou ve dvou vrstvách</t>
  </si>
  <si>
    <t>-1207112189</t>
  </si>
  <si>
    <t>135</t>
  </si>
  <si>
    <t>771591115</t>
  </si>
  <si>
    <t>Podlahy - dokončovací práce spárování silikonem</t>
  </si>
  <si>
    <t>775767416</t>
  </si>
  <si>
    <t>"2.13" (1,8+2,16)*2</t>
  </si>
  <si>
    <t>"2.13A" (0,85+0,16+2,16)*2</t>
  </si>
  <si>
    <t>"2.14" (1,54+1,34)*2</t>
  </si>
  <si>
    <t>136</t>
  </si>
  <si>
    <t>771591264</t>
  </si>
  <si>
    <t>Izolace podlahy pod dlažbu těsnícími izolačními pásy mezi podlahou a stěnu</t>
  </si>
  <si>
    <t>-1696597484</t>
  </si>
  <si>
    <t>137</t>
  </si>
  <si>
    <t>998771202</t>
  </si>
  <si>
    <t>Přesun hmot pro podlahy z dlaždic stanovený procentní sazbou (%) z ceny vodorovná dopravní vzdálenost do 50 m v objektech výšky přes 6 do 12 m</t>
  </si>
  <si>
    <t>682230411</t>
  </si>
  <si>
    <t>775</t>
  </si>
  <si>
    <t>Podlahy skládané</t>
  </si>
  <si>
    <t>138</t>
  </si>
  <si>
    <t>775411810</t>
  </si>
  <si>
    <t>Demontáž soklíků nebo lišt dřevěných do suti přibíjených</t>
  </si>
  <si>
    <t>1958757342</t>
  </si>
  <si>
    <t>"2.09" (4,78+2,76+0,45)*2-0,8*2</t>
  </si>
  <si>
    <t>"2.10" (4,78+2,81+0,3+0,5*2)*2-0,6*1-0,8*2</t>
  </si>
  <si>
    <t>139</t>
  </si>
  <si>
    <t>775413110</t>
  </si>
  <si>
    <t>Montáž podlahového soklíku nebo lišty obvodové (soklové) dřevěné bez základního nátěru lišty ze dřeva tvrdého nebo měkkého, v přírodní barvě přibíjené, s přetmelením</t>
  </si>
  <si>
    <t>1521699576</t>
  </si>
  <si>
    <t>140</t>
  </si>
  <si>
    <t>61418101</t>
  </si>
  <si>
    <t>lišta podlahová dřevěná dub 8x35mm</t>
  </si>
  <si>
    <t>1594982580</t>
  </si>
  <si>
    <t>29,96*1,2 'Přepočtené koeficientem množství</t>
  </si>
  <si>
    <t>141</t>
  </si>
  <si>
    <t>775591919</t>
  </si>
  <si>
    <t>Ostatní práce při opravách dřevěných podlah broušení podlah vlysových, palubkových, parketových nebo mozaikových celkové včetně tmelení s broušením hrubým, středním a jemným</t>
  </si>
  <si>
    <t>486243207</t>
  </si>
  <si>
    <t>142</t>
  </si>
  <si>
    <t>775591920</t>
  </si>
  <si>
    <t>Ostatní práce při opravách dřevěných podlah dokončovací vysátí</t>
  </si>
  <si>
    <t>1894458563</t>
  </si>
  <si>
    <t>143</t>
  </si>
  <si>
    <t>775591921</t>
  </si>
  <si>
    <t>Ostatní práce při opravách dřevěných podlah lakování jednotlivé operace základní lak</t>
  </si>
  <si>
    <t>-929173345</t>
  </si>
  <si>
    <t>144</t>
  </si>
  <si>
    <t>775591923</t>
  </si>
  <si>
    <t>Ostatní práce při opravách dřevěných podlah lakování jednotlivé operace vrchní lak pro vysokou zátěž (sportovní prostory)</t>
  </si>
  <si>
    <t>-1589674302</t>
  </si>
  <si>
    <t>145</t>
  </si>
  <si>
    <t>775591926</t>
  </si>
  <si>
    <t>Ostatní práce při opravách dřevěných podlah lakování jednotlivé operace mezibroušení mezi vrstvami laku</t>
  </si>
  <si>
    <t>-1641346536</t>
  </si>
  <si>
    <t>146</t>
  </si>
  <si>
    <t>775591931</t>
  </si>
  <si>
    <t>Ostatní práce při opravách dřevěných podlah dokončovací nátěr olejem a voskování</t>
  </si>
  <si>
    <t>-1142830012</t>
  </si>
  <si>
    <t>147</t>
  </si>
  <si>
    <t>998775202</t>
  </si>
  <si>
    <t>Přesun hmot pro podlahy skládané stanovený procentní sazbou (%) z ceny vodorovná dopravní vzdálenost do 50 m v objektech výšky přes 6 do 12 m</t>
  </si>
  <si>
    <t>850673269</t>
  </si>
  <si>
    <t>776</t>
  </si>
  <si>
    <t>Podlahy povlakové</t>
  </si>
  <si>
    <t>148</t>
  </si>
  <si>
    <t>776111311</t>
  </si>
  <si>
    <t>Příprava podkladu vysátí podlah</t>
  </si>
  <si>
    <t>1134633164</t>
  </si>
  <si>
    <t>149</t>
  </si>
  <si>
    <t>776121321</t>
  </si>
  <si>
    <t>Příprava podkladu penetrace neředěná podlah</t>
  </si>
  <si>
    <t>1891276327</t>
  </si>
  <si>
    <t>150</t>
  </si>
  <si>
    <t>776141122</t>
  </si>
  <si>
    <t>Příprava podkladu vyrovnání samonivelační stěrkou podlah min.pevnosti 30 MPa, tloušťky přes 3 do 5 mm</t>
  </si>
  <si>
    <t>-824545528</t>
  </si>
  <si>
    <t>151</t>
  </si>
  <si>
    <t>776201812</t>
  </si>
  <si>
    <t>Demontáž povlakových podlahovin lepených ručně s podložkou</t>
  </si>
  <si>
    <t>206883789</t>
  </si>
  <si>
    <t>"2.13" 6,29</t>
  </si>
  <si>
    <t>152</t>
  </si>
  <si>
    <t>776231111</t>
  </si>
  <si>
    <t>Montáž podlahovin z vinylu lepením lamel nebo čtverců standardním lepidlem</t>
  </si>
  <si>
    <t>-1423492110</t>
  </si>
  <si>
    <t>153</t>
  </si>
  <si>
    <t>28411052</t>
  </si>
  <si>
    <t>dílce vinylové tl 3,0mm, nášlapná vrstva 0,70mm, úprava PUR, třída zátěže 23/34/43, otlak 0,05mm, R10, třída otěru T, hořlavost Bfl S1, bez ftalátů</t>
  </si>
  <si>
    <t>1772831382</t>
  </si>
  <si>
    <t>PPVinyl*1,2 "zvýšené ztratné a prořez - vliv soklu a dispozice"</t>
  </si>
  <si>
    <t>24,948*1,1 'Přepočtené koeficientem množství</t>
  </si>
  <si>
    <t>154</t>
  </si>
  <si>
    <t>776421111</t>
  </si>
  <si>
    <t>Montáž lišt obvodových lepených</t>
  </si>
  <si>
    <t>1000979356</t>
  </si>
  <si>
    <t>"2.11" (2,5+2,28+1,4+0,15+0,65)*2-0,6*1-0,8*2</t>
  </si>
  <si>
    <t>"2.12" (2,91+0,4+0,62+3,8+0,18+1,1+0,19)*2-0,7*1-0,8*3-0,9*1</t>
  </si>
  <si>
    <t>155</t>
  </si>
  <si>
    <t>28411001</t>
  </si>
  <si>
    <t>lišta soklová PVC 9,7x58mm</t>
  </si>
  <si>
    <t>-534273584</t>
  </si>
  <si>
    <t>LSoklVinyl*1,1</t>
  </si>
  <si>
    <t>28,776*1,02 'Přepočtené koeficientem množství</t>
  </si>
  <si>
    <t>156</t>
  </si>
  <si>
    <t>776421711</t>
  </si>
  <si>
    <t>Montáž lišt vložení pásků z podlahoviny do lišt včetně nařezání</t>
  </si>
  <si>
    <t>2115079991</t>
  </si>
  <si>
    <t>157</t>
  </si>
  <si>
    <t>776991121</t>
  </si>
  <si>
    <t>Ostatní práce údržba nových podlahovin po pokládce čištění základní</t>
  </si>
  <si>
    <t>1333719474</t>
  </si>
  <si>
    <t>158</t>
  </si>
  <si>
    <t>998776202</t>
  </si>
  <si>
    <t>Přesun hmot pro podlahy povlakové stanovený procentní sazbou (%) z ceny vodorovná dopravní vzdálenost do 50 m v objektech výšky přes 6 do 12 m</t>
  </si>
  <si>
    <t>-1511738786</t>
  </si>
  <si>
    <t>781</t>
  </si>
  <si>
    <t>Dokončovací práce - obklady</t>
  </si>
  <si>
    <t>159</t>
  </si>
  <si>
    <t>781111011</t>
  </si>
  <si>
    <t>Příprava podkladu před provedením obkladu oprášení (ometení) stěny</t>
  </si>
  <si>
    <t>2005037745</t>
  </si>
  <si>
    <t>160</t>
  </si>
  <si>
    <t>781121011</t>
  </si>
  <si>
    <t>Příprava podkladu před provedením obkladu nátěr penetrační na stěnu</t>
  </si>
  <si>
    <t>-1916764036</t>
  </si>
  <si>
    <t>161</t>
  </si>
  <si>
    <t>781131112</t>
  </si>
  <si>
    <t>Izolace stěny pod obklad izolace nátěrem nebo stěrkou ve dvou vrstvách</t>
  </si>
  <si>
    <t>684111425</t>
  </si>
  <si>
    <t>uvažuje se hydroizolační nátěr do v. 150 mm dle TZ PD</t>
  </si>
  <si>
    <t>"2.13" (1,8+2,16)*2*0,15</t>
  </si>
  <si>
    <t>"2.13A" (0,85+0,16+2,16)*2*0,15</t>
  </si>
  <si>
    <t>"2.14" (1,54+1,34)*2*0,15</t>
  </si>
  <si>
    <t>162</t>
  </si>
  <si>
    <t>781474113</t>
  </si>
  <si>
    <t>Montáž obkladů vnitřních stěn z dlaždic keramických lepených flexibilním lepidlem maloformátových hladkých přes 12 do 19 ks/m2</t>
  </si>
  <si>
    <t>-1141376699</t>
  </si>
  <si>
    <t>"2.11" (2,6+2,28)*(1,45-0,85)</t>
  </si>
  <si>
    <t>"2.13" (1,8+2,16)*2*1,5-0,8*1,5*1</t>
  </si>
  <si>
    <t>"2.13A" (0,85+0,16+2,16)*2*1,5-0,7*1,5*1</t>
  </si>
  <si>
    <t xml:space="preserve">"2.14" (1,54+1,34)*2*1,5-0,6*1,5*1+0,67*0,3 "okno neodečítám - vliv ostění" </t>
  </si>
  <si>
    <t>163</t>
  </si>
  <si>
    <t>LSS.WADMB567</t>
  </si>
  <si>
    <t>obkládačka GARDA světle šedá, 198x398x7mm</t>
  </si>
  <si>
    <t>-141085681</t>
  </si>
  <si>
    <t>PKO*1,1</t>
  </si>
  <si>
    <t>164</t>
  </si>
  <si>
    <t>781493611</t>
  </si>
  <si>
    <t>Obklad - dokončující práce montáž vanových dvířek plastových lepených s rámem</t>
  </si>
  <si>
    <t>1713652492</t>
  </si>
  <si>
    <t>předpoklad</t>
  </si>
  <si>
    <t>2+1+1</t>
  </si>
  <si>
    <t>165</t>
  </si>
  <si>
    <t>55347200</t>
  </si>
  <si>
    <t>dvířka vanová nerezová 300x300mm</t>
  </si>
  <si>
    <t>291371001</t>
  </si>
  <si>
    <t>166</t>
  </si>
  <si>
    <t>781494511</t>
  </si>
  <si>
    <t>Obklad - dokončující práce profily ukončovací lepené flexibilním lepidlem ukončovací</t>
  </si>
  <si>
    <t>-2023934708</t>
  </si>
  <si>
    <t>"2.11" 3,0</t>
  </si>
  <si>
    <t>"2.13" (1,8+2,16)*2*1-0,8*1+1,8+1,5*2</t>
  </si>
  <si>
    <t>"2.13A" (0,85+0,16+2,16)*2*1-0,7*1+(0,85+0,16)+1,5*2</t>
  </si>
  <si>
    <t xml:space="preserve">"2.14" (1,54+1,34)*2*1-0,6*1+0,67+0,7*2+0,75+1,5*1 "okno neodečítám - vliv ostění" </t>
  </si>
  <si>
    <t>167</t>
  </si>
  <si>
    <t>781495115</t>
  </si>
  <si>
    <t>Obklad - dokončující práce ostatní práce spárování silikonem</t>
  </si>
  <si>
    <t>1169960859</t>
  </si>
  <si>
    <t>"2.11" 0</t>
  </si>
  <si>
    <t>"2.13" 1,5*4+1,8</t>
  </si>
  <si>
    <t>"2.13A" (0,85+0,16)+1,5*4</t>
  </si>
  <si>
    <t>"2.14" 0,75+1,5*5+0,7*2+0,67</t>
  </si>
  <si>
    <t>168</t>
  </si>
  <si>
    <t>998781202</t>
  </si>
  <si>
    <t>Přesun hmot pro obklady keramické stanovený procentní sazbou (%) z ceny vodorovná dopravní vzdálenost do 50 m v objektech výšky přes 6 do 12 m</t>
  </si>
  <si>
    <t>97937927</t>
  </si>
  <si>
    <t>783</t>
  </si>
  <si>
    <t>Dokončovací práce - nátěry</t>
  </si>
  <si>
    <t>169</t>
  </si>
  <si>
    <t>783301401</t>
  </si>
  <si>
    <t>Příprava podkladu zámečnických konstrukcí před provedením nátěru ometení</t>
  </si>
  <si>
    <t>1219021525</t>
  </si>
  <si>
    <t>uvažuje se oprava nátěrů u ocelových zárubní, které budou zůstávat</t>
  </si>
  <si>
    <t>"dveře š. 600 mm" (0,6+2*2,0)*0,25*2</t>
  </si>
  <si>
    <t>"dveře š. 800 mm" (0,8+2*2,0)*0,25*3</t>
  </si>
  <si>
    <t>170</t>
  </si>
  <si>
    <t>783306801</t>
  </si>
  <si>
    <t>Odstranění nátěrů ze zámečnických konstrukcí obroušením</t>
  </si>
  <si>
    <t>-907839224</t>
  </si>
  <si>
    <t>171</t>
  </si>
  <si>
    <t>783314101</t>
  </si>
  <si>
    <t>Základní nátěr zámečnických konstrukcí jednonásobný syntetický</t>
  </si>
  <si>
    <t>702203875</t>
  </si>
  <si>
    <t>172</t>
  </si>
  <si>
    <t>783315101</t>
  </si>
  <si>
    <t>Mezinátěr zámečnických konstrukcí jednonásobný syntetický standardní</t>
  </si>
  <si>
    <t>-716852972</t>
  </si>
  <si>
    <t>nátěr nových ocelových zárubní</t>
  </si>
  <si>
    <t>"dle výpisu HSV - ZÁRUBNĚ - 800P" (0,8+2*2,0)*0,25*1</t>
  </si>
  <si>
    <t>"dle výpisu HSV - ZÁRUBNĚ - 700P" (0,7+2*2,0)*0,25*1</t>
  </si>
  <si>
    <t>"dle výpisu HSV - ZÁRUBNĚ - 900L, PO EW30 DP3 Sm" (0,9+2*2,0)*0,25*1</t>
  </si>
  <si>
    <t>173</t>
  </si>
  <si>
    <t>783317101</t>
  </si>
  <si>
    <t>Krycí nátěr (email) zámečnických konstrukcí jednonásobný syntetický standardní</t>
  </si>
  <si>
    <t>450803749</t>
  </si>
  <si>
    <t>784</t>
  </si>
  <si>
    <t>Dokončovací práce - malby a tapety</t>
  </si>
  <si>
    <t>174</t>
  </si>
  <si>
    <t>784221101</t>
  </si>
  <si>
    <t>Malby z malířských směsí otěruvzdorných za sucha dvojnásobné, bílé za sucha otěruvzdorné dobře v místnostech výšky do 3,80 m</t>
  </si>
  <si>
    <t>2028343496</t>
  </si>
  <si>
    <t>Práce a dodávky M</t>
  </si>
  <si>
    <t>21-M</t>
  </si>
  <si>
    <t>Elektromontáže</t>
  </si>
  <si>
    <t>175</t>
  </si>
  <si>
    <t>210000001</t>
  </si>
  <si>
    <t>D+M Elektroinstalace - komplet</t>
  </si>
  <si>
    <t>-1072073336</t>
  </si>
  <si>
    <t>uvažuje se dodávka a montáž dle projektu Technika prostředí staveb - elektrotechnická zařízení:</t>
  </si>
  <si>
    <t>rozvody dle výkresové části s přípravou pro topení do m.č. 0.26 (trasa délky 35,0 m)</t>
  </si>
  <si>
    <t>přívody datového a anténního kabelu ze střechy</t>
  </si>
  <si>
    <t>kruhové přisazené LED svítidlo 14 w, 1400lm, 4000 K - 3 ks</t>
  </si>
  <si>
    <t>kruhové přisazené LED svítidlo 34 w, 3600lm, 4000 K - 2 ks</t>
  </si>
  <si>
    <t>čtvercové zapuštěné LED svítidlo 35 W, 4500lm, 4000 K - 9 ks</t>
  </si>
  <si>
    <t>nouzové osvětlení 11 W, 1h s piktogramem - 4 ks</t>
  </si>
  <si>
    <t>autonomní požární čidlo - 1 ks</t>
  </si>
  <si>
    <t>vypínač č.1 - 5 ks</t>
  </si>
  <si>
    <t>vypínač č.6 schodišťový - 8 ks</t>
  </si>
  <si>
    <t>vypínač č.7 křížový - 3 ks</t>
  </si>
  <si>
    <t>zásuvka - 38 ks</t>
  </si>
  <si>
    <t>zásuvka slaboproudá (TV + internet) - 2+2 = 4 ks</t>
  </si>
  <si>
    <t>vývod pro vařič (V1) a bojler (V2) - 1+1 = 2 ks</t>
  </si>
  <si>
    <t>termostat s ekvitermním čidlem - 1 ks</t>
  </si>
  <si>
    <t>SW - switch 5 portů, 1 Gbit - 1 ks</t>
  </si>
  <si>
    <t>176</t>
  </si>
  <si>
    <t>210900001</t>
  </si>
  <si>
    <t>Demontáže elektro</t>
  </si>
  <si>
    <t>-1669266489</t>
  </si>
  <si>
    <t>předpokládá se odborné odpojení elektriky, dále demontáže stávajících svítidel, vypínačů, zásuvek, rozvaděče, rozvodů.....</t>
  </si>
  <si>
    <t>VRN</t>
  </si>
  <si>
    <t>Vedlejší rozpočtové náklady</t>
  </si>
  <si>
    <t>VRN3</t>
  </si>
  <si>
    <t>Zařízení staveniště</t>
  </si>
  <si>
    <t>177</t>
  </si>
  <si>
    <t>030001000</t>
  </si>
  <si>
    <t>Základní rozdělení průvodních činností a nákladů zařízení staveniště</t>
  </si>
  <si>
    <t>1024</t>
  </si>
  <si>
    <t>331162826</t>
  </si>
  <si>
    <t>"předpokládají se náklady na zařízení staveniště" 1</t>
  </si>
  <si>
    <t>VRN6</t>
  </si>
  <si>
    <t>Územní vlivy</t>
  </si>
  <si>
    <t>178</t>
  </si>
  <si>
    <t>060001000</t>
  </si>
  <si>
    <t>Základní rozdělení průvodních činností a nákladů územní vlivy</t>
  </si>
  <si>
    <t>-1014471355</t>
  </si>
  <si>
    <t>"mimostaveništní doprava" 1</t>
  </si>
  <si>
    <t>SEZNAM FIGUR</t>
  </si>
  <si>
    <t>Výměra</t>
  </si>
  <si>
    <t xml:space="preserve"> 21-006-01</t>
  </si>
  <si>
    <t>Použití figury:</t>
  </si>
  <si>
    <t>Montáž soklů z dlaždic keramických rovných flexibilní lepidlo v do 90 mm</t>
  </si>
  <si>
    <t>Podlahy spárování silikonem</t>
  </si>
  <si>
    <t>Montáž obvodových lišt lepením</t>
  </si>
  <si>
    <t>Vložení nařezaných pásků z podlahoviny do lišt</t>
  </si>
  <si>
    <t>Montáž podlah keramických pro mechanické zatížení hladkých lepených flexibilním lepidlem do 12 ks/m2</t>
  </si>
  <si>
    <t>Cementový samonivelační potěr ze suchých směsí tloušťky do 20 mm</t>
  </si>
  <si>
    <t>Vysátí podkladu před pokládkou dlažby</t>
  </si>
  <si>
    <t>Nátěr penetrační na podlahu</t>
  </si>
  <si>
    <t>Montáž podlah keramických hladkých lepených flexibilním lepidlem do 9 ks/m2</t>
  </si>
  <si>
    <t>Izolace pod dlažbu nátěrem nebo stěrkou ve dvou vrstvách</t>
  </si>
  <si>
    <t>Montáž obkladů vnitřních keramických hladkých do 19 ks/m2 lepených flexibilním lepidlem</t>
  </si>
  <si>
    <t>Ometení (oprášení) stěny při přípravě podkladu</t>
  </si>
  <si>
    <t>Nátěr penetrační na stěnu</t>
  </si>
  <si>
    <t>Oprava vnitřní vápenocementové štukové omítky stěn v rozsahu plochy do 10%</t>
  </si>
  <si>
    <t>Dvojnásobné bílé malby ze směsí za sucha dobře otěruvzdorných v místnostech do 3,80 m</t>
  </si>
  <si>
    <t>Lešení pomocné pro objekty pozemních staveb s lešeňovou podlahou v do 1,9 m zatížení do 150 kg/m2</t>
  </si>
  <si>
    <t>Vápenocementová omítka štuková dvouvrstvá vnitřních stěn nanášená ručně</t>
  </si>
  <si>
    <t>Příplatek k vápenocementové omítce vnitřních stěn za každých dalších 5 mm tloušťky ručně</t>
  </si>
  <si>
    <t>Otlučení (osekání) vnitřní vápenné nebo vápenocementové omítky stěn v rozsahu do 10 %</t>
  </si>
  <si>
    <t>Plocha podlah - celkem</t>
  </si>
  <si>
    <t>Montáž minerálního podhledu s vyjímatelnými panely vel. do 0,36 m2 na zavěšený viditelný rošt</t>
  </si>
  <si>
    <t>Napojení minerálního podhledu na stěnu obvodovou lištou</t>
  </si>
  <si>
    <t>SDK podhled desky 1xA 12,5 bez izolace dvouvrstvá spodní kce profil CD+UD</t>
  </si>
  <si>
    <t>SDK podhled základní penetrační nátěr</t>
  </si>
  <si>
    <t>Příplatek k SDK podhledu za plochu do 3 m2 jednotlivě</t>
  </si>
  <si>
    <t>SDK podhled deska 1xH2 12,5 bez izolace dvouvrstvá spodní kce profil CD+UD</t>
  </si>
  <si>
    <t>Lepení lamel a čtverců z vinylu standardním lepidlem</t>
  </si>
  <si>
    <t>Vysátí podkladu povlakových podlah</t>
  </si>
  <si>
    <t>Vodou ředitelná penetrace savého podkladu povlakových podlah neředěná</t>
  </si>
  <si>
    <t>Vyrovnání podkladu povlakových podlah stěrkou pevnosti 30 MPa tl 5 mm</t>
  </si>
  <si>
    <t>Základní čištění nově položených podlahovin vysátím a setřením vlhkým mopem</t>
  </si>
  <si>
    <t>Příčka z pórobetonových hladkých tvárnic na tenkovrstvou maltu tl 100 mm</t>
  </si>
  <si>
    <t>PVO</t>
  </si>
  <si>
    <t>Plocha výplní otvorů</t>
  </si>
  <si>
    <t>"okno 600x1000 mm" 0,6*1,0*2</t>
  </si>
  <si>
    <t>"okno 1000x2150 mm" 1,0*2,15*1</t>
  </si>
  <si>
    <t>"okno 1500x1000 mm" 1,5*1,0*2</t>
  </si>
  <si>
    <t>"okno 2000x1450 mm" 2,0*1,45*2</t>
  </si>
  <si>
    <t>"okno+dveře 2000x2300 mm" 2,0*2,3*2</t>
  </si>
  <si>
    <t>"okno+dveře 2500x2300 mm" 2,0*2,3*1</t>
  </si>
  <si>
    <t xml:space="preserve">"vstupní dveře 1500x2300 mm" 1,5*2,3*1 </t>
  </si>
  <si>
    <t xml:space="preserve">"dveře 1000x2300 mm" 1,0*2,3*1 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</si>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</sst>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9" fillId="0" borderId="0" applyNumberFormat="0" applyFill="0" applyBorder="0" applyAlignment="0" applyProtection="0"/>
  </cellStyleXfs>
  <cellXfs count="37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9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0" borderId="15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3" fillId="4" borderId="8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right" vertical="center"/>
    </xf>
    <xf numFmtId="0" fontId="23" fillId="4" borderId="9" xfId="0" applyFont="1" applyFill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166" fontId="30" fillId="0" borderId="21" xfId="0" applyNumberFormat="1" applyFont="1" applyBorder="1" applyAlignment="1" applyProtection="1">
      <alignment vertical="center"/>
    </xf>
    <xf numFmtId="4" fontId="30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19" xfId="0" applyFont="1" applyFill="1" applyBorder="1" applyAlignment="1" applyProtection="1">
      <alignment horizontal="center" vertical="center" wrapText="1"/>
    </xf>
    <xf numFmtId="0" fontId="23" fillId="4" borderId="0" xfId="0" applyFont="1" applyFill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4" fillId="0" borderId="13" xfId="0" applyNumberFormat="1" applyFont="1" applyBorder="1" applyAlignment="1" applyProtection="1"/>
    <xf numFmtId="166" fontId="34" fillId="0" borderId="14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0" fillId="0" borderId="23" xfId="0" applyFont="1" applyBorder="1" applyAlignment="1" applyProtection="1">
      <alignment vertical="center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6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37" fillId="0" borderId="23" xfId="0" applyFont="1" applyBorder="1" applyAlignment="1" applyProtection="1">
      <alignment horizontal="center" vertical="center"/>
    </xf>
    <xf numFmtId="49" fontId="37" fillId="0" borderId="23" xfId="0" applyNumberFormat="1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center" vertical="center" wrapText="1"/>
    </xf>
    <xf numFmtId="167" fontId="37" fillId="0" borderId="23" xfId="0" applyNumberFormat="1" applyFont="1" applyBorder="1" applyAlignment="1" applyProtection="1">
      <alignment vertical="center"/>
    </xf>
    <xf numFmtId="4" fontId="37" fillId="2" borderId="23" xfId="0" applyNumberFormat="1" applyFont="1" applyFill="1" applyBorder="1" applyAlignment="1" applyProtection="1">
      <alignment vertical="center"/>
      <protection locked="0"/>
    </xf>
    <xf numFmtId="4" fontId="37" fillId="0" borderId="23" xfId="0" applyNumberFormat="1" applyFont="1" applyBorder="1" applyAlignment="1" applyProtection="1">
      <alignment vertical="center"/>
    </xf>
    <xf numFmtId="0" fontId="38" fillId="0" borderId="23" xfId="0" applyFont="1" applyBorder="1" applyAlignment="1" applyProtection="1">
      <alignment vertical="center"/>
    </xf>
    <xf numFmtId="0" fontId="38" fillId="0" borderId="4" xfId="0" applyFont="1" applyBorder="1" applyAlignment="1">
      <alignment vertical="center"/>
    </xf>
    <xf numFmtId="0" fontId="37" fillId="2" borderId="15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167" fontId="23" fillId="2" borderId="23" xfId="0" applyNumberFormat="1" applyFont="1" applyFill="1" applyBorder="1" applyAlignment="1" applyProtection="1">
      <alignment vertical="center"/>
      <protection locked="0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4" xfId="0" applyFont="1" applyBorder="1" applyAlignment="1">
      <alignment horizontal="center" vertical="center" wrapText="1"/>
    </xf>
    <xf numFmtId="0" fontId="23" fillId="4" borderId="17" xfId="0" applyFont="1" applyFill="1" applyBorder="1" applyAlignment="1">
      <alignment horizontal="center" vertical="center" wrapText="1"/>
    </xf>
    <xf numFmtId="0" fontId="23" fillId="4" borderId="18" xfId="0" applyFont="1" applyFill="1" applyBorder="1" applyAlignment="1">
      <alignment horizontal="center" vertical="center" wrapText="1"/>
    </xf>
    <xf numFmtId="0" fontId="23" fillId="4" borderId="1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39" fillId="0" borderId="17" xfId="0" applyFont="1" applyBorder="1" applyAlignment="1">
      <alignment horizontal="left" vertical="center" wrapText="1"/>
    </xf>
    <xf numFmtId="0" fontId="39" fillId="0" borderId="23" xfId="0" applyFont="1" applyBorder="1" applyAlignment="1">
      <alignment horizontal="left" vertical="center" wrapText="1"/>
    </xf>
    <xf numFmtId="0" fontId="39" fillId="0" borderId="23" xfId="0" applyFont="1" applyBorder="1" applyAlignment="1">
      <alignment horizontal="left" vertical="center"/>
    </xf>
    <xf numFmtId="167" fontId="39" fillId="0" borderId="19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5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40" fillId="0" borderId="24" xfId="0" applyFont="1" applyBorder="1" applyAlignment="1">
      <alignment vertical="center" wrapText="1"/>
    </xf>
    <xf numFmtId="0" fontId="40" fillId="0" borderId="25" xfId="0" applyFont="1" applyBorder="1" applyAlignment="1">
      <alignment vertical="center" wrapText="1"/>
    </xf>
    <xf numFmtId="0" fontId="40" fillId="0" borderId="26" xfId="0" applyFont="1" applyBorder="1" applyAlignment="1">
      <alignment vertical="center" wrapText="1"/>
    </xf>
    <xf numFmtId="0" fontId="40" fillId="0" borderId="27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40" fillId="0" borderId="27" xfId="0" applyFont="1" applyBorder="1" applyAlignment="1">
      <alignment vertical="center" wrapText="1"/>
    </xf>
    <xf numFmtId="0" fontId="42" fillId="0" borderId="29" xfId="0" applyFont="1" applyBorder="1" applyAlignment="1">
      <alignment horizontal="left" wrapText="1"/>
    </xf>
    <xf numFmtId="0" fontId="40" fillId="0" borderId="28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27" xfId="0" applyFont="1" applyBorder="1" applyAlignment="1">
      <alignment vertical="center" wrapText="1"/>
    </xf>
    <xf numFmtId="0" fontId="43" fillId="0" borderId="1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vertical="center"/>
    </xf>
    <xf numFmtId="49" fontId="43" fillId="0" borderId="1" xfId="0" applyNumberFormat="1" applyFont="1" applyBorder="1" applyAlignment="1">
      <alignment horizontal="left" vertical="center" wrapText="1"/>
    </xf>
    <xf numFmtId="49" fontId="43" fillId="0" borderId="1" xfId="0" applyNumberFormat="1" applyFont="1" applyBorder="1" applyAlignment="1">
      <alignment vertical="center" wrapText="1"/>
    </xf>
    <xf numFmtId="0" fontId="40" fillId="0" borderId="30" xfId="0" applyFont="1" applyBorder="1" applyAlignment="1">
      <alignment vertical="center" wrapText="1"/>
    </xf>
    <xf numFmtId="0" fontId="45" fillId="0" borderId="29" xfId="0" applyFont="1" applyBorder="1" applyAlignment="1">
      <alignment vertical="center" wrapText="1"/>
    </xf>
    <xf numFmtId="0" fontId="40" fillId="0" borderId="31" xfId="0" applyFont="1" applyBorder="1" applyAlignment="1">
      <alignment vertical="center" wrapText="1"/>
    </xf>
    <xf numFmtId="0" fontId="40" fillId="0" borderId="1" xfId="0" applyFont="1" applyBorder="1" applyAlignment="1">
      <alignment vertical="top"/>
    </xf>
    <xf numFmtId="0" fontId="40" fillId="0" borderId="0" xfId="0" applyFont="1" applyAlignment="1">
      <alignment vertical="top"/>
    </xf>
    <xf numFmtId="0" fontId="40" fillId="0" borderId="24" xfId="0" applyFont="1" applyBorder="1" applyAlignment="1">
      <alignment horizontal="left" vertical="center"/>
    </xf>
    <xf numFmtId="0" fontId="40" fillId="0" borderId="25" xfId="0" applyFont="1" applyBorder="1" applyAlignment="1">
      <alignment horizontal="left" vertical="center"/>
    </xf>
    <xf numFmtId="0" fontId="40" fillId="0" borderId="26" xfId="0" applyFont="1" applyBorder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0" fillId="0" borderId="28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42" fillId="0" borderId="29" xfId="0" applyFont="1" applyBorder="1" applyAlignment="1">
      <alignment horizontal="center" vertical="center"/>
    </xf>
    <xf numFmtId="0" fontId="46" fillId="0" borderId="29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3" fillId="0" borderId="1" xfId="0" applyFont="1" applyFill="1" applyBorder="1" applyAlignment="1">
      <alignment horizontal="left" vertical="center"/>
    </xf>
    <xf numFmtId="0" fontId="43" fillId="0" borderId="1" xfId="0" applyFont="1" applyFill="1" applyBorder="1" applyAlignment="1">
      <alignment horizontal="center" vertical="center"/>
    </xf>
    <xf numFmtId="0" fontId="40" fillId="0" borderId="30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left" vertical="center" wrapText="1"/>
    </xf>
    <xf numFmtId="0" fontId="40" fillId="0" borderId="25" xfId="0" applyFont="1" applyBorder="1" applyAlignment="1">
      <alignment horizontal="left" vertical="center" wrapText="1"/>
    </xf>
    <xf numFmtId="0" fontId="40" fillId="0" borderId="26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/>
    </xf>
    <xf numFmtId="0" fontId="44" fillId="0" borderId="28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/>
    </xf>
    <xf numFmtId="0" fontId="44" fillId="0" borderId="30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vertical="center" wrapText="1"/>
    </xf>
    <xf numFmtId="0" fontId="44" fillId="0" borderId="3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center" vertical="top"/>
    </xf>
    <xf numFmtId="0" fontId="44" fillId="0" borderId="30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6" fillId="0" borderId="0" xfId="0" applyFont="1" applyAlignment="1">
      <alignment vertical="center"/>
    </xf>
    <xf numFmtId="0" fontId="42" fillId="0" borderId="1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43" fillId="0" borderId="1" xfId="0" applyFont="1" applyBorder="1" applyAlignment="1">
      <alignment vertical="top"/>
    </xf>
    <xf numFmtId="49" fontId="43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2" fillId="0" borderId="29" xfId="0" applyFont="1" applyBorder="1" applyAlignment="1">
      <alignment horizontal="left"/>
    </xf>
    <xf numFmtId="0" fontId="46" fillId="0" borderId="29" xfId="0" applyFont="1" applyBorder="1" applyAlignment="1"/>
    <xf numFmtId="0" fontId="40" fillId="0" borderId="27" xfId="0" applyFont="1" applyBorder="1" applyAlignment="1">
      <alignment vertical="top"/>
    </xf>
    <xf numFmtId="0" fontId="40" fillId="0" borderId="28" xfId="0" applyFont="1" applyBorder="1" applyAlignment="1">
      <alignment vertical="top"/>
    </xf>
    <xf numFmtId="0" fontId="40" fillId="0" borderId="30" xfId="0" applyFont="1" applyBorder="1" applyAlignment="1">
      <alignment vertical="top"/>
    </xf>
    <xf numFmtId="0" fontId="40" fillId="0" borderId="29" xfId="0" applyFont="1" applyBorder="1" applyAlignment="1">
      <alignment vertical="top"/>
    </xf>
    <xf numFmtId="0" fontId="40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29" t="s">
        <v>14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E5" s="30" t="s">
        <v>15</v>
      </c>
      <c r="BS5" s="19" t="s">
        <v>6</v>
      </c>
    </row>
    <row r="6" s="1" customFormat="1" ht="36.96" customHeight="1">
      <c r="B6" s="23"/>
      <c r="C6" s="24"/>
      <c r="D6" s="31" t="s">
        <v>16</v>
      </c>
      <c r="E6" s="24"/>
      <c r="F6" s="24"/>
      <c r="G6" s="24"/>
      <c r="H6" s="24"/>
      <c r="I6" s="24"/>
      <c r="J6" s="24"/>
      <c r="K6" s="32" t="s">
        <v>17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E6" s="33"/>
      <c r="BS6" s="19" t="s">
        <v>6</v>
      </c>
    </row>
    <row r="7" s="1" customFormat="1" ht="12" customHeight="1">
      <c r="B7" s="23"/>
      <c r="C7" s="24"/>
      <c r="D7" s="34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20</v>
      </c>
      <c r="AL7" s="24"/>
      <c r="AM7" s="24"/>
      <c r="AN7" s="29" t="s">
        <v>19</v>
      </c>
      <c r="AO7" s="24"/>
      <c r="AP7" s="24"/>
      <c r="AQ7" s="24"/>
      <c r="AR7" s="22"/>
      <c r="BE7" s="33"/>
      <c r="BS7" s="19" t="s">
        <v>6</v>
      </c>
    </row>
    <row r="8" s="1" customFormat="1" ht="12" customHeight="1">
      <c r="B8" s="23"/>
      <c r="C8" s="24"/>
      <c r="D8" s="34" t="s">
        <v>21</v>
      </c>
      <c r="E8" s="24"/>
      <c r="F8" s="24"/>
      <c r="G8" s="24"/>
      <c r="H8" s="24"/>
      <c r="I8" s="24"/>
      <c r="J8" s="24"/>
      <c r="K8" s="29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23</v>
      </c>
      <c r="AL8" s="24"/>
      <c r="AM8" s="24"/>
      <c r="AN8" s="35" t="s">
        <v>24</v>
      </c>
      <c r="AO8" s="24"/>
      <c r="AP8" s="24"/>
      <c r="AQ8" s="24"/>
      <c r="AR8" s="22"/>
      <c r="BE8" s="33"/>
      <c r="BS8" s="19" t="s">
        <v>6</v>
      </c>
    </row>
    <row r="9" s="1" customFormat="1" ht="14.4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3"/>
      <c r="BS9" s="19" t="s">
        <v>6</v>
      </c>
    </row>
    <row r="10" s="1" customFormat="1" ht="12" customHeight="1">
      <c r="B10" s="23"/>
      <c r="C10" s="24"/>
      <c r="D10" s="34" t="s">
        <v>25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26</v>
      </c>
      <c r="AL10" s="24"/>
      <c r="AM10" s="24"/>
      <c r="AN10" s="29" t="s">
        <v>27</v>
      </c>
      <c r="AO10" s="24"/>
      <c r="AP10" s="24"/>
      <c r="AQ10" s="24"/>
      <c r="AR10" s="22"/>
      <c r="BE10" s="33"/>
      <c r="BS10" s="19" t="s">
        <v>6</v>
      </c>
    </row>
    <row r="11" s="1" customFormat="1" ht="18.48" customHeight="1">
      <c r="B11" s="23"/>
      <c r="C11" s="24"/>
      <c r="D11" s="24"/>
      <c r="E11" s="29" t="s">
        <v>28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29</v>
      </c>
      <c r="AL11" s="24"/>
      <c r="AM11" s="24"/>
      <c r="AN11" s="29" t="s">
        <v>19</v>
      </c>
      <c r="AO11" s="24"/>
      <c r="AP11" s="24"/>
      <c r="AQ11" s="24"/>
      <c r="AR11" s="22"/>
      <c r="BE11" s="33"/>
      <c r="BS11" s="19" t="s">
        <v>6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"/>
      <c r="BS12" s="19" t="s">
        <v>6</v>
      </c>
    </row>
    <row r="13" s="1" customFormat="1" ht="12" customHeight="1">
      <c r="B13" s="23"/>
      <c r="C13" s="24"/>
      <c r="D13" s="34" t="s">
        <v>30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26</v>
      </c>
      <c r="AL13" s="24"/>
      <c r="AM13" s="24"/>
      <c r="AN13" s="36" t="s">
        <v>31</v>
      </c>
      <c r="AO13" s="24"/>
      <c r="AP13" s="24"/>
      <c r="AQ13" s="24"/>
      <c r="AR13" s="22"/>
      <c r="BE13" s="33"/>
      <c r="BS13" s="19" t="s">
        <v>6</v>
      </c>
    </row>
    <row r="14">
      <c r="B14" s="23"/>
      <c r="C14" s="24"/>
      <c r="D14" s="24"/>
      <c r="E14" s="36" t="s">
        <v>31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4" t="s">
        <v>29</v>
      </c>
      <c r="AL14" s="24"/>
      <c r="AM14" s="24"/>
      <c r="AN14" s="36" t="s">
        <v>31</v>
      </c>
      <c r="AO14" s="24"/>
      <c r="AP14" s="24"/>
      <c r="AQ14" s="24"/>
      <c r="AR14" s="22"/>
      <c r="BE14" s="33"/>
      <c r="BS14" s="19" t="s">
        <v>6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"/>
      <c r="BS15" s="19" t="s">
        <v>4</v>
      </c>
    </row>
    <row r="16" s="1" customFormat="1" ht="12" customHeight="1">
      <c r="B16" s="23"/>
      <c r="C16" s="24"/>
      <c r="D16" s="34" t="s">
        <v>32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26</v>
      </c>
      <c r="AL16" s="24"/>
      <c r="AM16" s="24"/>
      <c r="AN16" s="29" t="s">
        <v>33</v>
      </c>
      <c r="AO16" s="24"/>
      <c r="AP16" s="24"/>
      <c r="AQ16" s="24"/>
      <c r="AR16" s="22"/>
      <c r="BE16" s="33"/>
      <c r="BS16" s="19" t="s">
        <v>4</v>
      </c>
    </row>
    <row r="17" s="1" customFormat="1" ht="18.48" customHeight="1">
      <c r="B17" s="23"/>
      <c r="C17" s="24"/>
      <c r="D17" s="24"/>
      <c r="E17" s="29" t="s">
        <v>34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29</v>
      </c>
      <c r="AL17" s="24"/>
      <c r="AM17" s="24"/>
      <c r="AN17" s="29" t="s">
        <v>19</v>
      </c>
      <c r="AO17" s="24"/>
      <c r="AP17" s="24"/>
      <c r="AQ17" s="24"/>
      <c r="AR17" s="22"/>
      <c r="BE17" s="33"/>
      <c r="BS17" s="19" t="s">
        <v>35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"/>
      <c r="BS18" s="19" t="s">
        <v>36</v>
      </c>
    </row>
    <row r="19" s="1" customFormat="1" ht="12" customHeight="1">
      <c r="B19" s="23"/>
      <c r="C19" s="24"/>
      <c r="D19" s="34" t="s">
        <v>37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4" t="s">
        <v>26</v>
      </c>
      <c r="AL19" s="24"/>
      <c r="AM19" s="24"/>
      <c r="AN19" s="29" t="s">
        <v>38</v>
      </c>
      <c r="AO19" s="24"/>
      <c r="AP19" s="24"/>
      <c r="AQ19" s="24"/>
      <c r="AR19" s="22"/>
      <c r="BE19" s="33"/>
      <c r="BS19" s="19" t="s">
        <v>36</v>
      </c>
    </row>
    <row r="20" s="1" customFormat="1" ht="18.48" customHeight="1">
      <c r="B20" s="23"/>
      <c r="C20" s="24"/>
      <c r="D20" s="24"/>
      <c r="E20" s="29" t="s">
        <v>39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4" t="s">
        <v>29</v>
      </c>
      <c r="AL20" s="24"/>
      <c r="AM20" s="24"/>
      <c r="AN20" s="29" t="s">
        <v>19</v>
      </c>
      <c r="AO20" s="24"/>
      <c r="AP20" s="24"/>
      <c r="AQ20" s="24"/>
      <c r="AR20" s="22"/>
      <c r="BE20" s="33"/>
      <c r="BS20" s="19" t="s">
        <v>4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"/>
    </row>
    <row r="22" s="1" customFormat="1" ht="12" customHeight="1">
      <c r="B22" s="23"/>
      <c r="C22" s="24"/>
      <c r="D22" s="34" t="s">
        <v>40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"/>
    </row>
    <row r="23" s="1" customFormat="1" ht="47.25" customHeight="1">
      <c r="B23" s="23"/>
      <c r="C23" s="24"/>
      <c r="D23" s="24"/>
      <c r="E23" s="38" t="s">
        <v>41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4"/>
      <c r="AP23" s="24"/>
      <c r="AQ23" s="24"/>
      <c r="AR23" s="22"/>
      <c r="BE23" s="33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"/>
    </row>
    <row r="25" s="1" customFormat="1" ht="6.96" customHeight="1">
      <c r="B25" s="23"/>
      <c r="C25" s="24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4"/>
      <c r="AQ25" s="24"/>
      <c r="AR25" s="22"/>
      <c r="BE25" s="33"/>
    </row>
    <row r="26" s="2" customFormat="1" ht="25.92" customHeight="1">
      <c r="A26" s="40"/>
      <c r="B26" s="41"/>
      <c r="C26" s="42"/>
      <c r="D26" s="43" t="s">
        <v>42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ROUND(AG54,0)</f>
        <v>0</v>
      </c>
      <c r="AL26" s="44"/>
      <c r="AM26" s="44"/>
      <c r="AN26" s="44"/>
      <c r="AO26" s="44"/>
      <c r="AP26" s="42"/>
      <c r="AQ26" s="42"/>
      <c r="AR26" s="46"/>
      <c r="BE26" s="33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3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43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44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45</v>
      </c>
      <c r="AL28" s="47"/>
      <c r="AM28" s="47"/>
      <c r="AN28" s="47"/>
      <c r="AO28" s="47"/>
      <c r="AP28" s="42"/>
      <c r="AQ28" s="42"/>
      <c r="AR28" s="46"/>
      <c r="BE28" s="33"/>
    </row>
    <row r="29" s="3" customFormat="1" ht="14.4" customHeight="1">
      <c r="A29" s="3"/>
      <c r="B29" s="48"/>
      <c r="C29" s="49"/>
      <c r="D29" s="34" t="s">
        <v>46</v>
      </c>
      <c r="E29" s="49"/>
      <c r="F29" s="34" t="s">
        <v>47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ROUND(AZ54, 0)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ROUND(AV54, 0)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4" t="s">
        <v>48</v>
      </c>
      <c r="G30" s="49"/>
      <c r="H30" s="49"/>
      <c r="I30" s="49"/>
      <c r="J30" s="49"/>
      <c r="K30" s="49"/>
      <c r="L30" s="50">
        <v>0.14999999999999999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ROUND(BA54, 0)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ROUND(AW54, 0)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4" t="s">
        <v>49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ROUND(BB54, 0)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4" t="s">
        <v>50</v>
      </c>
      <c r="G32" s="49"/>
      <c r="H32" s="49"/>
      <c r="I32" s="49"/>
      <c r="J32" s="49"/>
      <c r="K32" s="49"/>
      <c r="L32" s="50">
        <v>0.14999999999999999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ROUND(BC54, 0)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4" t="s">
        <v>51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ROUND(BD54, 0)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40"/>
    </row>
    <row r="35" s="2" customFormat="1" ht="25.92" customHeight="1">
      <c r="A35" s="40"/>
      <c r="B35" s="41"/>
      <c r="C35" s="54"/>
      <c r="D35" s="55" t="s">
        <v>52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53</v>
      </c>
      <c r="U35" s="56"/>
      <c r="V35" s="56"/>
      <c r="W35" s="56"/>
      <c r="X35" s="58" t="s">
        <v>54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6.96" customHeight="1">
      <c r="A37" s="4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46"/>
      <c r="BE37" s="40"/>
    </row>
    <row r="41" s="2" customFormat="1" ht="6.96" customHeight="1">
      <c r="A41" s="40"/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46"/>
      <c r="BE41" s="40"/>
    </row>
    <row r="42" s="2" customFormat="1" ht="24.96" customHeight="1">
      <c r="A42" s="40"/>
      <c r="B42" s="41"/>
      <c r="C42" s="25" t="s">
        <v>55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6"/>
      <c r="BE42" s="40"/>
    </row>
    <row r="43" s="2" customFormat="1" ht="6.96" customHeight="1">
      <c r="A43" s="40"/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6"/>
      <c r="BE43" s="40"/>
    </row>
    <row r="44" s="4" customFormat="1" ht="12" customHeight="1">
      <c r="A44" s="4"/>
      <c r="B44" s="65"/>
      <c r="C44" s="34" t="s">
        <v>13</v>
      </c>
      <c r="D44" s="66"/>
      <c r="E44" s="66"/>
      <c r="F44" s="66"/>
      <c r="G44" s="66"/>
      <c r="H44" s="66"/>
      <c r="I44" s="66"/>
      <c r="J44" s="66"/>
      <c r="K44" s="66"/>
      <c r="L44" s="66" t="str">
        <f>K5</f>
        <v>21-006-00</v>
      </c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7"/>
      <c r="BE44" s="4"/>
    </row>
    <row r="45" s="5" customFormat="1" ht="36.96" customHeight="1">
      <c r="A45" s="5"/>
      <c r="B45" s="68"/>
      <c r="C45" s="69" t="s">
        <v>16</v>
      </c>
      <c r="D45" s="70"/>
      <c r="E45" s="70"/>
      <c r="F45" s="70"/>
      <c r="G45" s="70"/>
      <c r="H45" s="70"/>
      <c r="I45" s="70"/>
      <c r="J45" s="70"/>
      <c r="K45" s="70"/>
      <c r="L45" s="71" t="str">
        <f>K6</f>
        <v>Společenský dům Hořovice</v>
      </c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2"/>
      <c r="BE45" s="5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6"/>
      <c r="BE46" s="40"/>
    </row>
    <row r="47" s="2" customFormat="1" ht="12" customHeight="1">
      <c r="A47" s="40"/>
      <c r="B47" s="41"/>
      <c r="C47" s="34" t="s">
        <v>21</v>
      </c>
      <c r="D47" s="42"/>
      <c r="E47" s="42"/>
      <c r="F47" s="42"/>
      <c r="G47" s="42"/>
      <c r="H47" s="42"/>
      <c r="I47" s="42"/>
      <c r="J47" s="42"/>
      <c r="K47" s="42"/>
      <c r="L47" s="73" t="str">
        <f>IF(K8="","",K8)</f>
        <v>Nádražní 606, Hořovice</v>
      </c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34" t="s">
        <v>23</v>
      </c>
      <c r="AJ47" s="42"/>
      <c r="AK47" s="42"/>
      <c r="AL47" s="42"/>
      <c r="AM47" s="74" t="str">
        <f>IF(AN8= "","",AN8)</f>
        <v>8.5.2021</v>
      </c>
      <c r="AN47" s="74"/>
      <c r="AO47" s="42"/>
      <c r="AP47" s="42"/>
      <c r="AQ47" s="42"/>
      <c r="AR47" s="46"/>
      <c r="B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6"/>
      <c r="BE48" s="40"/>
    </row>
    <row r="49" s="2" customFormat="1" ht="15.15" customHeight="1">
      <c r="A49" s="40"/>
      <c r="B49" s="41"/>
      <c r="C49" s="34" t="s">
        <v>25</v>
      </c>
      <c r="D49" s="42"/>
      <c r="E49" s="42"/>
      <c r="F49" s="42"/>
      <c r="G49" s="42"/>
      <c r="H49" s="42"/>
      <c r="I49" s="42"/>
      <c r="J49" s="42"/>
      <c r="K49" s="42"/>
      <c r="L49" s="66" t="str">
        <f>IF(E11= "","",E11)</f>
        <v>Město Hořovice</v>
      </c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34" t="s">
        <v>32</v>
      </c>
      <c r="AJ49" s="42"/>
      <c r="AK49" s="42"/>
      <c r="AL49" s="42"/>
      <c r="AM49" s="75" t="str">
        <f>IF(E17="","",E17)</f>
        <v>Ing. David Mertl</v>
      </c>
      <c r="AN49" s="66"/>
      <c r="AO49" s="66"/>
      <c r="AP49" s="66"/>
      <c r="AQ49" s="42"/>
      <c r="AR49" s="46"/>
      <c r="AS49" s="76" t="s">
        <v>56</v>
      </c>
      <c r="AT49" s="77"/>
      <c r="AU49" s="78"/>
      <c r="AV49" s="78"/>
      <c r="AW49" s="78"/>
      <c r="AX49" s="78"/>
      <c r="AY49" s="78"/>
      <c r="AZ49" s="78"/>
      <c r="BA49" s="78"/>
      <c r="BB49" s="78"/>
      <c r="BC49" s="78"/>
      <c r="BD49" s="79"/>
      <c r="BE49" s="40"/>
    </row>
    <row r="50" s="2" customFormat="1" ht="15.15" customHeight="1">
      <c r="A50" s="40"/>
      <c r="B50" s="41"/>
      <c r="C50" s="34" t="s">
        <v>30</v>
      </c>
      <c r="D50" s="42"/>
      <c r="E50" s="42"/>
      <c r="F50" s="42"/>
      <c r="G50" s="42"/>
      <c r="H50" s="42"/>
      <c r="I50" s="42"/>
      <c r="J50" s="42"/>
      <c r="K50" s="42"/>
      <c r="L50" s="66" t="str">
        <f>IF(E14= "Vyplň údaj","",E14)</f>
        <v/>
      </c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34" t="s">
        <v>37</v>
      </c>
      <c r="AJ50" s="42"/>
      <c r="AK50" s="42"/>
      <c r="AL50" s="42"/>
      <c r="AM50" s="75" t="str">
        <f>IF(E20="","",E20)</f>
        <v>Ing. Luboš Šustr</v>
      </c>
      <c r="AN50" s="66"/>
      <c r="AO50" s="66"/>
      <c r="AP50" s="66"/>
      <c r="AQ50" s="42"/>
      <c r="AR50" s="46"/>
      <c r="AS50" s="80"/>
      <c r="AT50" s="81"/>
      <c r="AU50" s="82"/>
      <c r="AV50" s="82"/>
      <c r="AW50" s="82"/>
      <c r="AX50" s="82"/>
      <c r="AY50" s="82"/>
      <c r="AZ50" s="82"/>
      <c r="BA50" s="82"/>
      <c r="BB50" s="82"/>
      <c r="BC50" s="82"/>
      <c r="BD50" s="83"/>
      <c r="BE50" s="40"/>
    </row>
    <row r="51" s="2" customFormat="1" ht="10.8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6"/>
      <c r="AS51" s="84"/>
      <c r="AT51" s="85"/>
      <c r="AU51" s="86"/>
      <c r="AV51" s="86"/>
      <c r="AW51" s="86"/>
      <c r="AX51" s="86"/>
      <c r="AY51" s="86"/>
      <c r="AZ51" s="86"/>
      <c r="BA51" s="86"/>
      <c r="BB51" s="86"/>
      <c r="BC51" s="86"/>
      <c r="BD51" s="87"/>
      <c r="BE51" s="40"/>
    </row>
    <row r="52" s="2" customFormat="1" ht="29.28" customHeight="1">
      <c r="A52" s="40"/>
      <c r="B52" s="41"/>
      <c r="C52" s="88" t="s">
        <v>57</v>
      </c>
      <c r="D52" s="89"/>
      <c r="E52" s="89"/>
      <c r="F52" s="89"/>
      <c r="G52" s="89"/>
      <c r="H52" s="90"/>
      <c r="I52" s="91" t="s">
        <v>58</v>
      </c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92" t="s">
        <v>59</v>
      </c>
      <c r="AH52" s="89"/>
      <c r="AI52" s="89"/>
      <c r="AJ52" s="89"/>
      <c r="AK52" s="89"/>
      <c r="AL52" s="89"/>
      <c r="AM52" s="89"/>
      <c r="AN52" s="91" t="s">
        <v>60</v>
      </c>
      <c r="AO52" s="89"/>
      <c r="AP52" s="89"/>
      <c r="AQ52" s="93" t="s">
        <v>61</v>
      </c>
      <c r="AR52" s="46"/>
      <c r="AS52" s="94" t="s">
        <v>62</v>
      </c>
      <c r="AT52" s="95" t="s">
        <v>63</v>
      </c>
      <c r="AU52" s="95" t="s">
        <v>64</v>
      </c>
      <c r="AV52" s="95" t="s">
        <v>65</v>
      </c>
      <c r="AW52" s="95" t="s">
        <v>66</v>
      </c>
      <c r="AX52" s="95" t="s">
        <v>67</v>
      </c>
      <c r="AY52" s="95" t="s">
        <v>68</v>
      </c>
      <c r="AZ52" s="95" t="s">
        <v>69</v>
      </c>
      <c r="BA52" s="95" t="s">
        <v>70</v>
      </c>
      <c r="BB52" s="95" t="s">
        <v>71</v>
      </c>
      <c r="BC52" s="95" t="s">
        <v>72</v>
      </c>
      <c r="BD52" s="96" t="s">
        <v>73</v>
      </c>
      <c r="BE52" s="40"/>
    </row>
    <row r="53" s="2" customFormat="1" ht="10.8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6"/>
      <c r="AS53" s="97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9"/>
      <c r="BE53" s="40"/>
    </row>
    <row r="54" s="6" customFormat="1" ht="32.4" customHeight="1">
      <c r="A54" s="6"/>
      <c r="B54" s="100"/>
      <c r="C54" s="101" t="s">
        <v>74</v>
      </c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3">
        <f>ROUND(AG55,0)</f>
        <v>0</v>
      </c>
      <c r="AH54" s="103"/>
      <c r="AI54" s="103"/>
      <c r="AJ54" s="103"/>
      <c r="AK54" s="103"/>
      <c r="AL54" s="103"/>
      <c r="AM54" s="103"/>
      <c r="AN54" s="104">
        <f>SUM(AG54,AT54)</f>
        <v>0</v>
      </c>
      <c r="AO54" s="104"/>
      <c r="AP54" s="104"/>
      <c r="AQ54" s="105" t="s">
        <v>19</v>
      </c>
      <c r="AR54" s="106"/>
      <c r="AS54" s="107">
        <f>ROUND(AS55,0)</f>
        <v>0</v>
      </c>
      <c r="AT54" s="108">
        <f>ROUND(SUM(AV54:AW54),0)</f>
        <v>0</v>
      </c>
      <c r="AU54" s="109">
        <f>ROUND(AU55,5)</f>
        <v>0</v>
      </c>
      <c r="AV54" s="108">
        <f>ROUND(AZ54*L29,0)</f>
        <v>0</v>
      </c>
      <c r="AW54" s="108">
        <f>ROUND(BA54*L30,0)</f>
        <v>0</v>
      </c>
      <c r="AX54" s="108">
        <f>ROUND(BB54*L29,0)</f>
        <v>0</v>
      </c>
      <c r="AY54" s="108">
        <f>ROUND(BC54*L30,0)</f>
        <v>0</v>
      </c>
      <c r="AZ54" s="108">
        <f>ROUND(AZ55,0)</f>
        <v>0</v>
      </c>
      <c r="BA54" s="108">
        <f>ROUND(BA55,0)</f>
        <v>0</v>
      </c>
      <c r="BB54" s="108">
        <f>ROUND(BB55,0)</f>
        <v>0</v>
      </c>
      <c r="BC54" s="108">
        <f>ROUND(BC55,0)</f>
        <v>0</v>
      </c>
      <c r="BD54" s="110">
        <f>ROUND(BD55,0)</f>
        <v>0</v>
      </c>
      <c r="BE54" s="6"/>
      <c r="BS54" s="111" t="s">
        <v>75</v>
      </c>
      <c r="BT54" s="111" t="s">
        <v>76</v>
      </c>
      <c r="BU54" s="112" t="s">
        <v>77</v>
      </c>
      <c r="BV54" s="111" t="s">
        <v>78</v>
      </c>
      <c r="BW54" s="111" t="s">
        <v>5</v>
      </c>
      <c r="BX54" s="111" t="s">
        <v>79</v>
      </c>
      <c r="CL54" s="111" t="s">
        <v>19</v>
      </c>
    </row>
    <row r="55" s="7" customFormat="1" ht="24.75" customHeight="1">
      <c r="A55" s="113" t="s">
        <v>80</v>
      </c>
      <c r="B55" s="114"/>
      <c r="C55" s="115"/>
      <c r="D55" s="116" t="s">
        <v>81</v>
      </c>
      <c r="E55" s="116"/>
      <c r="F55" s="116"/>
      <c r="G55" s="116"/>
      <c r="H55" s="116"/>
      <c r="I55" s="117"/>
      <c r="J55" s="116" t="s">
        <v>82</v>
      </c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8">
        <f>'21-006-01 - Denní stacionář'!J30</f>
        <v>0</v>
      </c>
      <c r="AH55" s="117"/>
      <c r="AI55" s="117"/>
      <c r="AJ55" s="117"/>
      <c r="AK55" s="117"/>
      <c r="AL55" s="117"/>
      <c r="AM55" s="117"/>
      <c r="AN55" s="118">
        <f>SUM(AG55,AT55)</f>
        <v>0</v>
      </c>
      <c r="AO55" s="117"/>
      <c r="AP55" s="117"/>
      <c r="AQ55" s="119" t="s">
        <v>83</v>
      </c>
      <c r="AR55" s="120"/>
      <c r="AS55" s="121">
        <v>0</v>
      </c>
      <c r="AT55" s="122">
        <f>ROUND(SUM(AV55:AW55),0)</f>
        <v>0</v>
      </c>
      <c r="AU55" s="123">
        <f>'21-006-01 - Denní stacionář'!P107</f>
        <v>0</v>
      </c>
      <c r="AV55" s="122">
        <f>'21-006-01 - Denní stacionář'!J33</f>
        <v>0</v>
      </c>
      <c r="AW55" s="122">
        <f>'21-006-01 - Denní stacionář'!J34</f>
        <v>0</v>
      </c>
      <c r="AX55" s="122">
        <f>'21-006-01 - Denní stacionář'!J35</f>
        <v>0</v>
      </c>
      <c r="AY55" s="122">
        <f>'21-006-01 - Denní stacionář'!J36</f>
        <v>0</v>
      </c>
      <c r="AZ55" s="122">
        <f>'21-006-01 - Denní stacionář'!F33</f>
        <v>0</v>
      </c>
      <c r="BA55" s="122">
        <f>'21-006-01 - Denní stacionář'!F34</f>
        <v>0</v>
      </c>
      <c r="BB55" s="122">
        <f>'21-006-01 - Denní stacionář'!F35</f>
        <v>0</v>
      </c>
      <c r="BC55" s="122">
        <f>'21-006-01 - Denní stacionář'!F36</f>
        <v>0</v>
      </c>
      <c r="BD55" s="124">
        <f>'21-006-01 - Denní stacionář'!F37</f>
        <v>0</v>
      </c>
      <c r="BE55" s="7"/>
      <c r="BT55" s="125" t="s">
        <v>36</v>
      </c>
      <c r="BV55" s="125" t="s">
        <v>78</v>
      </c>
      <c r="BW55" s="125" t="s">
        <v>84</v>
      </c>
      <c r="BX55" s="125" t="s">
        <v>5</v>
      </c>
      <c r="CL55" s="125" t="s">
        <v>19</v>
      </c>
      <c r="CM55" s="125" t="s">
        <v>85</v>
      </c>
    </row>
    <row r="56" s="2" customFormat="1" ht="30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6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</row>
    <row r="57" s="2" customFormat="1" ht="6.96" customHeight="1">
      <c r="A57" s="40"/>
      <c r="B57" s="61"/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2"/>
      <c r="AB57" s="62"/>
      <c r="AC57" s="62"/>
      <c r="AD57" s="62"/>
      <c r="AE57" s="62"/>
      <c r="AF57" s="62"/>
      <c r="AG57" s="62"/>
      <c r="AH57" s="62"/>
      <c r="AI57" s="62"/>
      <c r="AJ57" s="62"/>
      <c r="AK57" s="62"/>
      <c r="AL57" s="62"/>
      <c r="AM57" s="62"/>
      <c r="AN57" s="62"/>
      <c r="AO57" s="62"/>
      <c r="AP57" s="62"/>
      <c r="AQ57" s="62"/>
      <c r="AR57" s="46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</row>
  </sheetData>
  <sheetProtection sheet="1" formatColumns="0" formatRows="0" objects="1" scenarios="1" spinCount="100000" saltValue="oH1EFU72DKldPI4h1d1KsX21BPEqVJ0zr5ml7ab91M6Q0jjHYXVHSyV8Rd7KrpiL7MnLEuN3mE+iTFiZKcOZcQ==" hashValue="e9nfhczh19zqTU/izCiBClw+spYNQbYp8pjsvGUcs4IQGP2ac7awgLLSqOO8237WGnws01TWfkqlJ3YFHlMwxg==" algorithmName="SHA-512" password="CC35"/>
  <mergeCells count="42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AR2:BE2"/>
  </mergeCells>
  <hyperlinks>
    <hyperlink ref="A55" location="'21-006-01 - Denní stacionář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84</v>
      </c>
      <c r="AZ2" s="126" t="s">
        <v>86</v>
      </c>
      <c r="BA2" s="126" t="s">
        <v>87</v>
      </c>
      <c r="BB2" s="126" t="s">
        <v>88</v>
      </c>
      <c r="BC2" s="126" t="s">
        <v>89</v>
      </c>
      <c r="BD2" s="126" t="s">
        <v>85</v>
      </c>
    </row>
    <row r="3" s="1" customFormat="1" ht="6.96" customHeight="1">
      <c r="B3" s="127"/>
      <c r="C3" s="128"/>
      <c r="D3" s="128"/>
      <c r="E3" s="128"/>
      <c r="F3" s="128"/>
      <c r="G3" s="128"/>
      <c r="H3" s="128"/>
      <c r="I3" s="128"/>
      <c r="J3" s="128"/>
      <c r="K3" s="128"/>
      <c r="L3" s="22"/>
      <c r="AT3" s="19" t="s">
        <v>85</v>
      </c>
      <c r="AZ3" s="126" t="s">
        <v>90</v>
      </c>
      <c r="BA3" s="126" t="s">
        <v>91</v>
      </c>
      <c r="BB3" s="126" t="s">
        <v>88</v>
      </c>
      <c r="BC3" s="126" t="s">
        <v>92</v>
      </c>
      <c r="BD3" s="126" t="s">
        <v>85</v>
      </c>
    </row>
    <row r="4" s="1" customFormat="1" ht="24.96" customHeight="1">
      <c r="B4" s="22"/>
      <c r="D4" s="129" t="s">
        <v>93</v>
      </c>
      <c r="L4" s="22"/>
      <c r="M4" s="130" t="s">
        <v>10</v>
      </c>
      <c r="AT4" s="19" t="s">
        <v>4</v>
      </c>
      <c r="AZ4" s="126" t="s">
        <v>94</v>
      </c>
      <c r="BA4" s="126" t="s">
        <v>95</v>
      </c>
      <c r="BB4" s="126" t="s">
        <v>88</v>
      </c>
      <c r="BC4" s="126" t="s">
        <v>96</v>
      </c>
      <c r="BD4" s="126" t="s">
        <v>85</v>
      </c>
    </row>
    <row r="5" s="1" customFormat="1" ht="6.96" customHeight="1">
      <c r="B5" s="22"/>
      <c r="L5" s="22"/>
      <c r="AZ5" s="126" t="s">
        <v>97</v>
      </c>
      <c r="BA5" s="126" t="s">
        <v>98</v>
      </c>
      <c r="BB5" s="126" t="s">
        <v>88</v>
      </c>
      <c r="BC5" s="126" t="s">
        <v>99</v>
      </c>
      <c r="BD5" s="126" t="s">
        <v>85</v>
      </c>
    </row>
    <row r="6" s="1" customFormat="1" ht="12" customHeight="1">
      <c r="B6" s="22"/>
      <c r="D6" s="131" t="s">
        <v>16</v>
      </c>
      <c r="L6" s="22"/>
      <c r="AZ6" s="126" t="s">
        <v>100</v>
      </c>
      <c r="BA6" s="126" t="s">
        <v>101</v>
      </c>
      <c r="BB6" s="126" t="s">
        <v>88</v>
      </c>
      <c r="BC6" s="126" t="s">
        <v>102</v>
      </c>
      <c r="BD6" s="126" t="s">
        <v>85</v>
      </c>
    </row>
    <row r="7" s="1" customFormat="1" ht="16.5" customHeight="1">
      <c r="B7" s="22"/>
      <c r="E7" s="132" t="str">
        <f>'Rekapitulace stavby'!K6</f>
        <v>Společenský dům Hořovice</v>
      </c>
      <c r="F7" s="131"/>
      <c r="G7" s="131"/>
      <c r="H7" s="131"/>
      <c r="L7" s="22"/>
      <c r="AZ7" s="126" t="s">
        <v>103</v>
      </c>
      <c r="BA7" s="126" t="s">
        <v>104</v>
      </c>
      <c r="BB7" s="126" t="s">
        <v>105</v>
      </c>
      <c r="BC7" s="126" t="s">
        <v>106</v>
      </c>
      <c r="BD7" s="126" t="s">
        <v>85</v>
      </c>
    </row>
    <row r="8" s="2" customFormat="1" ht="12" customHeight="1">
      <c r="A8" s="40"/>
      <c r="B8" s="46"/>
      <c r="C8" s="40"/>
      <c r="D8" s="131" t="s">
        <v>107</v>
      </c>
      <c r="E8" s="40"/>
      <c r="F8" s="40"/>
      <c r="G8" s="40"/>
      <c r="H8" s="40"/>
      <c r="I8" s="40"/>
      <c r="J8" s="40"/>
      <c r="K8" s="40"/>
      <c r="L8" s="133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Z8" s="126" t="s">
        <v>108</v>
      </c>
      <c r="BA8" s="126" t="s">
        <v>109</v>
      </c>
      <c r="BB8" s="126" t="s">
        <v>88</v>
      </c>
      <c r="BC8" s="126" t="s">
        <v>99</v>
      </c>
      <c r="BD8" s="126" t="s">
        <v>85</v>
      </c>
    </row>
    <row r="9" s="2" customFormat="1" ht="16.5" customHeight="1">
      <c r="A9" s="40"/>
      <c r="B9" s="46"/>
      <c r="C9" s="40"/>
      <c r="D9" s="40"/>
      <c r="E9" s="134" t="s">
        <v>110</v>
      </c>
      <c r="F9" s="40"/>
      <c r="G9" s="40"/>
      <c r="H9" s="40"/>
      <c r="I9" s="40"/>
      <c r="J9" s="40"/>
      <c r="K9" s="40"/>
      <c r="L9" s="133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Z9" s="126" t="s">
        <v>111</v>
      </c>
      <c r="BA9" s="126" t="s">
        <v>112</v>
      </c>
      <c r="BB9" s="126" t="s">
        <v>88</v>
      </c>
      <c r="BC9" s="126" t="s">
        <v>96</v>
      </c>
      <c r="BD9" s="126" t="s">
        <v>85</v>
      </c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3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Z10" s="126" t="s">
        <v>113</v>
      </c>
      <c r="BA10" s="126" t="s">
        <v>114</v>
      </c>
      <c r="BB10" s="126" t="s">
        <v>105</v>
      </c>
      <c r="BC10" s="126" t="s">
        <v>115</v>
      </c>
      <c r="BD10" s="126" t="s">
        <v>85</v>
      </c>
    </row>
    <row r="11" s="2" customFormat="1" ht="12" customHeight="1">
      <c r="A11" s="40"/>
      <c r="B11" s="46"/>
      <c r="C11" s="40"/>
      <c r="D11" s="131" t="s">
        <v>18</v>
      </c>
      <c r="E11" s="40"/>
      <c r="F11" s="135" t="s">
        <v>19</v>
      </c>
      <c r="G11" s="40"/>
      <c r="H11" s="40"/>
      <c r="I11" s="131" t="s">
        <v>20</v>
      </c>
      <c r="J11" s="135" t="s">
        <v>19</v>
      </c>
      <c r="K11" s="40"/>
      <c r="L11" s="133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Z11" s="126" t="s">
        <v>116</v>
      </c>
      <c r="BA11" s="126" t="s">
        <v>117</v>
      </c>
      <c r="BB11" s="126" t="s">
        <v>88</v>
      </c>
      <c r="BC11" s="126" t="s">
        <v>118</v>
      </c>
      <c r="BD11" s="126" t="s">
        <v>85</v>
      </c>
    </row>
    <row r="12" s="2" customFormat="1" ht="12" customHeight="1">
      <c r="A12" s="40"/>
      <c r="B12" s="46"/>
      <c r="C12" s="40"/>
      <c r="D12" s="131" t="s">
        <v>21</v>
      </c>
      <c r="E12" s="40"/>
      <c r="F12" s="135" t="s">
        <v>22</v>
      </c>
      <c r="G12" s="40"/>
      <c r="H12" s="40"/>
      <c r="I12" s="131" t="s">
        <v>23</v>
      </c>
      <c r="J12" s="136" t="str">
        <f>'Rekapitulace stavby'!AN8</f>
        <v>8.5.2021</v>
      </c>
      <c r="K12" s="40"/>
      <c r="L12" s="133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Z12" s="126" t="s">
        <v>119</v>
      </c>
      <c r="BA12" s="126" t="s">
        <v>120</v>
      </c>
      <c r="BB12" s="126" t="s">
        <v>88</v>
      </c>
      <c r="BC12" s="126" t="s">
        <v>121</v>
      </c>
      <c r="BD12" s="126" t="s">
        <v>85</v>
      </c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3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Z13" s="126" t="s">
        <v>122</v>
      </c>
      <c r="BA13" s="126" t="s">
        <v>123</v>
      </c>
      <c r="BB13" s="126" t="s">
        <v>88</v>
      </c>
      <c r="BC13" s="126" t="s">
        <v>124</v>
      </c>
      <c r="BD13" s="126" t="s">
        <v>85</v>
      </c>
    </row>
    <row r="14" s="2" customFormat="1" ht="12" customHeight="1">
      <c r="A14" s="40"/>
      <c r="B14" s="46"/>
      <c r="C14" s="40"/>
      <c r="D14" s="131" t="s">
        <v>25</v>
      </c>
      <c r="E14" s="40"/>
      <c r="F14" s="40"/>
      <c r="G14" s="40"/>
      <c r="H14" s="40"/>
      <c r="I14" s="131" t="s">
        <v>26</v>
      </c>
      <c r="J14" s="135" t="s">
        <v>27</v>
      </c>
      <c r="K14" s="40"/>
      <c r="L14" s="133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Z14" s="126" t="s">
        <v>125</v>
      </c>
      <c r="BA14" s="126" t="s">
        <v>126</v>
      </c>
      <c r="BB14" s="126" t="s">
        <v>88</v>
      </c>
      <c r="BC14" s="126" t="s">
        <v>127</v>
      </c>
      <c r="BD14" s="126" t="s">
        <v>85</v>
      </c>
    </row>
    <row r="15" s="2" customFormat="1" ht="18" customHeight="1">
      <c r="A15" s="40"/>
      <c r="B15" s="46"/>
      <c r="C15" s="40"/>
      <c r="D15" s="40"/>
      <c r="E15" s="135" t="s">
        <v>28</v>
      </c>
      <c r="F15" s="40"/>
      <c r="G15" s="40"/>
      <c r="H15" s="40"/>
      <c r="I15" s="131" t="s">
        <v>29</v>
      </c>
      <c r="J15" s="135" t="s">
        <v>19</v>
      </c>
      <c r="K15" s="40"/>
      <c r="L15" s="133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3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1" t="s">
        <v>30</v>
      </c>
      <c r="E17" s="40"/>
      <c r="F17" s="40"/>
      <c r="G17" s="40"/>
      <c r="H17" s="40"/>
      <c r="I17" s="131" t="s">
        <v>26</v>
      </c>
      <c r="J17" s="35" t="str">
        <f>'Rekapitulace stavby'!AN13</f>
        <v>Vyplň údaj</v>
      </c>
      <c r="K17" s="40"/>
      <c r="L17" s="133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5"/>
      <c r="G18" s="135"/>
      <c r="H18" s="135"/>
      <c r="I18" s="131" t="s">
        <v>29</v>
      </c>
      <c r="J18" s="35" t="str">
        <f>'Rekapitulace stavby'!AN14</f>
        <v>Vyplň údaj</v>
      </c>
      <c r="K18" s="40"/>
      <c r="L18" s="133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3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1" t="s">
        <v>32</v>
      </c>
      <c r="E20" s="40"/>
      <c r="F20" s="40"/>
      <c r="G20" s="40"/>
      <c r="H20" s="40"/>
      <c r="I20" s="131" t="s">
        <v>26</v>
      </c>
      <c r="J20" s="135" t="s">
        <v>33</v>
      </c>
      <c r="K20" s="40"/>
      <c r="L20" s="133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5" t="s">
        <v>34</v>
      </c>
      <c r="F21" s="40"/>
      <c r="G21" s="40"/>
      <c r="H21" s="40"/>
      <c r="I21" s="131" t="s">
        <v>29</v>
      </c>
      <c r="J21" s="135" t="s">
        <v>19</v>
      </c>
      <c r="K21" s="40"/>
      <c r="L21" s="133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3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1" t="s">
        <v>37</v>
      </c>
      <c r="E23" s="40"/>
      <c r="F23" s="40"/>
      <c r="G23" s="40"/>
      <c r="H23" s="40"/>
      <c r="I23" s="131" t="s">
        <v>26</v>
      </c>
      <c r="J23" s="135" t="s">
        <v>38</v>
      </c>
      <c r="K23" s="40"/>
      <c r="L23" s="133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5" t="s">
        <v>39</v>
      </c>
      <c r="F24" s="40"/>
      <c r="G24" s="40"/>
      <c r="H24" s="40"/>
      <c r="I24" s="131" t="s">
        <v>29</v>
      </c>
      <c r="J24" s="135" t="s">
        <v>19</v>
      </c>
      <c r="K24" s="40"/>
      <c r="L24" s="133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3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1" t="s">
        <v>40</v>
      </c>
      <c r="E26" s="40"/>
      <c r="F26" s="40"/>
      <c r="G26" s="40"/>
      <c r="H26" s="40"/>
      <c r="I26" s="40"/>
      <c r="J26" s="40"/>
      <c r="K26" s="40"/>
      <c r="L26" s="133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37"/>
      <c r="B27" s="138"/>
      <c r="C27" s="137"/>
      <c r="D27" s="137"/>
      <c r="E27" s="139" t="s">
        <v>19</v>
      </c>
      <c r="F27" s="139"/>
      <c r="G27" s="139"/>
      <c r="H27" s="139"/>
      <c r="I27" s="137"/>
      <c r="J27" s="137"/>
      <c r="K27" s="137"/>
      <c r="L27" s="140"/>
      <c r="S27" s="137"/>
      <c r="T27" s="137"/>
      <c r="U27" s="137"/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3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1"/>
      <c r="E29" s="141"/>
      <c r="F29" s="141"/>
      <c r="G29" s="141"/>
      <c r="H29" s="141"/>
      <c r="I29" s="141"/>
      <c r="J29" s="141"/>
      <c r="K29" s="141"/>
      <c r="L29" s="133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2" t="s">
        <v>42</v>
      </c>
      <c r="E30" s="40"/>
      <c r="F30" s="40"/>
      <c r="G30" s="40"/>
      <c r="H30" s="40"/>
      <c r="I30" s="40"/>
      <c r="J30" s="143">
        <f>ROUND(J107, 0)</f>
        <v>0</v>
      </c>
      <c r="K30" s="40"/>
      <c r="L30" s="133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1"/>
      <c r="E31" s="141"/>
      <c r="F31" s="141"/>
      <c r="G31" s="141"/>
      <c r="H31" s="141"/>
      <c r="I31" s="141"/>
      <c r="J31" s="141"/>
      <c r="K31" s="141"/>
      <c r="L31" s="133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4" t="s">
        <v>44</v>
      </c>
      <c r="G32" s="40"/>
      <c r="H32" s="40"/>
      <c r="I32" s="144" t="s">
        <v>43</v>
      </c>
      <c r="J32" s="144" t="s">
        <v>45</v>
      </c>
      <c r="K32" s="40"/>
      <c r="L32" s="133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5" t="s">
        <v>46</v>
      </c>
      <c r="E33" s="131" t="s">
        <v>47</v>
      </c>
      <c r="F33" s="146">
        <f>ROUND((SUM(BE107:BE888)),  0)</f>
        <v>0</v>
      </c>
      <c r="G33" s="40"/>
      <c r="H33" s="40"/>
      <c r="I33" s="147">
        <v>0.20999999999999999</v>
      </c>
      <c r="J33" s="146">
        <f>ROUND(((SUM(BE107:BE888))*I33),  0)</f>
        <v>0</v>
      </c>
      <c r="K33" s="40"/>
      <c r="L33" s="133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1" t="s">
        <v>48</v>
      </c>
      <c r="F34" s="146">
        <f>ROUND((SUM(BF107:BF888)),  0)</f>
        <v>0</v>
      </c>
      <c r="G34" s="40"/>
      <c r="H34" s="40"/>
      <c r="I34" s="147">
        <v>0.14999999999999999</v>
      </c>
      <c r="J34" s="146">
        <f>ROUND(((SUM(BF107:BF888))*I34),  0)</f>
        <v>0</v>
      </c>
      <c r="K34" s="40"/>
      <c r="L34" s="133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1" t="s">
        <v>49</v>
      </c>
      <c r="F35" s="146">
        <f>ROUND((SUM(BG107:BG888)),  0)</f>
        <v>0</v>
      </c>
      <c r="G35" s="40"/>
      <c r="H35" s="40"/>
      <c r="I35" s="147">
        <v>0.20999999999999999</v>
      </c>
      <c r="J35" s="146">
        <f>0</f>
        <v>0</v>
      </c>
      <c r="K35" s="40"/>
      <c r="L35" s="133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1" t="s">
        <v>50</v>
      </c>
      <c r="F36" s="146">
        <f>ROUND((SUM(BH107:BH888)),  0)</f>
        <v>0</v>
      </c>
      <c r="G36" s="40"/>
      <c r="H36" s="40"/>
      <c r="I36" s="147">
        <v>0.14999999999999999</v>
      </c>
      <c r="J36" s="146">
        <f>0</f>
        <v>0</v>
      </c>
      <c r="K36" s="40"/>
      <c r="L36" s="133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1" t="s">
        <v>51</v>
      </c>
      <c r="F37" s="146">
        <f>ROUND((SUM(BI107:BI888)),  0)</f>
        <v>0</v>
      </c>
      <c r="G37" s="40"/>
      <c r="H37" s="40"/>
      <c r="I37" s="147">
        <v>0</v>
      </c>
      <c r="J37" s="146">
        <f>0</f>
        <v>0</v>
      </c>
      <c r="K37" s="40"/>
      <c r="L37" s="133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3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48"/>
      <c r="D39" s="149" t="s">
        <v>52</v>
      </c>
      <c r="E39" s="150"/>
      <c r="F39" s="150"/>
      <c r="G39" s="151" t="s">
        <v>53</v>
      </c>
      <c r="H39" s="152" t="s">
        <v>54</v>
      </c>
      <c r="I39" s="150"/>
      <c r="J39" s="153">
        <f>SUM(J30:J37)</f>
        <v>0</v>
      </c>
      <c r="K39" s="154"/>
      <c r="L39" s="133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5"/>
      <c r="C40" s="156"/>
      <c r="D40" s="156"/>
      <c r="E40" s="156"/>
      <c r="F40" s="156"/>
      <c r="G40" s="156"/>
      <c r="H40" s="156"/>
      <c r="I40" s="156"/>
      <c r="J40" s="156"/>
      <c r="K40" s="156"/>
      <c r="L40" s="133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57"/>
      <c r="C44" s="158"/>
      <c r="D44" s="158"/>
      <c r="E44" s="158"/>
      <c r="F44" s="158"/>
      <c r="G44" s="158"/>
      <c r="H44" s="158"/>
      <c r="I44" s="158"/>
      <c r="J44" s="158"/>
      <c r="K44" s="158"/>
      <c r="L44" s="133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128</v>
      </c>
      <c r="D45" s="42"/>
      <c r="E45" s="42"/>
      <c r="F45" s="42"/>
      <c r="G45" s="42"/>
      <c r="H45" s="42"/>
      <c r="I45" s="42"/>
      <c r="J45" s="42"/>
      <c r="K45" s="42"/>
      <c r="L45" s="133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3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3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59" t="str">
        <f>E7</f>
        <v>Společenský dům Hořovice</v>
      </c>
      <c r="F48" s="34"/>
      <c r="G48" s="34"/>
      <c r="H48" s="34"/>
      <c r="I48" s="42"/>
      <c r="J48" s="42"/>
      <c r="K48" s="42"/>
      <c r="L48" s="133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107</v>
      </c>
      <c r="D49" s="42"/>
      <c r="E49" s="42"/>
      <c r="F49" s="42"/>
      <c r="G49" s="42"/>
      <c r="H49" s="42"/>
      <c r="I49" s="42"/>
      <c r="J49" s="42"/>
      <c r="K49" s="42"/>
      <c r="L49" s="133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21-006-01 - Denní stacionář</v>
      </c>
      <c r="F50" s="42"/>
      <c r="G50" s="42"/>
      <c r="H50" s="42"/>
      <c r="I50" s="42"/>
      <c r="J50" s="42"/>
      <c r="K50" s="42"/>
      <c r="L50" s="133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3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Nádražní 606, Hořovice</v>
      </c>
      <c r="G52" s="42"/>
      <c r="H52" s="42"/>
      <c r="I52" s="34" t="s">
        <v>23</v>
      </c>
      <c r="J52" s="74" t="str">
        <f>IF(J12="","",J12)</f>
        <v>8.5.2021</v>
      </c>
      <c r="K52" s="42"/>
      <c r="L52" s="133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3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Město Hořovice</v>
      </c>
      <c r="G54" s="42"/>
      <c r="H54" s="42"/>
      <c r="I54" s="34" t="s">
        <v>32</v>
      </c>
      <c r="J54" s="38" t="str">
        <f>E21</f>
        <v>Ing. David Mertl</v>
      </c>
      <c r="K54" s="42"/>
      <c r="L54" s="133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30</v>
      </c>
      <c r="D55" s="42"/>
      <c r="E55" s="42"/>
      <c r="F55" s="29" t="str">
        <f>IF(E18="","",E18)</f>
        <v>Vyplň údaj</v>
      </c>
      <c r="G55" s="42"/>
      <c r="H55" s="42"/>
      <c r="I55" s="34" t="s">
        <v>37</v>
      </c>
      <c r="J55" s="38" t="str">
        <f>E24</f>
        <v>Ing. Luboš Šustr</v>
      </c>
      <c r="K55" s="42"/>
      <c r="L55" s="133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3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0" t="s">
        <v>129</v>
      </c>
      <c r="D57" s="161"/>
      <c r="E57" s="161"/>
      <c r="F57" s="161"/>
      <c r="G57" s="161"/>
      <c r="H57" s="161"/>
      <c r="I57" s="161"/>
      <c r="J57" s="162" t="s">
        <v>130</v>
      </c>
      <c r="K57" s="161"/>
      <c r="L57" s="133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3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3" t="s">
        <v>74</v>
      </c>
      <c r="D59" s="42"/>
      <c r="E59" s="42"/>
      <c r="F59" s="42"/>
      <c r="G59" s="42"/>
      <c r="H59" s="42"/>
      <c r="I59" s="42"/>
      <c r="J59" s="104">
        <f>J107</f>
        <v>0</v>
      </c>
      <c r="K59" s="42"/>
      <c r="L59" s="133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131</v>
      </c>
    </row>
    <row r="60" s="9" customFormat="1" ht="24.96" customHeight="1">
      <c r="A60" s="9"/>
      <c r="B60" s="164"/>
      <c r="C60" s="165"/>
      <c r="D60" s="166" t="s">
        <v>132</v>
      </c>
      <c r="E60" s="167"/>
      <c r="F60" s="167"/>
      <c r="G60" s="167"/>
      <c r="H60" s="167"/>
      <c r="I60" s="167"/>
      <c r="J60" s="168">
        <f>J108</f>
        <v>0</v>
      </c>
      <c r="K60" s="165"/>
      <c r="L60" s="16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0"/>
      <c r="C61" s="171"/>
      <c r="D61" s="172" t="s">
        <v>133</v>
      </c>
      <c r="E61" s="173"/>
      <c r="F61" s="173"/>
      <c r="G61" s="173"/>
      <c r="H61" s="173"/>
      <c r="I61" s="173"/>
      <c r="J61" s="174">
        <f>J109</f>
        <v>0</v>
      </c>
      <c r="K61" s="171"/>
      <c r="L61" s="175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0"/>
      <c r="C62" s="171"/>
      <c r="D62" s="172" t="s">
        <v>134</v>
      </c>
      <c r="E62" s="173"/>
      <c r="F62" s="173"/>
      <c r="G62" s="173"/>
      <c r="H62" s="173"/>
      <c r="I62" s="173"/>
      <c r="J62" s="174">
        <f>J142</f>
        <v>0</v>
      </c>
      <c r="K62" s="171"/>
      <c r="L62" s="175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0"/>
      <c r="C63" s="171"/>
      <c r="D63" s="172" t="s">
        <v>135</v>
      </c>
      <c r="E63" s="173"/>
      <c r="F63" s="173"/>
      <c r="G63" s="173"/>
      <c r="H63" s="173"/>
      <c r="I63" s="173"/>
      <c r="J63" s="174">
        <f>J192</f>
        <v>0</v>
      </c>
      <c r="K63" s="171"/>
      <c r="L63" s="175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0"/>
      <c r="C64" s="171"/>
      <c r="D64" s="172" t="s">
        <v>136</v>
      </c>
      <c r="E64" s="173"/>
      <c r="F64" s="173"/>
      <c r="G64" s="173"/>
      <c r="H64" s="173"/>
      <c r="I64" s="173"/>
      <c r="J64" s="174">
        <f>J273</f>
        <v>0</v>
      </c>
      <c r="K64" s="171"/>
      <c r="L64" s="175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0"/>
      <c r="C65" s="171"/>
      <c r="D65" s="172" t="s">
        <v>137</v>
      </c>
      <c r="E65" s="173"/>
      <c r="F65" s="173"/>
      <c r="G65" s="173"/>
      <c r="H65" s="173"/>
      <c r="I65" s="173"/>
      <c r="J65" s="174">
        <f>J279</f>
        <v>0</v>
      </c>
      <c r="K65" s="171"/>
      <c r="L65" s="175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9" customFormat="1" ht="24.96" customHeight="1">
      <c r="A66" s="9"/>
      <c r="B66" s="164"/>
      <c r="C66" s="165"/>
      <c r="D66" s="166" t="s">
        <v>138</v>
      </c>
      <c r="E66" s="167"/>
      <c r="F66" s="167"/>
      <c r="G66" s="167"/>
      <c r="H66" s="167"/>
      <c r="I66" s="167"/>
      <c r="J66" s="168">
        <f>J281</f>
        <v>0</v>
      </c>
      <c r="K66" s="165"/>
      <c r="L66" s="16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10" customFormat="1" ht="19.92" customHeight="1">
      <c r="A67" s="10"/>
      <c r="B67" s="170"/>
      <c r="C67" s="171"/>
      <c r="D67" s="172" t="s">
        <v>139</v>
      </c>
      <c r="E67" s="173"/>
      <c r="F67" s="173"/>
      <c r="G67" s="173"/>
      <c r="H67" s="173"/>
      <c r="I67" s="173"/>
      <c r="J67" s="174">
        <f>J282</f>
        <v>0</v>
      </c>
      <c r="K67" s="171"/>
      <c r="L67" s="175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0"/>
      <c r="C68" s="171"/>
      <c r="D68" s="172" t="s">
        <v>140</v>
      </c>
      <c r="E68" s="173"/>
      <c r="F68" s="173"/>
      <c r="G68" s="173"/>
      <c r="H68" s="173"/>
      <c r="I68" s="173"/>
      <c r="J68" s="174">
        <f>J325</f>
        <v>0</v>
      </c>
      <c r="K68" s="171"/>
      <c r="L68" s="175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0"/>
      <c r="C69" s="171"/>
      <c r="D69" s="172" t="s">
        <v>141</v>
      </c>
      <c r="E69" s="173"/>
      <c r="F69" s="173"/>
      <c r="G69" s="173"/>
      <c r="H69" s="173"/>
      <c r="I69" s="173"/>
      <c r="J69" s="174">
        <f>J378</f>
        <v>0</v>
      </c>
      <c r="K69" s="171"/>
      <c r="L69" s="175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0"/>
      <c r="C70" s="171"/>
      <c r="D70" s="172" t="s">
        <v>142</v>
      </c>
      <c r="E70" s="173"/>
      <c r="F70" s="173"/>
      <c r="G70" s="173"/>
      <c r="H70" s="173"/>
      <c r="I70" s="173"/>
      <c r="J70" s="174">
        <f>J454</f>
        <v>0</v>
      </c>
      <c r="K70" s="171"/>
      <c r="L70" s="175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0"/>
      <c r="C71" s="171"/>
      <c r="D71" s="172" t="s">
        <v>143</v>
      </c>
      <c r="E71" s="173"/>
      <c r="F71" s="173"/>
      <c r="G71" s="173"/>
      <c r="H71" s="173"/>
      <c r="I71" s="173"/>
      <c r="J71" s="174">
        <f>J464</f>
        <v>0</v>
      </c>
      <c r="K71" s="171"/>
      <c r="L71" s="175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70"/>
      <c r="C72" s="171"/>
      <c r="D72" s="172" t="s">
        <v>144</v>
      </c>
      <c r="E72" s="173"/>
      <c r="F72" s="173"/>
      <c r="G72" s="173"/>
      <c r="H72" s="173"/>
      <c r="I72" s="173"/>
      <c r="J72" s="174">
        <f>J474</f>
        <v>0</v>
      </c>
      <c r="K72" s="171"/>
      <c r="L72" s="175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70"/>
      <c r="C73" s="171"/>
      <c r="D73" s="172" t="s">
        <v>145</v>
      </c>
      <c r="E73" s="173"/>
      <c r="F73" s="173"/>
      <c r="G73" s="173"/>
      <c r="H73" s="173"/>
      <c r="I73" s="173"/>
      <c r="J73" s="174">
        <f>J482</f>
        <v>0</v>
      </c>
      <c r="K73" s="171"/>
      <c r="L73" s="175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70"/>
      <c r="C74" s="171"/>
      <c r="D74" s="172" t="s">
        <v>146</v>
      </c>
      <c r="E74" s="173"/>
      <c r="F74" s="173"/>
      <c r="G74" s="173"/>
      <c r="H74" s="173"/>
      <c r="I74" s="173"/>
      <c r="J74" s="174">
        <f>J487</f>
        <v>0</v>
      </c>
      <c r="K74" s="171"/>
      <c r="L74" s="175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70"/>
      <c r="C75" s="171"/>
      <c r="D75" s="172" t="s">
        <v>147</v>
      </c>
      <c r="E75" s="173"/>
      <c r="F75" s="173"/>
      <c r="G75" s="173"/>
      <c r="H75" s="173"/>
      <c r="I75" s="173"/>
      <c r="J75" s="174">
        <f>J492</f>
        <v>0</v>
      </c>
      <c r="K75" s="171"/>
      <c r="L75" s="175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70"/>
      <c r="C76" s="171"/>
      <c r="D76" s="172" t="s">
        <v>148</v>
      </c>
      <c r="E76" s="173"/>
      <c r="F76" s="173"/>
      <c r="G76" s="173"/>
      <c r="H76" s="173"/>
      <c r="I76" s="173"/>
      <c r="J76" s="174">
        <f>J551</f>
        <v>0</v>
      </c>
      <c r="K76" s="171"/>
      <c r="L76" s="175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70"/>
      <c r="C77" s="171"/>
      <c r="D77" s="172" t="s">
        <v>149</v>
      </c>
      <c r="E77" s="173"/>
      <c r="F77" s="173"/>
      <c r="G77" s="173"/>
      <c r="H77" s="173"/>
      <c r="I77" s="173"/>
      <c r="J77" s="174">
        <f>J624</f>
        <v>0</v>
      </c>
      <c r="K77" s="171"/>
      <c r="L77" s="175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70"/>
      <c r="C78" s="171"/>
      <c r="D78" s="172" t="s">
        <v>150</v>
      </c>
      <c r="E78" s="173"/>
      <c r="F78" s="173"/>
      <c r="G78" s="173"/>
      <c r="H78" s="173"/>
      <c r="I78" s="173"/>
      <c r="J78" s="174">
        <f>J673</f>
        <v>0</v>
      </c>
      <c r="K78" s="171"/>
      <c r="L78" s="175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70"/>
      <c r="C79" s="171"/>
      <c r="D79" s="172" t="s">
        <v>151</v>
      </c>
      <c r="E79" s="173"/>
      <c r="F79" s="173"/>
      <c r="G79" s="173"/>
      <c r="H79" s="173"/>
      <c r="I79" s="173"/>
      <c r="J79" s="174">
        <f>J709</f>
        <v>0</v>
      </c>
      <c r="K79" s="171"/>
      <c r="L79" s="175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70"/>
      <c r="C80" s="171"/>
      <c r="D80" s="172" t="s">
        <v>152</v>
      </c>
      <c r="E80" s="173"/>
      <c r="F80" s="173"/>
      <c r="G80" s="173"/>
      <c r="H80" s="173"/>
      <c r="I80" s="173"/>
      <c r="J80" s="174">
        <f>J755</f>
        <v>0</v>
      </c>
      <c r="K80" s="171"/>
      <c r="L80" s="175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70"/>
      <c r="C81" s="171"/>
      <c r="D81" s="172" t="s">
        <v>153</v>
      </c>
      <c r="E81" s="173"/>
      <c r="F81" s="173"/>
      <c r="G81" s="173"/>
      <c r="H81" s="173"/>
      <c r="I81" s="173"/>
      <c r="J81" s="174">
        <f>J802</f>
        <v>0</v>
      </c>
      <c r="K81" s="171"/>
      <c r="L81" s="175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10" customFormat="1" ht="19.92" customHeight="1">
      <c r="A82" s="10"/>
      <c r="B82" s="170"/>
      <c r="C82" s="171"/>
      <c r="D82" s="172" t="s">
        <v>154</v>
      </c>
      <c r="E82" s="173"/>
      <c r="F82" s="173"/>
      <c r="G82" s="173"/>
      <c r="H82" s="173"/>
      <c r="I82" s="173"/>
      <c r="J82" s="174">
        <f>J847</f>
        <v>0</v>
      </c>
      <c r="K82" s="171"/>
      <c r="L82" s="175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9" customFormat="1" ht="24.96" customHeight="1">
      <c r="A83" s="9"/>
      <c r="B83" s="164"/>
      <c r="C83" s="165"/>
      <c r="D83" s="166" t="s">
        <v>155</v>
      </c>
      <c r="E83" s="167"/>
      <c r="F83" s="167"/>
      <c r="G83" s="167"/>
      <c r="H83" s="167"/>
      <c r="I83" s="167"/>
      <c r="J83" s="168">
        <f>J855</f>
        <v>0</v>
      </c>
      <c r="K83" s="165"/>
      <c r="L83" s="16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</row>
    <row r="84" s="10" customFormat="1" ht="19.92" customHeight="1">
      <c r="A84" s="10"/>
      <c r="B84" s="170"/>
      <c r="C84" s="171"/>
      <c r="D84" s="172" t="s">
        <v>156</v>
      </c>
      <c r="E84" s="173"/>
      <c r="F84" s="173"/>
      <c r="G84" s="173"/>
      <c r="H84" s="173"/>
      <c r="I84" s="173"/>
      <c r="J84" s="174">
        <f>J856</f>
        <v>0</v>
      </c>
      <c r="K84" s="171"/>
      <c r="L84" s="175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</row>
    <row r="85" s="9" customFormat="1" ht="24.96" customHeight="1">
      <c r="A85" s="9"/>
      <c r="B85" s="164"/>
      <c r="C85" s="165"/>
      <c r="D85" s="166" t="s">
        <v>157</v>
      </c>
      <c r="E85" s="167"/>
      <c r="F85" s="167"/>
      <c r="G85" s="167"/>
      <c r="H85" s="167"/>
      <c r="I85" s="167"/>
      <c r="J85" s="168">
        <f>J880</f>
        <v>0</v>
      </c>
      <c r="K85" s="165"/>
      <c r="L85" s="16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</row>
    <row r="86" s="10" customFormat="1" ht="19.92" customHeight="1">
      <c r="A86" s="10"/>
      <c r="B86" s="170"/>
      <c r="C86" s="171"/>
      <c r="D86" s="172" t="s">
        <v>158</v>
      </c>
      <c r="E86" s="173"/>
      <c r="F86" s="173"/>
      <c r="G86" s="173"/>
      <c r="H86" s="173"/>
      <c r="I86" s="173"/>
      <c r="J86" s="174">
        <f>J881</f>
        <v>0</v>
      </c>
      <c r="K86" s="171"/>
      <c r="L86" s="175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</row>
    <row r="87" s="10" customFormat="1" ht="19.92" customHeight="1">
      <c r="A87" s="10"/>
      <c r="B87" s="170"/>
      <c r="C87" s="171"/>
      <c r="D87" s="172" t="s">
        <v>159</v>
      </c>
      <c r="E87" s="173"/>
      <c r="F87" s="173"/>
      <c r="G87" s="173"/>
      <c r="H87" s="173"/>
      <c r="I87" s="173"/>
      <c r="J87" s="174">
        <f>J885</f>
        <v>0</v>
      </c>
      <c r="K87" s="171"/>
      <c r="L87" s="175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</row>
    <row r="88" s="2" customFormat="1" ht="21.84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33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6.96" customHeight="1">
      <c r="A89" s="40"/>
      <c r="B89" s="61"/>
      <c r="C89" s="62"/>
      <c r="D89" s="62"/>
      <c r="E89" s="62"/>
      <c r="F89" s="62"/>
      <c r="G89" s="62"/>
      <c r="H89" s="62"/>
      <c r="I89" s="62"/>
      <c r="J89" s="62"/>
      <c r="K89" s="62"/>
      <c r="L89" s="133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3" s="2" customFormat="1" ht="6.96" customHeight="1">
      <c r="A93" s="40"/>
      <c r="B93" s="63"/>
      <c r="C93" s="64"/>
      <c r="D93" s="64"/>
      <c r="E93" s="64"/>
      <c r="F93" s="64"/>
      <c r="G93" s="64"/>
      <c r="H93" s="64"/>
      <c r="I93" s="64"/>
      <c r="J93" s="64"/>
      <c r="K93" s="64"/>
      <c r="L93" s="133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4.96" customHeight="1">
      <c r="A94" s="40"/>
      <c r="B94" s="41"/>
      <c r="C94" s="25" t="s">
        <v>160</v>
      </c>
      <c r="D94" s="42"/>
      <c r="E94" s="42"/>
      <c r="F94" s="42"/>
      <c r="G94" s="42"/>
      <c r="H94" s="42"/>
      <c r="I94" s="42"/>
      <c r="J94" s="42"/>
      <c r="K94" s="42"/>
      <c r="L94" s="133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6.96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133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2" customHeight="1">
      <c r="A96" s="40"/>
      <c r="B96" s="41"/>
      <c r="C96" s="34" t="s">
        <v>16</v>
      </c>
      <c r="D96" s="42"/>
      <c r="E96" s="42"/>
      <c r="F96" s="42"/>
      <c r="G96" s="42"/>
      <c r="H96" s="42"/>
      <c r="I96" s="42"/>
      <c r="J96" s="42"/>
      <c r="K96" s="42"/>
      <c r="L96" s="133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6.5" customHeight="1">
      <c r="A97" s="40"/>
      <c r="B97" s="41"/>
      <c r="C97" s="42"/>
      <c r="D97" s="42"/>
      <c r="E97" s="159" t="str">
        <f>E7</f>
        <v>Společenský dům Hořovice</v>
      </c>
      <c r="F97" s="34"/>
      <c r="G97" s="34"/>
      <c r="H97" s="34"/>
      <c r="I97" s="42"/>
      <c r="J97" s="42"/>
      <c r="K97" s="42"/>
      <c r="L97" s="133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12" customHeight="1">
      <c r="A98" s="40"/>
      <c r="B98" s="41"/>
      <c r="C98" s="34" t="s">
        <v>107</v>
      </c>
      <c r="D98" s="42"/>
      <c r="E98" s="42"/>
      <c r="F98" s="42"/>
      <c r="G98" s="42"/>
      <c r="H98" s="42"/>
      <c r="I98" s="42"/>
      <c r="J98" s="42"/>
      <c r="K98" s="42"/>
      <c r="L98" s="133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16.5" customHeight="1">
      <c r="A99" s="40"/>
      <c r="B99" s="41"/>
      <c r="C99" s="42"/>
      <c r="D99" s="42"/>
      <c r="E99" s="71" t="str">
        <f>E9</f>
        <v>21-006-01 - Denní stacionář</v>
      </c>
      <c r="F99" s="42"/>
      <c r="G99" s="42"/>
      <c r="H99" s="42"/>
      <c r="I99" s="42"/>
      <c r="J99" s="42"/>
      <c r="K99" s="42"/>
      <c r="L99" s="133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6.96" customHeight="1">
      <c r="A100" s="40"/>
      <c r="B100" s="41"/>
      <c r="C100" s="42"/>
      <c r="D100" s="42"/>
      <c r="E100" s="42"/>
      <c r="F100" s="42"/>
      <c r="G100" s="42"/>
      <c r="H100" s="42"/>
      <c r="I100" s="42"/>
      <c r="J100" s="42"/>
      <c r="K100" s="42"/>
      <c r="L100" s="133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1" s="2" customFormat="1" ht="12" customHeight="1">
      <c r="A101" s="40"/>
      <c r="B101" s="41"/>
      <c r="C101" s="34" t="s">
        <v>21</v>
      </c>
      <c r="D101" s="42"/>
      <c r="E101" s="42"/>
      <c r="F101" s="29" t="str">
        <f>F12</f>
        <v>Nádražní 606, Hořovice</v>
      </c>
      <c r="G101" s="42"/>
      <c r="H101" s="42"/>
      <c r="I101" s="34" t="s">
        <v>23</v>
      </c>
      <c r="J101" s="74" t="str">
        <f>IF(J12="","",J12)</f>
        <v>8.5.2021</v>
      </c>
      <c r="K101" s="42"/>
      <c r="L101" s="133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2" s="2" customFormat="1" ht="6.96" customHeight="1">
      <c r="A102" s="40"/>
      <c r="B102" s="41"/>
      <c r="C102" s="42"/>
      <c r="D102" s="42"/>
      <c r="E102" s="42"/>
      <c r="F102" s="42"/>
      <c r="G102" s="42"/>
      <c r="H102" s="42"/>
      <c r="I102" s="42"/>
      <c r="J102" s="42"/>
      <c r="K102" s="42"/>
      <c r="L102" s="133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</row>
    <row r="103" s="2" customFormat="1" ht="15.15" customHeight="1">
      <c r="A103" s="40"/>
      <c r="B103" s="41"/>
      <c r="C103" s="34" t="s">
        <v>25</v>
      </c>
      <c r="D103" s="42"/>
      <c r="E103" s="42"/>
      <c r="F103" s="29" t="str">
        <f>E15</f>
        <v>Město Hořovice</v>
      </c>
      <c r="G103" s="42"/>
      <c r="H103" s="42"/>
      <c r="I103" s="34" t="s">
        <v>32</v>
      </c>
      <c r="J103" s="38" t="str">
        <f>E21</f>
        <v>Ing. David Mertl</v>
      </c>
      <c r="K103" s="42"/>
      <c r="L103" s="133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</row>
    <row r="104" s="2" customFormat="1" ht="15.15" customHeight="1">
      <c r="A104" s="40"/>
      <c r="B104" s="41"/>
      <c r="C104" s="34" t="s">
        <v>30</v>
      </c>
      <c r="D104" s="42"/>
      <c r="E104" s="42"/>
      <c r="F104" s="29" t="str">
        <f>IF(E18="","",E18)</f>
        <v>Vyplň údaj</v>
      </c>
      <c r="G104" s="42"/>
      <c r="H104" s="42"/>
      <c r="I104" s="34" t="s">
        <v>37</v>
      </c>
      <c r="J104" s="38" t="str">
        <f>E24</f>
        <v>Ing. Luboš Šustr</v>
      </c>
      <c r="K104" s="42"/>
      <c r="L104" s="133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</row>
    <row r="105" s="2" customFormat="1" ht="10.32" customHeight="1">
      <c r="A105" s="40"/>
      <c r="B105" s="41"/>
      <c r="C105" s="42"/>
      <c r="D105" s="42"/>
      <c r="E105" s="42"/>
      <c r="F105" s="42"/>
      <c r="G105" s="42"/>
      <c r="H105" s="42"/>
      <c r="I105" s="42"/>
      <c r="J105" s="42"/>
      <c r="K105" s="42"/>
      <c r="L105" s="133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6" s="11" customFormat="1" ht="29.28" customHeight="1">
      <c r="A106" s="176"/>
      <c r="B106" s="177"/>
      <c r="C106" s="178" t="s">
        <v>161</v>
      </c>
      <c r="D106" s="179" t="s">
        <v>61</v>
      </c>
      <c r="E106" s="179" t="s">
        <v>57</v>
      </c>
      <c r="F106" s="179" t="s">
        <v>58</v>
      </c>
      <c r="G106" s="179" t="s">
        <v>162</v>
      </c>
      <c r="H106" s="179" t="s">
        <v>163</v>
      </c>
      <c r="I106" s="179" t="s">
        <v>164</v>
      </c>
      <c r="J106" s="180" t="s">
        <v>130</v>
      </c>
      <c r="K106" s="181" t="s">
        <v>165</v>
      </c>
      <c r="L106" s="182"/>
      <c r="M106" s="94" t="s">
        <v>19</v>
      </c>
      <c r="N106" s="95" t="s">
        <v>46</v>
      </c>
      <c r="O106" s="95" t="s">
        <v>166</v>
      </c>
      <c r="P106" s="95" t="s">
        <v>167</v>
      </c>
      <c r="Q106" s="95" t="s">
        <v>168</v>
      </c>
      <c r="R106" s="95" t="s">
        <v>169</v>
      </c>
      <c r="S106" s="95" t="s">
        <v>170</v>
      </c>
      <c r="T106" s="96" t="s">
        <v>171</v>
      </c>
      <c r="U106" s="176"/>
      <c r="V106" s="176"/>
      <c r="W106" s="176"/>
      <c r="X106" s="176"/>
      <c r="Y106" s="176"/>
      <c r="Z106" s="176"/>
      <c r="AA106" s="176"/>
      <c r="AB106" s="176"/>
      <c r="AC106" s="176"/>
      <c r="AD106" s="176"/>
      <c r="AE106" s="176"/>
    </row>
    <row r="107" s="2" customFormat="1" ht="22.8" customHeight="1">
      <c r="A107" s="40"/>
      <c r="B107" s="41"/>
      <c r="C107" s="101" t="s">
        <v>172</v>
      </c>
      <c r="D107" s="42"/>
      <c r="E107" s="42"/>
      <c r="F107" s="42"/>
      <c r="G107" s="42"/>
      <c r="H107" s="42"/>
      <c r="I107" s="42"/>
      <c r="J107" s="183">
        <f>BK107</f>
        <v>0</v>
      </c>
      <c r="K107" s="42"/>
      <c r="L107" s="46"/>
      <c r="M107" s="97"/>
      <c r="N107" s="184"/>
      <c r="O107" s="98"/>
      <c r="P107" s="185">
        <f>P108+P281+P855+P880</f>
        <v>0</v>
      </c>
      <c r="Q107" s="98"/>
      <c r="R107" s="185">
        <f>R108+R281+R855+R880</f>
        <v>7.3469271200000001</v>
      </c>
      <c r="S107" s="98"/>
      <c r="T107" s="186">
        <f>T108+T281+T855+T880</f>
        <v>13.32215025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75</v>
      </c>
      <c r="AU107" s="19" t="s">
        <v>131</v>
      </c>
      <c r="BK107" s="187">
        <f>BK108+BK281+BK855+BK880</f>
        <v>0</v>
      </c>
    </row>
    <row r="108" s="12" customFormat="1" ht="25.92" customHeight="1">
      <c r="A108" s="12"/>
      <c r="B108" s="188"/>
      <c r="C108" s="189"/>
      <c r="D108" s="190" t="s">
        <v>75</v>
      </c>
      <c r="E108" s="191" t="s">
        <v>173</v>
      </c>
      <c r="F108" s="191" t="s">
        <v>174</v>
      </c>
      <c r="G108" s="189"/>
      <c r="H108" s="189"/>
      <c r="I108" s="192"/>
      <c r="J108" s="193">
        <f>BK108</f>
        <v>0</v>
      </c>
      <c r="K108" s="189"/>
      <c r="L108" s="194"/>
      <c r="M108" s="195"/>
      <c r="N108" s="196"/>
      <c r="O108" s="196"/>
      <c r="P108" s="197">
        <f>P109+P142+P192+P273+P279</f>
        <v>0</v>
      </c>
      <c r="Q108" s="196"/>
      <c r="R108" s="197">
        <f>R109+R142+R192+R273+R279</f>
        <v>3.7663676500000003</v>
      </c>
      <c r="S108" s="196"/>
      <c r="T108" s="198">
        <f>T109+T142+T192+T273+T279</f>
        <v>11.367016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199" t="s">
        <v>36</v>
      </c>
      <c r="AT108" s="200" t="s">
        <v>75</v>
      </c>
      <c r="AU108" s="200" t="s">
        <v>76</v>
      </c>
      <c r="AY108" s="199" t="s">
        <v>175</v>
      </c>
      <c r="BK108" s="201">
        <f>BK109+BK142+BK192+BK273+BK279</f>
        <v>0</v>
      </c>
    </row>
    <row r="109" s="12" customFormat="1" ht="22.8" customHeight="1">
      <c r="A109" s="12"/>
      <c r="B109" s="188"/>
      <c r="C109" s="189"/>
      <c r="D109" s="190" t="s">
        <v>75</v>
      </c>
      <c r="E109" s="202" t="s">
        <v>176</v>
      </c>
      <c r="F109" s="202" t="s">
        <v>177</v>
      </c>
      <c r="G109" s="189"/>
      <c r="H109" s="189"/>
      <c r="I109" s="192"/>
      <c r="J109" s="203">
        <f>BK109</f>
        <v>0</v>
      </c>
      <c r="K109" s="189"/>
      <c r="L109" s="194"/>
      <c r="M109" s="195"/>
      <c r="N109" s="196"/>
      <c r="O109" s="196"/>
      <c r="P109" s="197">
        <f>SUM(P110:P141)</f>
        <v>0</v>
      </c>
      <c r="Q109" s="196"/>
      <c r="R109" s="197">
        <f>SUM(R110:R141)</f>
        <v>0.99048475999999996</v>
      </c>
      <c r="S109" s="196"/>
      <c r="T109" s="198">
        <f>SUM(T110:T141)</f>
        <v>0</v>
      </c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R109" s="199" t="s">
        <v>36</v>
      </c>
      <c r="AT109" s="200" t="s">
        <v>75</v>
      </c>
      <c r="AU109" s="200" t="s">
        <v>36</v>
      </c>
      <c r="AY109" s="199" t="s">
        <v>175</v>
      </c>
      <c r="BK109" s="201">
        <f>SUM(BK110:BK141)</f>
        <v>0</v>
      </c>
    </row>
    <row r="110" s="2" customFormat="1" ht="24.15" customHeight="1">
      <c r="A110" s="40"/>
      <c r="B110" s="41"/>
      <c r="C110" s="204" t="s">
        <v>36</v>
      </c>
      <c r="D110" s="204" t="s">
        <v>178</v>
      </c>
      <c r="E110" s="205" t="s">
        <v>179</v>
      </c>
      <c r="F110" s="206" t="s">
        <v>180</v>
      </c>
      <c r="G110" s="207" t="s">
        <v>88</v>
      </c>
      <c r="H110" s="208">
        <v>8.1289999999999996</v>
      </c>
      <c r="I110" s="209"/>
      <c r="J110" s="210">
        <f>ROUND(I110*H110,2)</f>
        <v>0</v>
      </c>
      <c r="K110" s="211"/>
      <c r="L110" s="46"/>
      <c r="M110" s="212" t="s">
        <v>19</v>
      </c>
      <c r="N110" s="213" t="s">
        <v>47</v>
      </c>
      <c r="O110" s="86"/>
      <c r="P110" s="214">
        <f>O110*H110</f>
        <v>0</v>
      </c>
      <c r="Q110" s="214">
        <v>0.058970000000000002</v>
      </c>
      <c r="R110" s="214">
        <f>Q110*H110</f>
        <v>0.47936712999999997</v>
      </c>
      <c r="S110" s="214">
        <v>0</v>
      </c>
      <c r="T110" s="215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16" t="s">
        <v>181</v>
      </c>
      <c r="AT110" s="216" t="s">
        <v>178</v>
      </c>
      <c r="AU110" s="216" t="s">
        <v>85</v>
      </c>
      <c r="AY110" s="19" t="s">
        <v>175</v>
      </c>
      <c r="BE110" s="217">
        <f>IF(N110="základní",J110,0)</f>
        <v>0</v>
      </c>
      <c r="BF110" s="217">
        <f>IF(N110="snížená",J110,0)</f>
        <v>0</v>
      </c>
      <c r="BG110" s="217">
        <f>IF(N110="zákl. přenesená",J110,0)</f>
        <v>0</v>
      </c>
      <c r="BH110" s="217">
        <f>IF(N110="sníž. přenesená",J110,0)</f>
        <v>0</v>
      </c>
      <c r="BI110" s="217">
        <f>IF(N110="nulová",J110,0)</f>
        <v>0</v>
      </c>
      <c r="BJ110" s="19" t="s">
        <v>36</v>
      </c>
      <c r="BK110" s="217">
        <f>ROUND(I110*H110,2)</f>
        <v>0</v>
      </c>
      <c r="BL110" s="19" t="s">
        <v>181</v>
      </c>
      <c r="BM110" s="216" t="s">
        <v>182</v>
      </c>
    </row>
    <row r="111" s="13" customFormat="1">
      <c r="A111" s="13"/>
      <c r="B111" s="218"/>
      <c r="C111" s="219"/>
      <c r="D111" s="220" t="s">
        <v>183</v>
      </c>
      <c r="E111" s="221" t="s">
        <v>19</v>
      </c>
      <c r="F111" s="222" t="s">
        <v>184</v>
      </c>
      <c r="G111" s="219"/>
      <c r="H111" s="223">
        <v>4.7519999999999998</v>
      </c>
      <c r="I111" s="224"/>
      <c r="J111" s="219"/>
      <c r="K111" s="219"/>
      <c r="L111" s="225"/>
      <c r="M111" s="226"/>
      <c r="N111" s="227"/>
      <c r="O111" s="227"/>
      <c r="P111" s="227"/>
      <c r="Q111" s="227"/>
      <c r="R111" s="227"/>
      <c r="S111" s="227"/>
      <c r="T111" s="228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29" t="s">
        <v>183</v>
      </c>
      <c r="AU111" s="229" t="s">
        <v>85</v>
      </c>
      <c r="AV111" s="13" t="s">
        <v>85</v>
      </c>
      <c r="AW111" s="13" t="s">
        <v>35</v>
      </c>
      <c r="AX111" s="13" t="s">
        <v>76</v>
      </c>
      <c r="AY111" s="229" t="s">
        <v>175</v>
      </c>
    </row>
    <row r="112" s="13" customFormat="1">
      <c r="A112" s="13"/>
      <c r="B112" s="218"/>
      <c r="C112" s="219"/>
      <c r="D112" s="220" t="s">
        <v>183</v>
      </c>
      <c r="E112" s="221" t="s">
        <v>19</v>
      </c>
      <c r="F112" s="222" t="s">
        <v>185</v>
      </c>
      <c r="G112" s="219"/>
      <c r="H112" s="223">
        <v>3.3769999999999998</v>
      </c>
      <c r="I112" s="224"/>
      <c r="J112" s="219"/>
      <c r="K112" s="219"/>
      <c r="L112" s="225"/>
      <c r="M112" s="226"/>
      <c r="N112" s="227"/>
      <c r="O112" s="227"/>
      <c r="P112" s="227"/>
      <c r="Q112" s="227"/>
      <c r="R112" s="227"/>
      <c r="S112" s="227"/>
      <c r="T112" s="228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29" t="s">
        <v>183</v>
      </c>
      <c r="AU112" s="229" t="s">
        <v>85</v>
      </c>
      <c r="AV112" s="13" t="s">
        <v>85</v>
      </c>
      <c r="AW112" s="13" t="s">
        <v>35</v>
      </c>
      <c r="AX112" s="13" t="s">
        <v>76</v>
      </c>
      <c r="AY112" s="229" t="s">
        <v>175</v>
      </c>
    </row>
    <row r="113" s="14" customFormat="1">
      <c r="A113" s="14"/>
      <c r="B113" s="230"/>
      <c r="C113" s="231"/>
      <c r="D113" s="220" t="s">
        <v>183</v>
      </c>
      <c r="E113" s="232" t="s">
        <v>86</v>
      </c>
      <c r="F113" s="233" t="s">
        <v>186</v>
      </c>
      <c r="G113" s="231"/>
      <c r="H113" s="234">
        <v>8.1289999999999996</v>
      </c>
      <c r="I113" s="235"/>
      <c r="J113" s="231"/>
      <c r="K113" s="231"/>
      <c r="L113" s="236"/>
      <c r="M113" s="237"/>
      <c r="N113" s="238"/>
      <c r="O113" s="238"/>
      <c r="P113" s="238"/>
      <c r="Q113" s="238"/>
      <c r="R113" s="238"/>
      <c r="S113" s="238"/>
      <c r="T113" s="239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40" t="s">
        <v>183</v>
      </c>
      <c r="AU113" s="240" t="s">
        <v>85</v>
      </c>
      <c r="AV113" s="14" t="s">
        <v>181</v>
      </c>
      <c r="AW113" s="14" t="s">
        <v>35</v>
      </c>
      <c r="AX113" s="14" t="s">
        <v>36</v>
      </c>
      <c r="AY113" s="240" t="s">
        <v>175</v>
      </c>
    </row>
    <row r="114" s="2" customFormat="1" ht="14.4" customHeight="1">
      <c r="A114" s="40"/>
      <c r="B114" s="41"/>
      <c r="C114" s="204" t="s">
        <v>85</v>
      </c>
      <c r="D114" s="204" t="s">
        <v>178</v>
      </c>
      <c r="E114" s="205" t="s">
        <v>187</v>
      </c>
      <c r="F114" s="206" t="s">
        <v>188</v>
      </c>
      <c r="G114" s="207" t="s">
        <v>105</v>
      </c>
      <c r="H114" s="208">
        <v>1.95</v>
      </c>
      <c r="I114" s="209"/>
      <c r="J114" s="210">
        <f>ROUND(I114*H114,2)</f>
        <v>0</v>
      </c>
      <c r="K114" s="211"/>
      <c r="L114" s="46"/>
      <c r="M114" s="212" t="s">
        <v>19</v>
      </c>
      <c r="N114" s="213" t="s">
        <v>47</v>
      </c>
      <c r="O114" s="86"/>
      <c r="P114" s="214">
        <f>O114*H114</f>
        <v>0</v>
      </c>
      <c r="Q114" s="214">
        <v>8.0000000000000007E-05</v>
      </c>
      <c r="R114" s="214">
        <f>Q114*H114</f>
        <v>0.000156</v>
      </c>
      <c r="S114" s="214">
        <v>0</v>
      </c>
      <c r="T114" s="215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16" t="s">
        <v>181</v>
      </c>
      <c r="AT114" s="216" t="s">
        <v>178</v>
      </c>
      <c r="AU114" s="216" t="s">
        <v>85</v>
      </c>
      <c r="AY114" s="19" t="s">
        <v>175</v>
      </c>
      <c r="BE114" s="217">
        <f>IF(N114="základní",J114,0)</f>
        <v>0</v>
      </c>
      <c r="BF114" s="217">
        <f>IF(N114="snížená",J114,0)</f>
        <v>0</v>
      </c>
      <c r="BG114" s="217">
        <f>IF(N114="zákl. přenesená",J114,0)</f>
        <v>0</v>
      </c>
      <c r="BH114" s="217">
        <f>IF(N114="sníž. přenesená",J114,0)</f>
        <v>0</v>
      </c>
      <c r="BI114" s="217">
        <f>IF(N114="nulová",J114,0)</f>
        <v>0</v>
      </c>
      <c r="BJ114" s="19" t="s">
        <v>36</v>
      </c>
      <c r="BK114" s="217">
        <f>ROUND(I114*H114,2)</f>
        <v>0</v>
      </c>
      <c r="BL114" s="19" t="s">
        <v>181</v>
      </c>
      <c r="BM114" s="216" t="s">
        <v>189</v>
      </c>
    </row>
    <row r="115" s="15" customFormat="1">
      <c r="A115" s="15"/>
      <c r="B115" s="241"/>
      <c r="C115" s="242"/>
      <c r="D115" s="220" t="s">
        <v>183</v>
      </c>
      <c r="E115" s="243" t="s">
        <v>19</v>
      </c>
      <c r="F115" s="244" t="s">
        <v>190</v>
      </c>
      <c r="G115" s="242"/>
      <c r="H115" s="243" t="s">
        <v>19</v>
      </c>
      <c r="I115" s="245"/>
      <c r="J115" s="242"/>
      <c r="K115" s="242"/>
      <c r="L115" s="246"/>
      <c r="M115" s="247"/>
      <c r="N115" s="248"/>
      <c r="O115" s="248"/>
      <c r="P115" s="248"/>
      <c r="Q115" s="248"/>
      <c r="R115" s="248"/>
      <c r="S115" s="248"/>
      <c r="T115" s="249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T115" s="250" t="s">
        <v>183</v>
      </c>
      <c r="AU115" s="250" t="s">
        <v>85</v>
      </c>
      <c r="AV115" s="15" t="s">
        <v>36</v>
      </c>
      <c r="AW115" s="15" t="s">
        <v>35</v>
      </c>
      <c r="AX115" s="15" t="s">
        <v>76</v>
      </c>
      <c r="AY115" s="250" t="s">
        <v>175</v>
      </c>
    </row>
    <row r="116" s="13" customFormat="1">
      <c r="A116" s="13"/>
      <c r="B116" s="218"/>
      <c r="C116" s="219"/>
      <c r="D116" s="220" t="s">
        <v>183</v>
      </c>
      <c r="E116" s="221" t="s">
        <v>19</v>
      </c>
      <c r="F116" s="222" t="s">
        <v>191</v>
      </c>
      <c r="G116" s="219"/>
      <c r="H116" s="223">
        <v>1.95</v>
      </c>
      <c r="I116" s="224"/>
      <c r="J116" s="219"/>
      <c r="K116" s="219"/>
      <c r="L116" s="225"/>
      <c r="M116" s="226"/>
      <c r="N116" s="227"/>
      <c r="O116" s="227"/>
      <c r="P116" s="227"/>
      <c r="Q116" s="227"/>
      <c r="R116" s="227"/>
      <c r="S116" s="227"/>
      <c r="T116" s="228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29" t="s">
        <v>183</v>
      </c>
      <c r="AU116" s="229" t="s">
        <v>85</v>
      </c>
      <c r="AV116" s="13" t="s">
        <v>85</v>
      </c>
      <c r="AW116" s="13" t="s">
        <v>35</v>
      </c>
      <c r="AX116" s="13" t="s">
        <v>76</v>
      </c>
      <c r="AY116" s="229" t="s">
        <v>175</v>
      </c>
    </row>
    <row r="117" s="16" customFormat="1">
      <c r="A117" s="16"/>
      <c r="B117" s="251"/>
      <c r="C117" s="252"/>
      <c r="D117" s="220" t="s">
        <v>183</v>
      </c>
      <c r="E117" s="253" t="s">
        <v>19</v>
      </c>
      <c r="F117" s="254" t="s">
        <v>192</v>
      </c>
      <c r="G117" s="252"/>
      <c r="H117" s="255">
        <v>1.95</v>
      </c>
      <c r="I117" s="256"/>
      <c r="J117" s="252"/>
      <c r="K117" s="252"/>
      <c r="L117" s="257"/>
      <c r="M117" s="258"/>
      <c r="N117" s="259"/>
      <c r="O117" s="259"/>
      <c r="P117" s="259"/>
      <c r="Q117" s="259"/>
      <c r="R117" s="259"/>
      <c r="S117" s="259"/>
      <c r="T117" s="260"/>
      <c r="U117" s="16"/>
      <c r="V117" s="16"/>
      <c r="W117" s="16"/>
      <c r="X117" s="16"/>
      <c r="Y117" s="16"/>
      <c r="Z117" s="16"/>
      <c r="AA117" s="16"/>
      <c r="AB117" s="16"/>
      <c r="AC117" s="16"/>
      <c r="AD117" s="16"/>
      <c r="AE117" s="16"/>
      <c r="AT117" s="261" t="s">
        <v>183</v>
      </c>
      <c r="AU117" s="261" t="s">
        <v>85</v>
      </c>
      <c r="AV117" s="16" t="s">
        <v>176</v>
      </c>
      <c r="AW117" s="16" t="s">
        <v>35</v>
      </c>
      <c r="AX117" s="16" t="s">
        <v>76</v>
      </c>
      <c r="AY117" s="261" t="s">
        <v>175</v>
      </c>
    </row>
    <row r="118" s="14" customFormat="1">
      <c r="A118" s="14"/>
      <c r="B118" s="230"/>
      <c r="C118" s="231"/>
      <c r="D118" s="220" t="s">
        <v>183</v>
      </c>
      <c r="E118" s="232" t="s">
        <v>19</v>
      </c>
      <c r="F118" s="233" t="s">
        <v>186</v>
      </c>
      <c r="G118" s="231"/>
      <c r="H118" s="234">
        <v>1.95</v>
      </c>
      <c r="I118" s="235"/>
      <c r="J118" s="231"/>
      <c r="K118" s="231"/>
      <c r="L118" s="236"/>
      <c r="M118" s="237"/>
      <c r="N118" s="238"/>
      <c r="O118" s="238"/>
      <c r="P118" s="238"/>
      <c r="Q118" s="238"/>
      <c r="R118" s="238"/>
      <c r="S118" s="238"/>
      <c r="T118" s="239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40" t="s">
        <v>183</v>
      </c>
      <c r="AU118" s="240" t="s">
        <v>85</v>
      </c>
      <c r="AV118" s="14" t="s">
        <v>181</v>
      </c>
      <c r="AW118" s="14" t="s">
        <v>35</v>
      </c>
      <c r="AX118" s="14" t="s">
        <v>36</v>
      </c>
      <c r="AY118" s="240" t="s">
        <v>175</v>
      </c>
    </row>
    <row r="119" s="2" customFormat="1" ht="14.4" customHeight="1">
      <c r="A119" s="40"/>
      <c r="B119" s="41"/>
      <c r="C119" s="204" t="s">
        <v>176</v>
      </c>
      <c r="D119" s="204" t="s">
        <v>178</v>
      </c>
      <c r="E119" s="205" t="s">
        <v>193</v>
      </c>
      <c r="F119" s="206" t="s">
        <v>194</v>
      </c>
      <c r="G119" s="207" t="s">
        <v>105</v>
      </c>
      <c r="H119" s="208">
        <v>0.59999999999999998</v>
      </c>
      <c r="I119" s="209"/>
      <c r="J119" s="210">
        <f>ROUND(I119*H119,2)</f>
        <v>0</v>
      </c>
      <c r="K119" s="211"/>
      <c r="L119" s="46"/>
      <c r="M119" s="212" t="s">
        <v>19</v>
      </c>
      <c r="N119" s="213" t="s">
        <v>47</v>
      </c>
      <c r="O119" s="86"/>
      <c r="P119" s="214">
        <f>O119*H119</f>
        <v>0</v>
      </c>
      <c r="Q119" s="214">
        <v>0.00012</v>
      </c>
      <c r="R119" s="214">
        <f>Q119*H119</f>
        <v>7.2000000000000002E-05</v>
      </c>
      <c r="S119" s="214">
        <v>0</v>
      </c>
      <c r="T119" s="215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16" t="s">
        <v>181</v>
      </c>
      <c r="AT119" s="216" t="s">
        <v>178</v>
      </c>
      <c r="AU119" s="216" t="s">
        <v>85</v>
      </c>
      <c r="AY119" s="19" t="s">
        <v>175</v>
      </c>
      <c r="BE119" s="217">
        <f>IF(N119="základní",J119,0)</f>
        <v>0</v>
      </c>
      <c r="BF119" s="217">
        <f>IF(N119="snížená",J119,0)</f>
        <v>0</v>
      </c>
      <c r="BG119" s="217">
        <f>IF(N119="zákl. přenesená",J119,0)</f>
        <v>0</v>
      </c>
      <c r="BH119" s="217">
        <f>IF(N119="sníž. přenesená",J119,0)</f>
        <v>0</v>
      </c>
      <c r="BI119" s="217">
        <f>IF(N119="nulová",J119,0)</f>
        <v>0</v>
      </c>
      <c r="BJ119" s="19" t="s">
        <v>36</v>
      </c>
      <c r="BK119" s="217">
        <f>ROUND(I119*H119,2)</f>
        <v>0</v>
      </c>
      <c r="BL119" s="19" t="s">
        <v>181</v>
      </c>
      <c r="BM119" s="216" t="s">
        <v>195</v>
      </c>
    </row>
    <row r="120" s="15" customFormat="1">
      <c r="A120" s="15"/>
      <c r="B120" s="241"/>
      <c r="C120" s="242"/>
      <c r="D120" s="220" t="s">
        <v>183</v>
      </c>
      <c r="E120" s="243" t="s">
        <v>19</v>
      </c>
      <c r="F120" s="244" t="s">
        <v>196</v>
      </c>
      <c r="G120" s="242"/>
      <c r="H120" s="243" t="s">
        <v>19</v>
      </c>
      <c r="I120" s="245"/>
      <c r="J120" s="242"/>
      <c r="K120" s="242"/>
      <c r="L120" s="246"/>
      <c r="M120" s="247"/>
      <c r="N120" s="248"/>
      <c r="O120" s="248"/>
      <c r="P120" s="248"/>
      <c r="Q120" s="248"/>
      <c r="R120" s="248"/>
      <c r="S120" s="248"/>
      <c r="T120" s="249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T120" s="250" t="s">
        <v>183</v>
      </c>
      <c r="AU120" s="250" t="s">
        <v>85</v>
      </c>
      <c r="AV120" s="15" t="s">
        <v>36</v>
      </c>
      <c r="AW120" s="15" t="s">
        <v>35</v>
      </c>
      <c r="AX120" s="15" t="s">
        <v>76</v>
      </c>
      <c r="AY120" s="250" t="s">
        <v>175</v>
      </c>
    </row>
    <row r="121" s="13" customFormat="1">
      <c r="A121" s="13"/>
      <c r="B121" s="218"/>
      <c r="C121" s="219"/>
      <c r="D121" s="220" t="s">
        <v>183</v>
      </c>
      <c r="E121" s="221" t="s">
        <v>19</v>
      </c>
      <c r="F121" s="222" t="s">
        <v>197</v>
      </c>
      <c r="G121" s="219"/>
      <c r="H121" s="223">
        <v>0.59999999999999998</v>
      </c>
      <c r="I121" s="224"/>
      <c r="J121" s="219"/>
      <c r="K121" s="219"/>
      <c r="L121" s="225"/>
      <c r="M121" s="226"/>
      <c r="N121" s="227"/>
      <c r="O121" s="227"/>
      <c r="P121" s="227"/>
      <c r="Q121" s="227"/>
      <c r="R121" s="227"/>
      <c r="S121" s="227"/>
      <c r="T121" s="228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29" t="s">
        <v>183</v>
      </c>
      <c r="AU121" s="229" t="s">
        <v>85</v>
      </c>
      <c r="AV121" s="13" t="s">
        <v>85</v>
      </c>
      <c r="AW121" s="13" t="s">
        <v>35</v>
      </c>
      <c r="AX121" s="13" t="s">
        <v>76</v>
      </c>
      <c r="AY121" s="229" t="s">
        <v>175</v>
      </c>
    </row>
    <row r="122" s="16" customFormat="1">
      <c r="A122" s="16"/>
      <c r="B122" s="251"/>
      <c r="C122" s="252"/>
      <c r="D122" s="220" t="s">
        <v>183</v>
      </c>
      <c r="E122" s="253" t="s">
        <v>19</v>
      </c>
      <c r="F122" s="254" t="s">
        <v>192</v>
      </c>
      <c r="G122" s="252"/>
      <c r="H122" s="255">
        <v>0.59999999999999998</v>
      </c>
      <c r="I122" s="256"/>
      <c r="J122" s="252"/>
      <c r="K122" s="252"/>
      <c r="L122" s="257"/>
      <c r="M122" s="258"/>
      <c r="N122" s="259"/>
      <c r="O122" s="259"/>
      <c r="P122" s="259"/>
      <c r="Q122" s="259"/>
      <c r="R122" s="259"/>
      <c r="S122" s="259"/>
      <c r="T122" s="260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T122" s="261" t="s">
        <v>183</v>
      </c>
      <c r="AU122" s="261" t="s">
        <v>85</v>
      </c>
      <c r="AV122" s="16" t="s">
        <v>176</v>
      </c>
      <c r="AW122" s="16" t="s">
        <v>35</v>
      </c>
      <c r="AX122" s="16" t="s">
        <v>76</v>
      </c>
      <c r="AY122" s="261" t="s">
        <v>175</v>
      </c>
    </row>
    <row r="123" s="14" customFormat="1">
      <c r="A123" s="14"/>
      <c r="B123" s="230"/>
      <c r="C123" s="231"/>
      <c r="D123" s="220" t="s">
        <v>183</v>
      </c>
      <c r="E123" s="232" t="s">
        <v>19</v>
      </c>
      <c r="F123" s="233" t="s">
        <v>186</v>
      </c>
      <c r="G123" s="231"/>
      <c r="H123" s="234">
        <v>0.59999999999999998</v>
      </c>
      <c r="I123" s="235"/>
      <c r="J123" s="231"/>
      <c r="K123" s="231"/>
      <c r="L123" s="236"/>
      <c r="M123" s="237"/>
      <c r="N123" s="238"/>
      <c r="O123" s="238"/>
      <c r="P123" s="238"/>
      <c r="Q123" s="238"/>
      <c r="R123" s="238"/>
      <c r="S123" s="238"/>
      <c r="T123" s="239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40" t="s">
        <v>183</v>
      </c>
      <c r="AU123" s="240" t="s">
        <v>85</v>
      </c>
      <c r="AV123" s="14" t="s">
        <v>181</v>
      </c>
      <c r="AW123" s="14" t="s">
        <v>35</v>
      </c>
      <c r="AX123" s="14" t="s">
        <v>36</v>
      </c>
      <c r="AY123" s="240" t="s">
        <v>175</v>
      </c>
    </row>
    <row r="124" s="2" customFormat="1" ht="14.4" customHeight="1">
      <c r="A124" s="40"/>
      <c r="B124" s="41"/>
      <c r="C124" s="204" t="s">
        <v>181</v>
      </c>
      <c r="D124" s="204" t="s">
        <v>178</v>
      </c>
      <c r="E124" s="205" t="s">
        <v>198</v>
      </c>
      <c r="F124" s="206" t="s">
        <v>199</v>
      </c>
      <c r="G124" s="207" t="s">
        <v>105</v>
      </c>
      <c r="H124" s="208">
        <v>24.780000000000001</v>
      </c>
      <c r="I124" s="209"/>
      <c r="J124" s="210">
        <f>ROUND(I124*H124,2)</f>
        <v>0</v>
      </c>
      <c r="K124" s="211"/>
      <c r="L124" s="46"/>
      <c r="M124" s="212" t="s">
        <v>19</v>
      </c>
      <c r="N124" s="213" t="s">
        <v>47</v>
      </c>
      <c r="O124" s="86"/>
      <c r="P124" s="214">
        <f>O124*H124</f>
        <v>0</v>
      </c>
      <c r="Q124" s="214">
        <v>0.00012999999999999999</v>
      </c>
      <c r="R124" s="214">
        <f>Q124*H124</f>
        <v>0.0032213999999999997</v>
      </c>
      <c r="S124" s="214">
        <v>0</v>
      </c>
      <c r="T124" s="215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16" t="s">
        <v>181</v>
      </c>
      <c r="AT124" s="216" t="s">
        <v>178</v>
      </c>
      <c r="AU124" s="216" t="s">
        <v>85</v>
      </c>
      <c r="AY124" s="19" t="s">
        <v>175</v>
      </c>
      <c r="BE124" s="217">
        <f>IF(N124="základní",J124,0)</f>
        <v>0</v>
      </c>
      <c r="BF124" s="217">
        <f>IF(N124="snížená",J124,0)</f>
        <v>0</v>
      </c>
      <c r="BG124" s="217">
        <f>IF(N124="zákl. přenesená",J124,0)</f>
        <v>0</v>
      </c>
      <c r="BH124" s="217">
        <f>IF(N124="sníž. přenesená",J124,0)</f>
        <v>0</v>
      </c>
      <c r="BI124" s="217">
        <f>IF(N124="nulová",J124,0)</f>
        <v>0</v>
      </c>
      <c r="BJ124" s="19" t="s">
        <v>36</v>
      </c>
      <c r="BK124" s="217">
        <f>ROUND(I124*H124,2)</f>
        <v>0</v>
      </c>
      <c r="BL124" s="19" t="s">
        <v>181</v>
      </c>
      <c r="BM124" s="216" t="s">
        <v>200</v>
      </c>
    </row>
    <row r="125" s="15" customFormat="1">
      <c r="A125" s="15"/>
      <c r="B125" s="241"/>
      <c r="C125" s="242"/>
      <c r="D125" s="220" t="s">
        <v>183</v>
      </c>
      <c r="E125" s="243" t="s">
        <v>19</v>
      </c>
      <c r="F125" s="244" t="s">
        <v>190</v>
      </c>
      <c r="G125" s="242"/>
      <c r="H125" s="243" t="s">
        <v>19</v>
      </c>
      <c r="I125" s="245"/>
      <c r="J125" s="242"/>
      <c r="K125" s="242"/>
      <c r="L125" s="246"/>
      <c r="M125" s="247"/>
      <c r="N125" s="248"/>
      <c r="O125" s="248"/>
      <c r="P125" s="248"/>
      <c r="Q125" s="248"/>
      <c r="R125" s="248"/>
      <c r="S125" s="248"/>
      <c r="T125" s="249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T125" s="250" t="s">
        <v>183</v>
      </c>
      <c r="AU125" s="250" t="s">
        <v>85</v>
      </c>
      <c r="AV125" s="15" t="s">
        <v>36</v>
      </c>
      <c r="AW125" s="15" t="s">
        <v>35</v>
      </c>
      <c r="AX125" s="15" t="s">
        <v>76</v>
      </c>
      <c r="AY125" s="250" t="s">
        <v>175</v>
      </c>
    </row>
    <row r="126" s="13" customFormat="1">
      <c r="A126" s="13"/>
      <c r="B126" s="218"/>
      <c r="C126" s="219"/>
      <c r="D126" s="220" t="s">
        <v>183</v>
      </c>
      <c r="E126" s="221" t="s">
        <v>19</v>
      </c>
      <c r="F126" s="222" t="s">
        <v>201</v>
      </c>
      <c r="G126" s="219"/>
      <c r="H126" s="223">
        <v>4.4000000000000004</v>
      </c>
      <c r="I126" s="224"/>
      <c r="J126" s="219"/>
      <c r="K126" s="219"/>
      <c r="L126" s="225"/>
      <c r="M126" s="226"/>
      <c r="N126" s="227"/>
      <c r="O126" s="227"/>
      <c r="P126" s="227"/>
      <c r="Q126" s="227"/>
      <c r="R126" s="227"/>
      <c r="S126" s="227"/>
      <c r="T126" s="228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29" t="s">
        <v>183</v>
      </c>
      <c r="AU126" s="229" t="s">
        <v>85</v>
      </c>
      <c r="AV126" s="13" t="s">
        <v>85</v>
      </c>
      <c r="AW126" s="13" t="s">
        <v>35</v>
      </c>
      <c r="AX126" s="13" t="s">
        <v>76</v>
      </c>
      <c r="AY126" s="229" t="s">
        <v>175</v>
      </c>
    </row>
    <row r="127" s="13" customFormat="1">
      <c r="A127" s="13"/>
      <c r="B127" s="218"/>
      <c r="C127" s="219"/>
      <c r="D127" s="220" t="s">
        <v>183</v>
      </c>
      <c r="E127" s="221" t="s">
        <v>19</v>
      </c>
      <c r="F127" s="222" t="s">
        <v>202</v>
      </c>
      <c r="G127" s="219"/>
      <c r="H127" s="223">
        <v>6.54</v>
      </c>
      <c r="I127" s="224"/>
      <c r="J127" s="219"/>
      <c r="K127" s="219"/>
      <c r="L127" s="225"/>
      <c r="M127" s="226"/>
      <c r="N127" s="227"/>
      <c r="O127" s="227"/>
      <c r="P127" s="227"/>
      <c r="Q127" s="227"/>
      <c r="R127" s="227"/>
      <c r="S127" s="227"/>
      <c r="T127" s="228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29" t="s">
        <v>183</v>
      </c>
      <c r="AU127" s="229" t="s">
        <v>85</v>
      </c>
      <c r="AV127" s="13" t="s">
        <v>85</v>
      </c>
      <c r="AW127" s="13" t="s">
        <v>35</v>
      </c>
      <c r="AX127" s="13" t="s">
        <v>76</v>
      </c>
      <c r="AY127" s="229" t="s">
        <v>175</v>
      </c>
    </row>
    <row r="128" s="16" customFormat="1">
      <c r="A128" s="16"/>
      <c r="B128" s="251"/>
      <c r="C128" s="252"/>
      <c r="D128" s="220" t="s">
        <v>183</v>
      </c>
      <c r="E128" s="253" t="s">
        <v>19</v>
      </c>
      <c r="F128" s="254" t="s">
        <v>192</v>
      </c>
      <c r="G128" s="252"/>
      <c r="H128" s="255">
        <v>10.94</v>
      </c>
      <c r="I128" s="256"/>
      <c r="J128" s="252"/>
      <c r="K128" s="252"/>
      <c r="L128" s="257"/>
      <c r="M128" s="258"/>
      <c r="N128" s="259"/>
      <c r="O128" s="259"/>
      <c r="P128" s="259"/>
      <c r="Q128" s="259"/>
      <c r="R128" s="259"/>
      <c r="S128" s="259"/>
      <c r="T128" s="260"/>
      <c r="U128" s="16"/>
      <c r="V128" s="16"/>
      <c r="W128" s="16"/>
      <c r="X128" s="16"/>
      <c r="Y128" s="16"/>
      <c r="Z128" s="16"/>
      <c r="AA128" s="16"/>
      <c r="AB128" s="16"/>
      <c r="AC128" s="16"/>
      <c r="AD128" s="16"/>
      <c r="AE128" s="16"/>
      <c r="AT128" s="261" t="s">
        <v>183</v>
      </c>
      <c r="AU128" s="261" t="s">
        <v>85</v>
      </c>
      <c r="AV128" s="16" t="s">
        <v>176</v>
      </c>
      <c r="AW128" s="16" t="s">
        <v>35</v>
      </c>
      <c r="AX128" s="16" t="s">
        <v>76</v>
      </c>
      <c r="AY128" s="261" t="s">
        <v>175</v>
      </c>
    </row>
    <row r="129" s="15" customFormat="1">
      <c r="A129" s="15"/>
      <c r="B129" s="241"/>
      <c r="C129" s="242"/>
      <c r="D129" s="220" t="s">
        <v>183</v>
      </c>
      <c r="E129" s="243" t="s">
        <v>19</v>
      </c>
      <c r="F129" s="244" t="s">
        <v>196</v>
      </c>
      <c r="G129" s="242"/>
      <c r="H129" s="243" t="s">
        <v>19</v>
      </c>
      <c r="I129" s="245"/>
      <c r="J129" s="242"/>
      <c r="K129" s="242"/>
      <c r="L129" s="246"/>
      <c r="M129" s="247"/>
      <c r="N129" s="248"/>
      <c r="O129" s="248"/>
      <c r="P129" s="248"/>
      <c r="Q129" s="248"/>
      <c r="R129" s="248"/>
      <c r="S129" s="248"/>
      <c r="T129" s="249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T129" s="250" t="s">
        <v>183</v>
      </c>
      <c r="AU129" s="250" t="s">
        <v>85</v>
      </c>
      <c r="AV129" s="15" t="s">
        <v>36</v>
      </c>
      <c r="AW129" s="15" t="s">
        <v>35</v>
      </c>
      <c r="AX129" s="15" t="s">
        <v>76</v>
      </c>
      <c r="AY129" s="250" t="s">
        <v>175</v>
      </c>
    </row>
    <row r="130" s="13" customFormat="1">
      <c r="A130" s="13"/>
      <c r="B130" s="218"/>
      <c r="C130" s="219"/>
      <c r="D130" s="220" t="s">
        <v>183</v>
      </c>
      <c r="E130" s="221" t="s">
        <v>19</v>
      </c>
      <c r="F130" s="222" t="s">
        <v>203</v>
      </c>
      <c r="G130" s="219"/>
      <c r="H130" s="223">
        <v>2.5</v>
      </c>
      <c r="I130" s="224"/>
      <c r="J130" s="219"/>
      <c r="K130" s="219"/>
      <c r="L130" s="225"/>
      <c r="M130" s="226"/>
      <c r="N130" s="227"/>
      <c r="O130" s="227"/>
      <c r="P130" s="227"/>
      <c r="Q130" s="227"/>
      <c r="R130" s="227"/>
      <c r="S130" s="227"/>
      <c r="T130" s="228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29" t="s">
        <v>183</v>
      </c>
      <c r="AU130" s="229" t="s">
        <v>85</v>
      </c>
      <c r="AV130" s="13" t="s">
        <v>85</v>
      </c>
      <c r="AW130" s="13" t="s">
        <v>35</v>
      </c>
      <c r="AX130" s="13" t="s">
        <v>76</v>
      </c>
      <c r="AY130" s="229" t="s">
        <v>175</v>
      </c>
    </row>
    <row r="131" s="13" customFormat="1">
      <c r="A131" s="13"/>
      <c r="B131" s="218"/>
      <c r="C131" s="219"/>
      <c r="D131" s="220" t="s">
        <v>183</v>
      </c>
      <c r="E131" s="221" t="s">
        <v>19</v>
      </c>
      <c r="F131" s="222" t="s">
        <v>204</v>
      </c>
      <c r="G131" s="219"/>
      <c r="H131" s="223">
        <v>2.5</v>
      </c>
      <c r="I131" s="224"/>
      <c r="J131" s="219"/>
      <c r="K131" s="219"/>
      <c r="L131" s="225"/>
      <c r="M131" s="226"/>
      <c r="N131" s="227"/>
      <c r="O131" s="227"/>
      <c r="P131" s="227"/>
      <c r="Q131" s="227"/>
      <c r="R131" s="227"/>
      <c r="S131" s="227"/>
      <c r="T131" s="228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29" t="s">
        <v>183</v>
      </c>
      <c r="AU131" s="229" t="s">
        <v>85</v>
      </c>
      <c r="AV131" s="13" t="s">
        <v>85</v>
      </c>
      <c r="AW131" s="13" t="s">
        <v>35</v>
      </c>
      <c r="AX131" s="13" t="s">
        <v>76</v>
      </c>
      <c r="AY131" s="229" t="s">
        <v>175</v>
      </c>
    </row>
    <row r="132" s="13" customFormat="1">
      <c r="A132" s="13"/>
      <c r="B132" s="218"/>
      <c r="C132" s="219"/>
      <c r="D132" s="220" t="s">
        <v>183</v>
      </c>
      <c r="E132" s="221" t="s">
        <v>19</v>
      </c>
      <c r="F132" s="222" t="s">
        <v>205</v>
      </c>
      <c r="G132" s="219"/>
      <c r="H132" s="223">
        <v>2.5</v>
      </c>
      <c r="I132" s="224"/>
      <c r="J132" s="219"/>
      <c r="K132" s="219"/>
      <c r="L132" s="225"/>
      <c r="M132" s="226"/>
      <c r="N132" s="227"/>
      <c r="O132" s="227"/>
      <c r="P132" s="227"/>
      <c r="Q132" s="227"/>
      <c r="R132" s="227"/>
      <c r="S132" s="227"/>
      <c r="T132" s="228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29" t="s">
        <v>183</v>
      </c>
      <c r="AU132" s="229" t="s">
        <v>85</v>
      </c>
      <c r="AV132" s="13" t="s">
        <v>85</v>
      </c>
      <c r="AW132" s="13" t="s">
        <v>35</v>
      </c>
      <c r="AX132" s="13" t="s">
        <v>76</v>
      </c>
      <c r="AY132" s="229" t="s">
        <v>175</v>
      </c>
    </row>
    <row r="133" s="13" customFormat="1">
      <c r="A133" s="13"/>
      <c r="B133" s="218"/>
      <c r="C133" s="219"/>
      <c r="D133" s="220" t="s">
        <v>183</v>
      </c>
      <c r="E133" s="221" t="s">
        <v>19</v>
      </c>
      <c r="F133" s="222" t="s">
        <v>206</v>
      </c>
      <c r="G133" s="219"/>
      <c r="H133" s="223">
        <v>6.3399999999999999</v>
      </c>
      <c r="I133" s="224"/>
      <c r="J133" s="219"/>
      <c r="K133" s="219"/>
      <c r="L133" s="225"/>
      <c r="M133" s="226"/>
      <c r="N133" s="227"/>
      <c r="O133" s="227"/>
      <c r="P133" s="227"/>
      <c r="Q133" s="227"/>
      <c r="R133" s="227"/>
      <c r="S133" s="227"/>
      <c r="T133" s="228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29" t="s">
        <v>183</v>
      </c>
      <c r="AU133" s="229" t="s">
        <v>85</v>
      </c>
      <c r="AV133" s="13" t="s">
        <v>85</v>
      </c>
      <c r="AW133" s="13" t="s">
        <v>35</v>
      </c>
      <c r="AX133" s="13" t="s">
        <v>76</v>
      </c>
      <c r="AY133" s="229" t="s">
        <v>175</v>
      </c>
    </row>
    <row r="134" s="16" customFormat="1">
      <c r="A134" s="16"/>
      <c r="B134" s="251"/>
      <c r="C134" s="252"/>
      <c r="D134" s="220" t="s">
        <v>183</v>
      </c>
      <c r="E134" s="253" t="s">
        <v>19</v>
      </c>
      <c r="F134" s="254" t="s">
        <v>192</v>
      </c>
      <c r="G134" s="252"/>
      <c r="H134" s="255">
        <v>13.84</v>
      </c>
      <c r="I134" s="256"/>
      <c r="J134" s="252"/>
      <c r="K134" s="252"/>
      <c r="L134" s="257"/>
      <c r="M134" s="258"/>
      <c r="N134" s="259"/>
      <c r="O134" s="259"/>
      <c r="P134" s="259"/>
      <c r="Q134" s="259"/>
      <c r="R134" s="259"/>
      <c r="S134" s="259"/>
      <c r="T134" s="260"/>
      <c r="U134" s="16"/>
      <c r="V134" s="16"/>
      <c r="W134" s="16"/>
      <c r="X134" s="16"/>
      <c r="Y134" s="16"/>
      <c r="Z134" s="16"/>
      <c r="AA134" s="16"/>
      <c r="AB134" s="16"/>
      <c r="AC134" s="16"/>
      <c r="AD134" s="16"/>
      <c r="AE134" s="16"/>
      <c r="AT134" s="261" t="s">
        <v>183</v>
      </c>
      <c r="AU134" s="261" t="s">
        <v>85</v>
      </c>
      <c r="AV134" s="16" t="s">
        <v>176</v>
      </c>
      <c r="AW134" s="16" t="s">
        <v>35</v>
      </c>
      <c r="AX134" s="16" t="s">
        <v>76</v>
      </c>
      <c r="AY134" s="261" t="s">
        <v>175</v>
      </c>
    </row>
    <row r="135" s="14" customFormat="1">
      <c r="A135" s="14"/>
      <c r="B135" s="230"/>
      <c r="C135" s="231"/>
      <c r="D135" s="220" t="s">
        <v>183</v>
      </c>
      <c r="E135" s="232" t="s">
        <v>19</v>
      </c>
      <c r="F135" s="233" t="s">
        <v>186</v>
      </c>
      <c r="G135" s="231"/>
      <c r="H135" s="234">
        <v>24.780000000000001</v>
      </c>
      <c r="I135" s="235"/>
      <c r="J135" s="231"/>
      <c r="K135" s="231"/>
      <c r="L135" s="236"/>
      <c r="M135" s="237"/>
      <c r="N135" s="238"/>
      <c r="O135" s="238"/>
      <c r="P135" s="238"/>
      <c r="Q135" s="238"/>
      <c r="R135" s="238"/>
      <c r="S135" s="238"/>
      <c r="T135" s="239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40" t="s">
        <v>183</v>
      </c>
      <c r="AU135" s="240" t="s">
        <v>85</v>
      </c>
      <c r="AV135" s="14" t="s">
        <v>181</v>
      </c>
      <c r="AW135" s="14" t="s">
        <v>35</v>
      </c>
      <c r="AX135" s="14" t="s">
        <v>36</v>
      </c>
      <c r="AY135" s="240" t="s">
        <v>175</v>
      </c>
    </row>
    <row r="136" s="2" customFormat="1" ht="24.15" customHeight="1">
      <c r="A136" s="40"/>
      <c r="B136" s="41"/>
      <c r="C136" s="204" t="s">
        <v>207</v>
      </c>
      <c r="D136" s="204" t="s">
        <v>178</v>
      </c>
      <c r="E136" s="205" t="s">
        <v>208</v>
      </c>
      <c r="F136" s="206" t="s">
        <v>209</v>
      </c>
      <c r="G136" s="207" t="s">
        <v>88</v>
      </c>
      <c r="H136" s="208">
        <v>6.3529999999999998</v>
      </c>
      <c r="I136" s="209"/>
      <c r="J136" s="210">
        <f>ROUND(I136*H136,2)</f>
        <v>0</v>
      </c>
      <c r="K136" s="211"/>
      <c r="L136" s="46"/>
      <c r="M136" s="212" t="s">
        <v>19</v>
      </c>
      <c r="N136" s="213" t="s">
        <v>47</v>
      </c>
      <c r="O136" s="86"/>
      <c r="P136" s="214">
        <f>O136*H136</f>
        <v>0</v>
      </c>
      <c r="Q136" s="214">
        <v>0.079909999999999995</v>
      </c>
      <c r="R136" s="214">
        <f>Q136*H136</f>
        <v>0.50766822999999994</v>
      </c>
      <c r="S136" s="214">
        <v>0</v>
      </c>
      <c r="T136" s="215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16" t="s">
        <v>181</v>
      </c>
      <c r="AT136" s="216" t="s">
        <v>178</v>
      </c>
      <c r="AU136" s="216" t="s">
        <v>85</v>
      </c>
      <c r="AY136" s="19" t="s">
        <v>175</v>
      </c>
      <c r="BE136" s="217">
        <f>IF(N136="základní",J136,0)</f>
        <v>0</v>
      </c>
      <c r="BF136" s="217">
        <f>IF(N136="snížená",J136,0)</f>
        <v>0</v>
      </c>
      <c r="BG136" s="217">
        <f>IF(N136="zákl. přenesená",J136,0)</f>
        <v>0</v>
      </c>
      <c r="BH136" s="217">
        <f>IF(N136="sníž. přenesená",J136,0)</f>
        <v>0</v>
      </c>
      <c r="BI136" s="217">
        <f>IF(N136="nulová",J136,0)</f>
        <v>0</v>
      </c>
      <c r="BJ136" s="19" t="s">
        <v>36</v>
      </c>
      <c r="BK136" s="217">
        <f>ROUND(I136*H136,2)</f>
        <v>0</v>
      </c>
      <c r="BL136" s="19" t="s">
        <v>181</v>
      </c>
      <c r="BM136" s="216" t="s">
        <v>210</v>
      </c>
    </row>
    <row r="137" s="13" customFormat="1">
      <c r="A137" s="13"/>
      <c r="B137" s="218"/>
      <c r="C137" s="219"/>
      <c r="D137" s="220" t="s">
        <v>183</v>
      </c>
      <c r="E137" s="221" t="s">
        <v>19</v>
      </c>
      <c r="F137" s="222" t="s">
        <v>211</v>
      </c>
      <c r="G137" s="219"/>
      <c r="H137" s="223">
        <v>2.25</v>
      </c>
      <c r="I137" s="224"/>
      <c r="J137" s="219"/>
      <c r="K137" s="219"/>
      <c r="L137" s="225"/>
      <c r="M137" s="226"/>
      <c r="N137" s="227"/>
      <c r="O137" s="227"/>
      <c r="P137" s="227"/>
      <c r="Q137" s="227"/>
      <c r="R137" s="227"/>
      <c r="S137" s="227"/>
      <c r="T137" s="228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29" t="s">
        <v>183</v>
      </c>
      <c r="AU137" s="229" t="s">
        <v>85</v>
      </c>
      <c r="AV137" s="13" t="s">
        <v>85</v>
      </c>
      <c r="AW137" s="13" t="s">
        <v>35</v>
      </c>
      <c r="AX137" s="13" t="s">
        <v>76</v>
      </c>
      <c r="AY137" s="229" t="s">
        <v>175</v>
      </c>
    </row>
    <row r="138" s="13" customFormat="1">
      <c r="A138" s="13"/>
      <c r="B138" s="218"/>
      <c r="C138" s="219"/>
      <c r="D138" s="220" t="s">
        <v>183</v>
      </c>
      <c r="E138" s="221" t="s">
        <v>19</v>
      </c>
      <c r="F138" s="222" t="s">
        <v>212</v>
      </c>
      <c r="G138" s="219"/>
      <c r="H138" s="223">
        <v>1.2629999999999999</v>
      </c>
      <c r="I138" s="224"/>
      <c r="J138" s="219"/>
      <c r="K138" s="219"/>
      <c r="L138" s="225"/>
      <c r="M138" s="226"/>
      <c r="N138" s="227"/>
      <c r="O138" s="227"/>
      <c r="P138" s="227"/>
      <c r="Q138" s="227"/>
      <c r="R138" s="227"/>
      <c r="S138" s="227"/>
      <c r="T138" s="228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29" t="s">
        <v>183</v>
      </c>
      <c r="AU138" s="229" t="s">
        <v>85</v>
      </c>
      <c r="AV138" s="13" t="s">
        <v>85</v>
      </c>
      <c r="AW138" s="13" t="s">
        <v>35</v>
      </c>
      <c r="AX138" s="13" t="s">
        <v>76</v>
      </c>
      <c r="AY138" s="229" t="s">
        <v>175</v>
      </c>
    </row>
    <row r="139" s="13" customFormat="1">
      <c r="A139" s="13"/>
      <c r="B139" s="218"/>
      <c r="C139" s="219"/>
      <c r="D139" s="220" t="s">
        <v>183</v>
      </c>
      <c r="E139" s="221" t="s">
        <v>19</v>
      </c>
      <c r="F139" s="222" t="s">
        <v>213</v>
      </c>
      <c r="G139" s="219"/>
      <c r="H139" s="223">
        <v>0.93799999999999994</v>
      </c>
      <c r="I139" s="224"/>
      <c r="J139" s="219"/>
      <c r="K139" s="219"/>
      <c r="L139" s="225"/>
      <c r="M139" s="226"/>
      <c r="N139" s="227"/>
      <c r="O139" s="227"/>
      <c r="P139" s="227"/>
      <c r="Q139" s="227"/>
      <c r="R139" s="227"/>
      <c r="S139" s="227"/>
      <c r="T139" s="228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29" t="s">
        <v>183</v>
      </c>
      <c r="AU139" s="229" t="s">
        <v>85</v>
      </c>
      <c r="AV139" s="13" t="s">
        <v>85</v>
      </c>
      <c r="AW139" s="13" t="s">
        <v>35</v>
      </c>
      <c r="AX139" s="13" t="s">
        <v>76</v>
      </c>
      <c r="AY139" s="229" t="s">
        <v>175</v>
      </c>
    </row>
    <row r="140" s="13" customFormat="1">
      <c r="A140" s="13"/>
      <c r="B140" s="218"/>
      <c r="C140" s="219"/>
      <c r="D140" s="220" t="s">
        <v>183</v>
      </c>
      <c r="E140" s="221" t="s">
        <v>19</v>
      </c>
      <c r="F140" s="222" t="s">
        <v>214</v>
      </c>
      <c r="G140" s="219"/>
      <c r="H140" s="223">
        <v>1.9019999999999999</v>
      </c>
      <c r="I140" s="224"/>
      <c r="J140" s="219"/>
      <c r="K140" s="219"/>
      <c r="L140" s="225"/>
      <c r="M140" s="226"/>
      <c r="N140" s="227"/>
      <c r="O140" s="227"/>
      <c r="P140" s="227"/>
      <c r="Q140" s="227"/>
      <c r="R140" s="227"/>
      <c r="S140" s="227"/>
      <c r="T140" s="228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29" t="s">
        <v>183</v>
      </c>
      <c r="AU140" s="229" t="s">
        <v>85</v>
      </c>
      <c r="AV140" s="13" t="s">
        <v>85</v>
      </c>
      <c r="AW140" s="13" t="s">
        <v>35</v>
      </c>
      <c r="AX140" s="13" t="s">
        <v>76</v>
      </c>
      <c r="AY140" s="229" t="s">
        <v>175</v>
      </c>
    </row>
    <row r="141" s="14" customFormat="1">
      <c r="A141" s="14"/>
      <c r="B141" s="230"/>
      <c r="C141" s="231"/>
      <c r="D141" s="220" t="s">
        <v>183</v>
      </c>
      <c r="E141" s="232" t="s">
        <v>19</v>
      </c>
      <c r="F141" s="233" t="s">
        <v>186</v>
      </c>
      <c r="G141" s="231"/>
      <c r="H141" s="234">
        <v>6.3529999999999998</v>
      </c>
      <c r="I141" s="235"/>
      <c r="J141" s="231"/>
      <c r="K141" s="231"/>
      <c r="L141" s="236"/>
      <c r="M141" s="237"/>
      <c r="N141" s="238"/>
      <c r="O141" s="238"/>
      <c r="P141" s="238"/>
      <c r="Q141" s="238"/>
      <c r="R141" s="238"/>
      <c r="S141" s="238"/>
      <c r="T141" s="239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40" t="s">
        <v>183</v>
      </c>
      <c r="AU141" s="240" t="s">
        <v>85</v>
      </c>
      <c r="AV141" s="14" t="s">
        <v>181</v>
      </c>
      <c r="AW141" s="14" t="s">
        <v>35</v>
      </c>
      <c r="AX141" s="14" t="s">
        <v>36</v>
      </c>
      <c r="AY141" s="240" t="s">
        <v>175</v>
      </c>
    </row>
    <row r="142" s="12" customFormat="1" ht="22.8" customHeight="1">
      <c r="A142" s="12"/>
      <c r="B142" s="188"/>
      <c r="C142" s="189"/>
      <c r="D142" s="190" t="s">
        <v>75</v>
      </c>
      <c r="E142" s="202" t="s">
        <v>215</v>
      </c>
      <c r="F142" s="202" t="s">
        <v>216</v>
      </c>
      <c r="G142" s="189"/>
      <c r="H142" s="189"/>
      <c r="I142" s="192"/>
      <c r="J142" s="203">
        <f>BK142</f>
        <v>0</v>
      </c>
      <c r="K142" s="189"/>
      <c r="L142" s="194"/>
      <c r="M142" s="195"/>
      <c r="N142" s="196"/>
      <c r="O142" s="196"/>
      <c r="P142" s="197">
        <f>SUM(P143:P191)</f>
        <v>0</v>
      </c>
      <c r="Q142" s="196"/>
      <c r="R142" s="197">
        <f>SUM(R143:R191)</f>
        <v>2.7447920400000001</v>
      </c>
      <c r="S142" s="196"/>
      <c r="T142" s="198">
        <f>SUM(T143:T191)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199" t="s">
        <v>36</v>
      </c>
      <c r="AT142" s="200" t="s">
        <v>75</v>
      </c>
      <c r="AU142" s="200" t="s">
        <v>36</v>
      </c>
      <c r="AY142" s="199" t="s">
        <v>175</v>
      </c>
      <c r="BK142" s="201">
        <f>SUM(BK143:BK191)</f>
        <v>0</v>
      </c>
    </row>
    <row r="143" s="2" customFormat="1" ht="24.15" customHeight="1">
      <c r="A143" s="40"/>
      <c r="B143" s="41"/>
      <c r="C143" s="204" t="s">
        <v>215</v>
      </c>
      <c r="D143" s="204" t="s">
        <v>178</v>
      </c>
      <c r="E143" s="205" t="s">
        <v>217</v>
      </c>
      <c r="F143" s="206" t="s">
        <v>218</v>
      </c>
      <c r="G143" s="207" t="s">
        <v>88</v>
      </c>
      <c r="H143" s="208">
        <v>16.257999999999999</v>
      </c>
      <c r="I143" s="209"/>
      <c r="J143" s="210">
        <f>ROUND(I143*H143,2)</f>
        <v>0</v>
      </c>
      <c r="K143" s="211"/>
      <c r="L143" s="46"/>
      <c r="M143" s="212" t="s">
        <v>19</v>
      </c>
      <c r="N143" s="213" t="s">
        <v>47</v>
      </c>
      <c r="O143" s="86"/>
      <c r="P143" s="214">
        <f>O143*H143</f>
        <v>0</v>
      </c>
      <c r="Q143" s="214">
        <v>0.018380000000000001</v>
      </c>
      <c r="R143" s="214">
        <f>Q143*H143</f>
        <v>0.29882204000000001</v>
      </c>
      <c r="S143" s="214">
        <v>0</v>
      </c>
      <c r="T143" s="215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16" t="s">
        <v>181</v>
      </c>
      <c r="AT143" s="216" t="s">
        <v>178</v>
      </c>
      <c r="AU143" s="216" t="s">
        <v>85</v>
      </c>
      <c r="AY143" s="19" t="s">
        <v>175</v>
      </c>
      <c r="BE143" s="217">
        <f>IF(N143="základní",J143,0)</f>
        <v>0</v>
      </c>
      <c r="BF143" s="217">
        <f>IF(N143="snížená",J143,0)</f>
        <v>0</v>
      </c>
      <c r="BG143" s="217">
        <f>IF(N143="zákl. přenesená",J143,0)</f>
        <v>0</v>
      </c>
      <c r="BH143" s="217">
        <f>IF(N143="sníž. přenesená",J143,0)</f>
        <v>0</v>
      </c>
      <c r="BI143" s="217">
        <f>IF(N143="nulová",J143,0)</f>
        <v>0</v>
      </c>
      <c r="BJ143" s="19" t="s">
        <v>36</v>
      </c>
      <c r="BK143" s="217">
        <f>ROUND(I143*H143,2)</f>
        <v>0</v>
      </c>
      <c r="BL143" s="19" t="s">
        <v>181</v>
      </c>
      <c r="BM143" s="216" t="s">
        <v>219</v>
      </c>
    </row>
    <row r="144" s="13" customFormat="1">
      <c r="A144" s="13"/>
      <c r="B144" s="218"/>
      <c r="C144" s="219"/>
      <c r="D144" s="220" t="s">
        <v>183</v>
      </c>
      <c r="E144" s="221" t="s">
        <v>19</v>
      </c>
      <c r="F144" s="222" t="s">
        <v>220</v>
      </c>
      <c r="G144" s="219"/>
      <c r="H144" s="223">
        <v>16.257999999999999</v>
      </c>
      <c r="I144" s="224"/>
      <c r="J144" s="219"/>
      <c r="K144" s="219"/>
      <c r="L144" s="225"/>
      <c r="M144" s="226"/>
      <c r="N144" s="227"/>
      <c r="O144" s="227"/>
      <c r="P144" s="227"/>
      <c r="Q144" s="227"/>
      <c r="R144" s="227"/>
      <c r="S144" s="227"/>
      <c r="T144" s="228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29" t="s">
        <v>183</v>
      </c>
      <c r="AU144" s="229" t="s">
        <v>85</v>
      </c>
      <c r="AV144" s="13" t="s">
        <v>85</v>
      </c>
      <c r="AW144" s="13" t="s">
        <v>35</v>
      </c>
      <c r="AX144" s="13" t="s">
        <v>76</v>
      </c>
      <c r="AY144" s="229" t="s">
        <v>175</v>
      </c>
    </row>
    <row r="145" s="14" customFormat="1">
      <c r="A145" s="14"/>
      <c r="B145" s="230"/>
      <c r="C145" s="231"/>
      <c r="D145" s="220" t="s">
        <v>183</v>
      </c>
      <c r="E145" s="232" t="s">
        <v>122</v>
      </c>
      <c r="F145" s="233" t="s">
        <v>186</v>
      </c>
      <c r="G145" s="231"/>
      <c r="H145" s="234">
        <v>16.257999999999999</v>
      </c>
      <c r="I145" s="235"/>
      <c r="J145" s="231"/>
      <c r="K145" s="231"/>
      <c r="L145" s="236"/>
      <c r="M145" s="237"/>
      <c r="N145" s="238"/>
      <c r="O145" s="238"/>
      <c r="P145" s="238"/>
      <c r="Q145" s="238"/>
      <c r="R145" s="238"/>
      <c r="S145" s="238"/>
      <c r="T145" s="239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40" t="s">
        <v>183</v>
      </c>
      <c r="AU145" s="240" t="s">
        <v>85</v>
      </c>
      <c r="AV145" s="14" t="s">
        <v>181</v>
      </c>
      <c r="AW145" s="14" t="s">
        <v>35</v>
      </c>
      <c r="AX145" s="14" t="s">
        <v>36</v>
      </c>
      <c r="AY145" s="240" t="s">
        <v>175</v>
      </c>
    </row>
    <row r="146" s="2" customFormat="1" ht="24.15" customHeight="1">
      <c r="A146" s="40"/>
      <c r="B146" s="41"/>
      <c r="C146" s="204" t="s">
        <v>221</v>
      </c>
      <c r="D146" s="204" t="s">
        <v>178</v>
      </c>
      <c r="E146" s="205" t="s">
        <v>222</v>
      </c>
      <c r="F146" s="206" t="s">
        <v>223</v>
      </c>
      <c r="G146" s="207" t="s">
        <v>88</v>
      </c>
      <c r="H146" s="208">
        <v>16.257999999999999</v>
      </c>
      <c r="I146" s="209"/>
      <c r="J146" s="210">
        <f>ROUND(I146*H146,2)</f>
        <v>0</v>
      </c>
      <c r="K146" s="211"/>
      <c r="L146" s="46"/>
      <c r="M146" s="212" t="s">
        <v>19</v>
      </c>
      <c r="N146" s="213" t="s">
        <v>47</v>
      </c>
      <c r="O146" s="86"/>
      <c r="P146" s="214">
        <f>O146*H146</f>
        <v>0</v>
      </c>
      <c r="Q146" s="214">
        <v>0.0079000000000000008</v>
      </c>
      <c r="R146" s="214">
        <f>Q146*H146</f>
        <v>0.1284382</v>
      </c>
      <c r="S146" s="214">
        <v>0</v>
      </c>
      <c r="T146" s="215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16" t="s">
        <v>181</v>
      </c>
      <c r="AT146" s="216" t="s">
        <v>178</v>
      </c>
      <c r="AU146" s="216" t="s">
        <v>85</v>
      </c>
      <c r="AY146" s="19" t="s">
        <v>175</v>
      </c>
      <c r="BE146" s="217">
        <f>IF(N146="základní",J146,0)</f>
        <v>0</v>
      </c>
      <c r="BF146" s="217">
        <f>IF(N146="snížená",J146,0)</f>
        <v>0</v>
      </c>
      <c r="BG146" s="217">
        <f>IF(N146="zákl. přenesená",J146,0)</f>
        <v>0</v>
      </c>
      <c r="BH146" s="217">
        <f>IF(N146="sníž. přenesená",J146,0)</f>
        <v>0</v>
      </c>
      <c r="BI146" s="217">
        <f>IF(N146="nulová",J146,0)</f>
        <v>0</v>
      </c>
      <c r="BJ146" s="19" t="s">
        <v>36</v>
      </c>
      <c r="BK146" s="217">
        <f>ROUND(I146*H146,2)</f>
        <v>0</v>
      </c>
      <c r="BL146" s="19" t="s">
        <v>181</v>
      </c>
      <c r="BM146" s="216" t="s">
        <v>224</v>
      </c>
    </row>
    <row r="147" s="13" customFormat="1">
      <c r="A147" s="13"/>
      <c r="B147" s="218"/>
      <c r="C147" s="219"/>
      <c r="D147" s="220" t="s">
        <v>183</v>
      </c>
      <c r="E147" s="221" t="s">
        <v>19</v>
      </c>
      <c r="F147" s="222" t="s">
        <v>122</v>
      </c>
      <c r="G147" s="219"/>
      <c r="H147" s="223">
        <v>16.257999999999999</v>
      </c>
      <c r="I147" s="224"/>
      <c r="J147" s="219"/>
      <c r="K147" s="219"/>
      <c r="L147" s="225"/>
      <c r="M147" s="226"/>
      <c r="N147" s="227"/>
      <c r="O147" s="227"/>
      <c r="P147" s="227"/>
      <c r="Q147" s="227"/>
      <c r="R147" s="227"/>
      <c r="S147" s="227"/>
      <c r="T147" s="228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29" t="s">
        <v>183</v>
      </c>
      <c r="AU147" s="229" t="s">
        <v>85</v>
      </c>
      <c r="AV147" s="13" t="s">
        <v>85</v>
      </c>
      <c r="AW147" s="13" t="s">
        <v>35</v>
      </c>
      <c r="AX147" s="13" t="s">
        <v>76</v>
      </c>
      <c r="AY147" s="229" t="s">
        <v>175</v>
      </c>
    </row>
    <row r="148" s="14" customFormat="1">
      <c r="A148" s="14"/>
      <c r="B148" s="230"/>
      <c r="C148" s="231"/>
      <c r="D148" s="220" t="s">
        <v>183</v>
      </c>
      <c r="E148" s="232" t="s">
        <v>19</v>
      </c>
      <c r="F148" s="233" t="s">
        <v>186</v>
      </c>
      <c r="G148" s="231"/>
      <c r="H148" s="234">
        <v>16.257999999999999</v>
      </c>
      <c r="I148" s="235"/>
      <c r="J148" s="231"/>
      <c r="K148" s="231"/>
      <c r="L148" s="236"/>
      <c r="M148" s="237"/>
      <c r="N148" s="238"/>
      <c r="O148" s="238"/>
      <c r="P148" s="238"/>
      <c r="Q148" s="238"/>
      <c r="R148" s="238"/>
      <c r="S148" s="238"/>
      <c r="T148" s="239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40" t="s">
        <v>183</v>
      </c>
      <c r="AU148" s="240" t="s">
        <v>85</v>
      </c>
      <c r="AV148" s="14" t="s">
        <v>181</v>
      </c>
      <c r="AW148" s="14" t="s">
        <v>35</v>
      </c>
      <c r="AX148" s="14" t="s">
        <v>36</v>
      </c>
      <c r="AY148" s="240" t="s">
        <v>175</v>
      </c>
    </row>
    <row r="149" s="2" customFormat="1" ht="24.15" customHeight="1">
      <c r="A149" s="40"/>
      <c r="B149" s="41"/>
      <c r="C149" s="204" t="s">
        <v>225</v>
      </c>
      <c r="D149" s="204" t="s">
        <v>178</v>
      </c>
      <c r="E149" s="205" t="s">
        <v>226</v>
      </c>
      <c r="F149" s="206" t="s">
        <v>227</v>
      </c>
      <c r="G149" s="207" t="s">
        <v>88</v>
      </c>
      <c r="H149" s="208">
        <v>266.39400000000001</v>
      </c>
      <c r="I149" s="209"/>
      <c r="J149" s="210">
        <f>ROUND(I149*H149,2)</f>
        <v>0</v>
      </c>
      <c r="K149" s="211"/>
      <c r="L149" s="46"/>
      <c r="M149" s="212" t="s">
        <v>19</v>
      </c>
      <c r="N149" s="213" t="s">
        <v>47</v>
      </c>
      <c r="O149" s="86"/>
      <c r="P149" s="214">
        <f>O149*H149</f>
        <v>0</v>
      </c>
      <c r="Q149" s="214">
        <v>0.0057000000000000002</v>
      </c>
      <c r="R149" s="214">
        <f>Q149*H149</f>
        <v>1.5184458000000001</v>
      </c>
      <c r="S149" s="214">
        <v>0</v>
      </c>
      <c r="T149" s="215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16" t="s">
        <v>181</v>
      </c>
      <c r="AT149" s="216" t="s">
        <v>178</v>
      </c>
      <c r="AU149" s="216" t="s">
        <v>85</v>
      </c>
      <c r="AY149" s="19" t="s">
        <v>175</v>
      </c>
      <c r="BE149" s="217">
        <f>IF(N149="základní",J149,0)</f>
        <v>0</v>
      </c>
      <c r="BF149" s="217">
        <f>IF(N149="snížená",J149,0)</f>
        <v>0</v>
      </c>
      <c r="BG149" s="217">
        <f>IF(N149="zákl. přenesená",J149,0)</f>
        <v>0</v>
      </c>
      <c r="BH149" s="217">
        <f>IF(N149="sníž. přenesená",J149,0)</f>
        <v>0</v>
      </c>
      <c r="BI149" s="217">
        <f>IF(N149="nulová",J149,0)</f>
        <v>0</v>
      </c>
      <c r="BJ149" s="19" t="s">
        <v>36</v>
      </c>
      <c r="BK149" s="217">
        <f>ROUND(I149*H149,2)</f>
        <v>0</v>
      </c>
      <c r="BL149" s="19" t="s">
        <v>181</v>
      </c>
      <c r="BM149" s="216" t="s">
        <v>228</v>
      </c>
    </row>
    <row r="150" s="13" customFormat="1">
      <c r="A150" s="13"/>
      <c r="B150" s="218"/>
      <c r="C150" s="219"/>
      <c r="D150" s="220" t="s">
        <v>183</v>
      </c>
      <c r="E150" s="221" t="s">
        <v>19</v>
      </c>
      <c r="F150" s="222" t="s">
        <v>229</v>
      </c>
      <c r="G150" s="219"/>
      <c r="H150" s="223">
        <v>45.240000000000002</v>
      </c>
      <c r="I150" s="224"/>
      <c r="J150" s="219"/>
      <c r="K150" s="219"/>
      <c r="L150" s="225"/>
      <c r="M150" s="226"/>
      <c r="N150" s="227"/>
      <c r="O150" s="227"/>
      <c r="P150" s="227"/>
      <c r="Q150" s="227"/>
      <c r="R150" s="227"/>
      <c r="S150" s="227"/>
      <c r="T150" s="228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29" t="s">
        <v>183</v>
      </c>
      <c r="AU150" s="229" t="s">
        <v>85</v>
      </c>
      <c r="AV150" s="13" t="s">
        <v>85</v>
      </c>
      <c r="AW150" s="13" t="s">
        <v>35</v>
      </c>
      <c r="AX150" s="13" t="s">
        <v>76</v>
      </c>
      <c r="AY150" s="229" t="s">
        <v>175</v>
      </c>
    </row>
    <row r="151" s="13" customFormat="1">
      <c r="A151" s="13"/>
      <c r="B151" s="218"/>
      <c r="C151" s="219"/>
      <c r="D151" s="220" t="s">
        <v>183</v>
      </c>
      <c r="E151" s="221" t="s">
        <v>19</v>
      </c>
      <c r="F151" s="222" t="s">
        <v>230</v>
      </c>
      <c r="G151" s="219"/>
      <c r="H151" s="223">
        <v>24.920000000000002</v>
      </c>
      <c r="I151" s="224"/>
      <c r="J151" s="219"/>
      <c r="K151" s="219"/>
      <c r="L151" s="225"/>
      <c r="M151" s="226"/>
      <c r="N151" s="227"/>
      <c r="O151" s="227"/>
      <c r="P151" s="227"/>
      <c r="Q151" s="227"/>
      <c r="R151" s="227"/>
      <c r="S151" s="227"/>
      <c r="T151" s="228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29" t="s">
        <v>183</v>
      </c>
      <c r="AU151" s="229" t="s">
        <v>85</v>
      </c>
      <c r="AV151" s="13" t="s">
        <v>85</v>
      </c>
      <c r="AW151" s="13" t="s">
        <v>35</v>
      </c>
      <c r="AX151" s="13" t="s">
        <v>76</v>
      </c>
      <c r="AY151" s="229" t="s">
        <v>175</v>
      </c>
    </row>
    <row r="152" s="13" customFormat="1">
      <c r="A152" s="13"/>
      <c r="B152" s="218"/>
      <c r="C152" s="219"/>
      <c r="D152" s="220" t="s">
        <v>183</v>
      </c>
      <c r="E152" s="221" t="s">
        <v>19</v>
      </c>
      <c r="F152" s="222" t="s">
        <v>231</v>
      </c>
      <c r="G152" s="219"/>
      <c r="H152" s="223">
        <v>47.340000000000003</v>
      </c>
      <c r="I152" s="224"/>
      <c r="J152" s="219"/>
      <c r="K152" s="219"/>
      <c r="L152" s="225"/>
      <c r="M152" s="226"/>
      <c r="N152" s="227"/>
      <c r="O152" s="227"/>
      <c r="P152" s="227"/>
      <c r="Q152" s="227"/>
      <c r="R152" s="227"/>
      <c r="S152" s="227"/>
      <c r="T152" s="228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29" t="s">
        <v>183</v>
      </c>
      <c r="AU152" s="229" t="s">
        <v>85</v>
      </c>
      <c r="AV152" s="13" t="s">
        <v>85</v>
      </c>
      <c r="AW152" s="13" t="s">
        <v>35</v>
      </c>
      <c r="AX152" s="13" t="s">
        <v>76</v>
      </c>
      <c r="AY152" s="229" t="s">
        <v>175</v>
      </c>
    </row>
    <row r="153" s="13" customFormat="1">
      <c r="A153" s="13"/>
      <c r="B153" s="218"/>
      <c r="C153" s="219"/>
      <c r="D153" s="220" t="s">
        <v>183</v>
      </c>
      <c r="E153" s="221" t="s">
        <v>19</v>
      </c>
      <c r="F153" s="222" t="s">
        <v>232</v>
      </c>
      <c r="G153" s="219"/>
      <c r="H153" s="223">
        <v>37.979999999999997</v>
      </c>
      <c r="I153" s="224"/>
      <c r="J153" s="219"/>
      <c r="K153" s="219"/>
      <c r="L153" s="225"/>
      <c r="M153" s="226"/>
      <c r="N153" s="227"/>
      <c r="O153" s="227"/>
      <c r="P153" s="227"/>
      <c r="Q153" s="227"/>
      <c r="R153" s="227"/>
      <c r="S153" s="227"/>
      <c r="T153" s="228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29" t="s">
        <v>183</v>
      </c>
      <c r="AU153" s="229" t="s">
        <v>85</v>
      </c>
      <c r="AV153" s="13" t="s">
        <v>85</v>
      </c>
      <c r="AW153" s="13" t="s">
        <v>35</v>
      </c>
      <c r="AX153" s="13" t="s">
        <v>76</v>
      </c>
      <c r="AY153" s="229" t="s">
        <v>175</v>
      </c>
    </row>
    <row r="154" s="13" customFormat="1">
      <c r="A154" s="13"/>
      <c r="B154" s="218"/>
      <c r="C154" s="219"/>
      <c r="D154" s="220" t="s">
        <v>183</v>
      </c>
      <c r="E154" s="221" t="s">
        <v>19</v>
      </c>
      <c r="F154" s="222" t="s">
        <v>233</v>
      </c>
      <c r="G154" s="219"/>
      <c r="H154" s="223">
        <v>22.960000000000001</v>
      </c>
      <c r="I154" s="224"/>
      <c r="J154" s="219"/>
      <c r="K154" s="219"/>
      <c r="L154" s="225"/>
      <c r="M154" s="226"/>
      <c r="N154" s="227"/>
      <c r="O154" s="227"/>
      <c r="P154" s="227"/>
      <c r="Q154" s="227"/>
      <c r="R154" s="227"/>
      <c r="S154" s="227"/>
      <c r="T154" s="228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29" t="s">
        <v>183</v>
      </c>
      <c r="AU154" s="229" t="s">
        <v>85</v>
      </c>
      <c r="AV154" s="13" t="s">
        <v>85</v>
      </c>
      <c r="AW154" s="13" t="s">
        <v>35</v>
      </c>
      <c r="AX154" s="13" t="s">
        <v>76</v>
      </c>
      <c r="AY154" s="229" t="s">
        <v>175</v>
      </c>
    </row>
    <row r="155" s="13" customFormat="1">
      <c r="A155" s="13"/>
      <c r="B155" s="218"/>
      <c r="C155" s="219"/>
      <c r="D155" s="220" t="s">
        <v>183</v>
      </c>
      <c r="E155" s="221" t="s">
        <v>19</v>
      </c>
      <c r="F155" s="222" t="s">
        <v>234</v>
      </c>
      <c r="G155" s="219"/>
      <c r="H155" s="223">
        <v>52.799999999999997</v>
      </c>
      <c r="I155" s="224"/>
      <c r="J155" s="219"/>
      <c r="K155" s="219"/>
      <c r="L155" s="225"/>
      <c r="M155" s="226"/>
      <c r="N155" s="227"/>
      <c r="O155" s="227"/>
      <c r="P155" s="227"/>
      <c r="Q155" s="227"/>
      <c r="R155" s="227"/>
      <c r="S155" s="227"/>
      <c r="T155" s="228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29" t="s">
        <v>183</v>
      </c>
      <c r="AU155" s="229" t="s">
        <v>85</v>
      </c>
      <c r="AV155" s="13" t="s">
        <v>85</v>
      </c>
      <c r="AW155" s="13" t="s">
        <v>35</v>
      </c>
      <c r="AX155" s="13" t="s">
        <v>76</v>
      </c>
      <c r="AY155" s="229" t="s">
        <v>175</v>
      </c>
    </row>
    <row r="156" s="13" customFormat="1">
      <c r="A156" s="13"/>
      <c r="B156" s="218"/>
      <c r="C156" s="219"/>
      <c r="D156" s="220" t="s">
        <v>183</v>
      </c>
      <c r="E156" s="221" t="s">
        <v>19</v>
      </c>
      <c r="F156" s="222" t="s">
        <v>235</v>
      </c>
      <c r="G156" s="219"/>
      <c r="H156" s="223">
        <v>21.289000000000001</v>
      </c>
      <c r="I156" s="224"/>
      <c r="J156" s="219"/>
      <c r="K156" s="219"/>
      <c r="L156" s="225"/>
      <c r="M156" s="226"/>
      <c r="N156" s="227"/>
      <c r="O156" s="227"/>
      <c r="P156" s="227"/>
      <c r="Q156" s="227"/>
      <c r="R156" s="227"/>
      <c r="S156" s="227"/>
      <c r="T156" s="228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29" t="s">
        <v>183</v>
      </c>
      <c r="AU156" s="229" t="s">
        <v>85</v>
      </c>
      <c r="AV156" s="13" t="s">
        <v>85</v>
      </c>
      <c r="AW156" s="13" t="s">
        <v>35</v>
      </c>
      <c r="AX156" s="13" t="s">
        <v>76</v>
      </c>
      <c r="AY156" s="229" t="s">
        <v>175</v>
      </c>
    </row>
    <row r="157" s="13" customFormat="1">
      <c r="A157" s="13"/>
      <c r="B157" s="218"/>
      <c r="C157" s="219"/>
      <c r="D157" s="220" t="s">
        <v>183</v>
      </c>
      <c r="E157" s="221" t="s">
        <v>19</v>
      </c>
      <c r="F157" s="222" t="s">
        <v>236</v>
      </c>
      <c r="G157" s="219"/>
      <c r="H157" s="223">
        <v>16.922999999999998</v>
      </c>
      <c r="I157" s="224"/>
      <c r="J157" s="219"/>
      <c r="K157" s="219"/>
      <c r="L157" s="225"/>
      <c r="M157" s="226"/>
      <c r="N157" s="227"/>
      <c r="O157" s="227"/>
      <c r="P157" s="227"/>
      <c r="Q157" s="227"/>
      <c r="R157" s="227"/>
      <c r="S157" s="227"/>
      <c r="T157" s="228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29" t="s">
        <v>183</v>
      </c>
      <c r="AU157" s="229" t="s">
        <v>85</v>
      </c>
      <c r="AV157" s="13" t="s">
        <v>85</v>
      </c>
      <c r="AW157" s="13" t="s">
        <v>35</v>
      </c>
      <c r="AX157" s="13" t="s">
        <v>76</v>
      </c>
      <c r="AY157" s="229" t="s">
        <v>175</v>
      </c>
    </row>
    <row r="158" s="13" customFormat="1">
      <c r="A158" s="13"/>
      <c r="B158" s="218"/>
      <c r="C158" s="219"/>
      <c r="D158" s="220" t="s">
        <v>183</v>
      </c>
      <c r="E158" s="221" t="s">
        <v>19</v>
      </c>
      <c r="F158" s="222" t="s">
        <v>237</v>
      </c>
      <c r="G158" s="219"/>
      <c r="H158" s="223">
        <v>13.199999999999999</v>
      </c>
      <c r="I158" s="224"/>
      <c r="J158" s="219"/>
      <c r="K158" s="219"/>
      <c r="L158" s="225"/>
      <c r="M158" s="226"/>
      <c r="N158" s="227"/>
      <c r="O158" s="227"/>
      <c r="P158" s="227"/>
      <c r="Q158" s="227"/>
      <c r="R158" s="227"/>
      <c r="S158" s="227"/>
      <c r="T158" s="228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29" t="s">
        <v>183</v>
      </c>
      <c r="AU158" s="229" t="s">
        <v>85</v>
      </c>
      <c r="AV158" s="13" t="s">
        <v>85</v>
      </c>
      <c r="AW158" s="13" t="s">
        <v>35</v>
      </c>
      <c r="AX158" s="13" t="s">
        <v>76</v>
      </c>
      <c r="AY158" s="229" t="s">
        <v>175</v>
      </c>
    </row>
    <row r="159" s="16" customFormat="1">
      <c r="A159" s="16"/>
      <c r="B159" s="251"/>
      <c r="C159" s="252"/>
      <c r="D159" s="220" t="s">
        <v>183</v>
      </c>
      <c r="E159" s="253" t="s">
        <v>19</v>
      </c>
      <c r="F159" s="254" t="s">
        <v>192</v>
      </c>
      <c r="G159" s="252"/>
      <c r="H159" s="255">
        <v>282.65199999999999</v>
      </c>
      <c r="I159" s="256"/>
      <c r="J159" s="252"/>
      <c r="K159" s="252"/>
      <c r="L159" s="257"/>
      <c r="M159" s="258"/>
      <c r="N159" s="259"/>
      <c r="O159" s="259"/>
      <c r="P159" s="259"/>
      <c r="Q159" s="259"/>
      <c r="R159" s="259"/>
      <c r="S159" s="259"/>
      <c r="T159" s="260"/>
      <c r="U159" s="16"/>
      <c r="V159" s="16"/>
      <c r="W159" s="16"/>
      <c r="X159" s="16"/>
      <c r="Y159" s="16"/>
      <c r="Z159" s="16"/>
      <c r="AA159" s="16"/>
      <c r="AB159" s="16"/>
      <c r="AC159" s="16"/>
      <c r="AD159" s="16"/>
      <c r="AE159" s="16"/>
      <c r="AT159" s="261" t="s">
        <v>183</v>
      </c>
      <c r="AU159" s="261" t="s">
        <v>85</v>
      </c>
      <c r="AV159" s="16" t="s">
        <v>176</v>
      </c>
      <c r="AW159" s="16" t="s">
        <v>35</v>
      </c>
      <c r="AX159" s="16" t="s">
        <v>76</v>
      </c>
      <c r="AY159" s="261" t="s">
        <v>175</v>
      </c>
    </row>
    <row r="160" s="14" customFormat="1">
      <c r="A160" s="14"/>
      <c r="B160" s="230"/>
      <c r="C160" s="231"/>
      <c r="D160" s="220" t="s">
        <v>183</v>
      </c>
      <c r="E160" s="232" t="s">
        <v>119</v>
      </c>
      <c r="F160" s="233" t="s">
        <v>186</v>
      </c>
      <c r="G160" s="231"/>
      <c r="H160" s="234">
        <v>282.65199999999999</v>
      </c>
      <c r="I160" s="235"/>
      <c r="J160" s="231"/>
      <c r="K160" s="231"/>
      <c r="L160" s="236"/>
      <c r="M160" s="237"/>
      <c r="N160" s="238"/>
      <c r="O160" s="238"/>
      <c r="P160" s="238"/>
      <c r="Q160" s="238"/>
      <c r="R160" s="238"/>
      <c r="S160" s="238"/>
      <c r="T160" s="239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40" t="s">
        <v>183</v>
      </c>
      <c r="AU160" s="240" t="s">
        <v>85</v>
      </c>
      <c r="AV160" s="14" t="s">
        <v>181</v>
      </c>
      <c r="AW160" s="14" t="s">
        <v>35</v>
      </c>
      <c r="AX160" s="14" t="s">
        <v>76</v>
      </c>
      <c r="AY160" s="240" t="s">
        <v>175</v>
      </c>
    </row>
    <row r="161" s="15" customFormat="1">
      <c r="A161" s="15"/>
      <c r="B161" s="241"/>
      <c r="C161" s="242"/>
      <c r="D161" s="220" t="s">
        <v>183</v>
      </c>
      <c r="E161" s="243" t="s">
        <v>19</v>
      </c>
      <c r="F161" s="244" t="s">
        <v>238</v>
      </c>
      <c r="G161" s="242"/>
      <c r="H161" s="243" t="s">
        <v>19</v>
      </c>
      <c r="I161" s="245"/>
      <c r="J161" s="242"/>
      <c r="K161" s="242"/>
      <c r="L161" s="246"/>
      <c r="M161" s="247"/>
      <c r="N161" s="248"/>
      <c r="O161" s="248"/>
      <c r="P161" s="248"/>
      <c r="Q161" s="248"/>
      <c r="R161" s="248"/>
      <c r="S161" s="248"/>
      <c r="T161" s="249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50" t="s">
        <v>183</v>
      </c>
      <c r="AU161" s="250" t="s">
        <v>85</v>
      </c>
      <c r="AV161" s="15" t="s">
        <v>36</v>
      </c>
      <c r="AW161" s="15" t="s">
        <v>35</v>
      </c>
      <c r="AX161" s="15" t="s">
        <v>76</v>
      </c>
      <c r="AY161" s="250" t="s">
        <v>175</v>
      </c>
    </row>
    <row r="162" s="13" customFormat="1">
      <c r="A162" s="13"/>
      <c r="B162" s="218"/>
      <c r="C162" s="219"/>
      <c r="D162" s="220" t="s">
        <v>183</v>
      </c>
      <c r="E162" s="221" t="s">
        <v>19</v>
      </c>
      <c r="F162" s="222" t="s">
        <v>239</v>
      </c>
      <c r="G162" s="219"/>
      <c r="H162" s="223">
        <v>266.39400000000001</v>
      </c>
      <c r="I162" s="224"/>
      <c r="J162" s="219"/>
      <c r="K162" s="219"/>
      <c r="L162" s="225"/>
      <c r="M162" s="226"/>
      <c r="N162" s="227"/>
      <c r="O162" s="227"/>
      <c r="P162" s="227"/>
      <c r="Q162" s="227"/>
      <c r="R162" s="227"/>
      <c r="S162" s="227"/>
      <c r="T162" s="228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29" t="s">
        <v>183</v>
      </c>
      <c r="AU162" s="229" t="s">
        <v>85</v>
      </c>
      <c r="AV162" s="13" t="s">
        <v>85</v>
      </c>
      <c r="AW162" s="13" t="s">
        <v>35</v>
      </c>
      <c r="AX162" s="13" t="s">
        <v>76</v>
      </c>
      <c r="AY162" s="229" t="s">
        <v>175</v>
      </c>
    </row>
    <row r="163" s="14" customFormat="1">
      <c r="A163" s="14"/>
      <c r="B163" s="230"/>
      <c r="C163" s="231"/>
      <c r="D163" s="220" t="s">
        <v>183</v>
      </c>
      <c r="E163" s="232" t="s">
        <v>125</v>
      </c>
      <c r="F163" s="233" t="s">
        <v>186</v>
      </c>
      <c r="G163" s="231"/>
      <c r="H163" s="234">
        <v>266.39400000000001</v>
      </c>
      <c r="I163" s="235"/>
      <c r="J163" s="231"/>
      <c r="K163" s="231"/>
      <c r="L163" s="236"/>
      <c r="M163" s="237"/>
      <c r="N163" s="238"/>
      <c r="O163" s="238"/>
      <c r="P163" s="238"/>
      <c r="Q163" s="238"/>
      <c r="R163" s="238"/>
      <c r="S163" s="238"/>
      <c r="T163" s="239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40" t="s">
        <v>183</v>
      </c>
      <c r="AU163" s="240" t="s">
        <v>85</v>
      </c>
      <c r="AV163" s="14" t="s">
        <v>181</v>
      </c>
      <c r="AW163" s="14" t="s">
        <v>35</v>
      </c>
      <c r="AX163" s="14" t="s">
        <v>36</v>
      </c>
      <c r="AY163" s="240" t="s">
        <v>175</v>
      </c>
    </row>
    <row r="164" s="2" customFormat="1" ht="14.4" customHeight="1">
      <c r="A164" s="40"/>
      <c r="B164" s="41"/>
      <c r="C164" s="204" t="s">
        <v>240</v>
      </c>
      <c r="D164" s="204" t="s">
        <v>178</v>
      </c>
      <c r="E164" s="205" t="s">
        <v>241</v>
      </c>
      <c r="F164" s="206" t="s">
        <v>242</v>
      </c>
      <c r="G164" s="207" t="s">
        <v>88</v>
      </c>
      <c r="H164" s="208">
        <v>50</v>
      </c>
      <c r="I164" s="209"/>
      <c r="J164" s="210">
        <f>ROUND(I164*H164,2)</f>
        <v>0</v>
      </c>
      <c r="K164" s="211"/>
      <c r="L164" s="46"/>
      <c r="M164" s="212" t="s">
        <v>19</v>
      </c>
      <c r="N164" s="213" t="s">
        <v>47</v>
      </c>
      <c r="O164" s="86"/>
      <c r="P164" s="214">
        <f>O164*H164</f>
        <v>0</v>
      </c>
      <c r="Q164" s="214">
        <v>0</v>
      </c>
      <c r="R164" s="214">
        <f>Q164*H164</f>
        <v>0</v>
      </c>
      <c r="S164" s="214">
        <v>0</v>
      </c>
      <c r="T164" s="215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16" t="s">
        <v>181</v>
      </c>
      <c r="AT164" s="216" t="s">
        <v>178</v>
      </c>
      <c r="AU164" s="216" t="s">
        <v>85</v>
      </c>
      <c r="AY164" s="19" t="s">
        <v>175</v>
      </c>
      <c r="BE164" s="217">
        <f>IF(N164="základní",J164,0)</f>
        <v>0</v>
      </c>
      <c r="BF164" s="217">
        <f>IF(N164="snížená",J164,0)</f>
        <v>0</v>
      </c>
      <c r="BG164" s="217">
        <f>IF(N164="zákl. přenesená",J164,0)</f>
        <v>0</v>
      </c>
      <c r="BH164" s="217">
        <f>IF(N164="sníž. přenesená",J164,0)</f>
        <v>0</v>
      </c>
      <c r="BI164" s="217">
        <f>IF(N164="nulová",J164,0)</f>
        <v>0</v>
      </c>
      <c r="BJ164" s="19" t="s">
        <v>36</v>
      </c>
      <c r="BK164" s="217">
        <f>ROUND(I164*H164,2)</f>
        <v>0</v>
      </c>
      <c r="BL164" s="19" t="s">
        <v>181</v>
      </c>
      <c r="BM164" s="216" t="s">
        <v>243</v>
      </c>
    </row>
    <row r="165" s="13" customFormat="1">
      <c r="A165" s="13"/>
      <c r="B165" s="218"/>
      <c r="C165" s="219"/>
      <c r="D165" s="220" t="s">
        <v>183</v>
      </c>
      <c r="E165" s="221" t="s">
        <v>19</v>
      </c>
      <c r="F165" s="222" t="s">
        <v>244</v>
      </c>
      <c r="G165" s="219"/>
      <c r="H165" s="223">
        <v>50</v>
      </c>
      <c r="I165" s="224"/>
      <c r="J165" s="219"/>
      <c r="K165" s="219"/>
      <c r="L165" s="225"/>
      <c r="M165" s="226"/>
      <c r="N165" s="227"/>
      <c r="O165" s="227"/>
      <c r="P165" s="227"/>
      <c r="Q165" s="227"/>
      <c r="R165" s="227"/>
      <c r="S165" s="227"/>
      <c r="T165" s="228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29" t="s">
        <v>183</v>
      </c>
      <c r="AU165" s="229" t="s">
        <v>85</v>
      </c>
      <c r="AV165" s="13" t="s">
        <v>85</v>
      </c>
      <c r="AW165" s="13" t="s">
        <v>35</v>
      </c>
      <c r="AX165" s="13" t="s">
        <v>76</v>
      </c>
      <c r="AY165" s="229" t="s">
        <v>175</v>
      </c>
    </row>
    <row r="166" s="14" customFormat="1">
      <c r="A166" s="14"/>
      <c r="B166" s="230"/>
      <c r="C166" s="231"/>
      <c r="D166" s="220" t="s">
        <v>183</v>
      </c>
      <c r="E166" s="232" t="s">
        <v>19</v>
      </c>
      <c r="F166" s="233" t="s">
        <v>186</v>
      </c>
      <c r="G166" s="231"/>
      <c r="H166" s="234">
        <v>50</v>
      </c>
      <c r="I166" s="235"/>
      <c r="J166" s="231"/>
      <c r="K166" s="231"/>
      <c r="L166" s="236"/>
      <c r="M166" s="237"/>
      <c r="N166" s="238"/>
      <c r="O166" s="238"/>
      <c r="P166" s="238"/>
      <c r="Q166" s="238"/>
      <c r="R166" s="238"/>
      <c r="S166" s="238"/>
      <c r="T166" s="239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40" t="s">
        <v>183</v>
      </c>
      <c r="AU166" s="240" t="s">
        <v>85</v>
      </c>
      <c r="AV166" s="14" t="s">
        <v>181</v>
      </c>
      <c r="AW166" s="14" t="s">
        <v>35</v>
      </c>
      <c r="AX166" s="14" t="s">
        <v>36</v>
      </c>
      <c r="AY166" s="240" t="s">
        <v>175</v>
      </c>
    </row>
    <row r="167" s="2" customFormat="1" ht="24.15" customHeight="1">
      <c r="A167" s="40"/>
      <c r="B167" s="41"/>
      <c r="C167" s="204" t="s">
        <v>245</v>
      </c>
      <c r="D167" s="204" t="s">
        <v>178</v>
      </c>
      <c r="E167" s="205" t="s">
        <v>246</v>
      </c>
      <c r="F167" s="206" t="s">
        <v>247</v>
      </c>
      <c r="G167" s="207" t="s">
        <v>88</v>
      </c>
      <c r="H167" s="208">
        <v>31.372</v>
      </c>
      <c r="I167" s="209"/>
      <c r="J167" s="210">
        <f>ROUND(I167*H167,2)</f>
        <v>0</v>
      </c>
      <c r="K167" s="211"/>
      <c r="L167" s="46"/>
      <c r="M167" s="212" t="s">
        <v>19</v>
      </c>
      <c r="N167" s="213" t="s">
        <v>47</v>
      </c>
      <c r="O167" s="86"/>
      <c r="P167" s="214">
        <f>O167*H167</f>
        <v>0</v>
      </c>
      <c r="Q167" s="214">
        <v>0</v>
      </c>
      <c r="R167" s="214">
        <f>Q167*H167</f>
        <v>0</v>
      </c>
      <c r="S167" s="214">
        <v>0</v>
      </c>
      <c r="T167" s="215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16" t="s">
        <v>181</v>
      </c>
      <c r="AT167" s="216" t="s">
        <v>178</v>
      </c>
      <c r="AU167" s="216" t="s">
        <v>85</v>
      </c>
      <c r="AY167" s="19" t="s">
        <v>175</v>
      </c>
      <c r="BE167" s="217">
        <f>IF(N167="základní",J167,0)</f>
        <v>0</v>
      </c>
      <c r="BF167" s="217">
        <f>IF(N167="snížená",J167,0)</f>
        <v>0</v>
      </c>
      <c r="BG167" s="217">
        <f>IF(N167="zákl. přenesená",J167,0)</f>
        <v>0</v>
      </c>
      <c r="BH167" s="217">
        <f>IF(N167="sníž. přenesená",J167,0)</f>
        <v>0</v>
      </c>
      <c r="BI167" s="217">
        <f>IF(N167="nulová",J167,0)</f>
        <v>0</v>
      </c>
      <c r="BJ167" s="19" t="s">
        <v>36</v>
      </c>
      <c r="BK167" s="217">
        <f>ROUND(I167*H167,2)</f>
        <v>0</v>
      </c>
      <c r="BL167" s="19" t="s">
        <v>181</v>
      </c>
      <c r="BM167" s="216" t="s">
        <v>248</v>
      </c>
    </row>
    <row r="168" s="13" customFormat="1">
      <c r="A168" s="13"/>
      <c r="B168" s="218"/>
      <c r="C168" s="219"/>
      <c r="D168" s="220" t="s">
        <v>183</v>
      </c>
      <c r="E168" s="221" t="s">
        <v>19</v>
      </c>
      <c r="F168" s="222" t="s">
        <v>249</v>
      </c>
      <c r="G168" s="219"/>
      <c r="H168" s="223">
        <v>4.3200000000000003</v>
      </c>
      <c r="I168" s="224"/>
      <c r="J168" s="219"/>
      <c r="K168" s="219"/>
      <c r="L168" s="225"/>
      <c r="M168" s="226"/>
      <c r="N168" s="227"/>
      <c r="O168" s="227"/>
      <c r="P168" s="227"/>
      <c r="Q168" s="227"/>
      <c r="R168" s="227"/>
      <c r="S168" s="227"/>
      <c r="T168" s="228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29" t="s">
        <v>183</v>
      </c>
      <c r="AU168" s="229" t="s">
        <v>85</v>
      </c>
      <c r="AV168" s="13" t="s">
        <v>85</v>
      </c>
      <c r="AW168" s="13" t="s">
        <v>35</v>
      </c>
      <c r="AX168" s="13" t="s">
        <v>76</v>
      </c>
      <c r="AY168" s="229" t="s">
        <v>175</v>
      </c>
    </row>
    <row r="169" s="13" customFormat="1">
      <c r="A169" s="13"/>
      <c r="B169" s="218"/>
      <c r="C169" s="219"/>
      <c r="D169" s="220" t="s">
        <v>183</v>
      </c>
      <c r="E169" s="221" t="s">
        <v>19</v>
      </c>
      <c r="F169" s="222" t="s">
        <v>250</v>
      </c>
      <c r="G169" s="219"/>
      <c r="H169" s="223">
        <v>17.052</v>
      </c>
      <c r="I169" s="224"/>
      <c r="J169" s="219"/>
      <c r="K169" s="219"/>
      <c r="L169" s="225"/>
      <c r="M169" s="226"/>
      <c r="N169" s="227"/>
      <c r="O169" s="227"/>
      <c r="P169" s="227"/>
      <c r="Q169" s="227"/>
      <c r="R169" s="227"/>
      <c r="S169" s="227"/>
      <c r="T169" s="228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29" t="s">
        <v>183</v>
      </c>
      <c r="AU169" s="229" t="s">
        <v>85</v>
      </c>
      <c r="AV169" s="13" t="s">
        <v>85</v>
      </c>
      <c r="AW169" s="13" t="s">
        <v>35</v>
      </c>
      <c r="AX169" s="13" t="s">
        <v>76</v>
      </c>
      <c r="AY169" s="229" t="s">
        <v>175</v>
      </c>
    </row>
    <row r="170" s="13" customFormat="1">
      <c r="A170" s="13"/>
      <c r="B170" s="218"/>
      <c r="C170" s="219"/>
      <c r="D170" s="220" t="s">
        <v>183</v>
      </c>
      <c r="E170" s="221" t="s">
        <v>19</v>
      </c>
      <c r="F170" s="222" t="s">
        <v>251</v>
      </c>
      <c r="G170" s="219"/>
      <c r="H170" s="223">
        <v>10</v>
      </c>
      <c r="I170" s="224"/>
      <c r="J170" s="219"/>
      <c r="K170" s="219"/>
      <c r="L170" s="225"/>
      <c r="M170" s="226"/>
      <c r="N170" s="227"/>
      <c r="O170" s="227"/>
      <c r="P170" s="227"/>
      <c r="Q170" s="227"/>
      <c r="R170" s="227"/>
      <c r="S170" s="227"/>
      <c r="T170" s="228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29" t="s">
        <v>183</v>
      </c>
      <c r="AU170" s="229" t="s">
        <v>85</v>
      </c>
      <c r="AV170" s="13" t="s">
        <v>85</v>
      </c>
      <c r="AW170" s="13" t="s">
        <v>35</v>
      </c>
      <c r="AX170" s="13" t="s">
        <v>76</v>
      </c>
      <c r="AY170" s="229" t="s">
        <v>175</v>
      </c>
    </row>
    <row r="171" s="14" customFormat="1">
      <c r="A171" s="14"/>
      <c r="B171" s="230"/>
      <c r="C171" s="231"/>
      <c r="D171" s="220" t="s">
        <v>183</v>
      </c>
      <c r="E171" s="232" t="s">
        <v>19</v>
      </c>
      <c r="F171" s="233" t="s">
        <v>186</v>
      </c>
      <c r="G171" s="231"/>
      <c r="H171" s="234">
        <v>31.372</v>
      </c>
      <c r="I171" s="235"/>
      <c r="J171" s="231"/>
      <c r="K171" s="231"/>
      <c r="L171" s="236"/>
      <c r="M171" s="237"/>
      <c r="N171" s="238"/>
      <c r="O171" s="238"/>
      <c r="P171" s="238"/>
      <c r="Q171" s="238"/>
      <c r="R171" s="238"/>
      <c r="S171" s="238"/>
      <c r="T171" s="239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40" t="s">
        <v>183</v>
      </c>
      <c r="AU171" s="240" t="s">
        <v>85</v>
      </c>
      <c r="AV171" s="14" t="s">
        <v>181</v>
      </c>
      <c r="AW171" s="14" t="s">
        <v>35</v>
      </c>
      <c r="AX171" s="14" t="s">
        <v>36</v>
      </c>
      <c r="AY171" s="240" t="s">
        <v>175</v>
      </c>
    </row>
    <row r="172" s="2" customFormat="1" ht="14.4" customHeight="1">
      <c r="A172" s="40"/>
      <c r="B172" s="41"/>
      <c r="C172" s="204" t="s">
        <v>252</v>
      </c>
      <c r="D172" s="204" t="s">
        <v>178</v>
      </c>
      <c r="E172" s="205" t="s">
        <v>253</v>
      </c>
      <c r="F172" s="206" t="s">
        <v>254</v>
      </c>
      <c r="G172" s="207" t="s">
        <v>88</v>
      </c>
      <c r="H172" s="208">
        <v>6.7699999999999996</v>
      </c>
      <c r="I172" s="209"/>
      <c r="J172" s="210">
        <f>ROUND(I172*H172,2)</f>
        <v>0</v>
      </c>
      <c r="K172" s="211"/>
      <c r="L172" s="46"/>
      <c r="M172" s="212" t="s">
        <v>19</v>
      </c>
      <c r="N172" s="213" t="s">
        <v>47</v>
      </c>
      <c r="O172" s="86"/>
      <c r="P172" s="214">
        <f>O172*H172</f>
        <v>0</v>
      </c>
      <c r="Q172" s="214">
        <v>0.040800000000000003</v>
      </c>
      <c r="R172" s="214">
        <f>Q172*H172</f>
        <v>0.27621600000000002</v>
      </c>
      <c r="S172" s="214">
        <v>0</v>
      </c>
      <c r="T172" s="215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16" t="s">
        <v>181</v>
      </c>
      <c r="AT172" s="216" t="s">
        <v>178</v>
      </c>
      <c r="AU172" s="216" t="s">
        <v>85</v>
      </c>
      <c r="AY172" s="19" t="s">
        <v>175</v>
      </c>
      <c r="BE172" s="217">
        <f>IF(N172="základní",J172,0)</f>
        <v>0</v>
      </c>
      <c r="BF172" s="217">
        <f>IF(N172="snížená",J172,0)</f>
        <v>0</v>
      </c>
      <c r="BG172" s="217">
        <f>IF(N172="zákl. přenesená",J172,0)</f>
        <v>0</v>
      </c>
      <c r="BH172" s="217">
        <f>IF(N172="sníž. přenesená",J172,0)</f>
        <v>0</v>
      </c>
      <c r="BI172" s="217">
        <f>IF(N172="nulová",J172,0)</f>
        <v>0</v>
      </c>
      <c r="BJ172" s="19" t="s">
        <v>36</v>
      </c>
      <c r="BK172" s="217">
        <f>ROUND(I172*H172,2)</f>
        <v>0</v>
      </c>
      <c r="BL172" s="19" t="s">
        <v>181</v>
      </c>
      <c r="BM172" s="216" t="s">
        <v>255</v>
      </c>
    </row>
    <row r="173" s="15" customFormat="1">
      <c r="A173" s="15"/>
      <c r="B173" s="241"/>
      <c r="C173" s="242"/>
      <c r="D173" s="220" t="s">
        <v>183</v>
      </c>
      <c r="E173" s="243" t="s">
        <v>19</v>
      </c>
      <c r="F173" s="244" t="s">
        <v>256</v>
      </c>
      <c r="G173" s="242"/>
      <c r="H173" s="243" t="s">
        <v>19</v>
      </c>
      <c r="I173" s="245"/>
      <c r="J173" s="242"/>
      <c r="K173" s="242"/>
      <c r="L173" s="246"/>
      <c r="M173" s="247"/>
      <c r="N173" s="248"/>
      <c r="O173" s="248"/>
      <c r="P173" s="248"/>
      <c r="Q173" s="248"/>
      <c r="R173" s="248"/>
      <c r="S173" s="248"/>
      <c r="T173" s="249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50" t="s">
        <v>183</v>
      </c>
      <c r="AU173" s="250" t="s">
        <v>85</v>
      </c>
      <c r="AV173" s="15" t="s">
        <v>36</v>
      </c>
      <c r="AW173" s="15" t="s">
        <v>35</v>
      </c>
      <c r="AX173" s="15" t="s">
        <v>76</v>
      </c>
      <c r="AY173" s="250" t="s">
        <v>175</v>
      </c>
    </row>
    <row r="174" s="13" customFormat="1">
      <c r="A174" s="13"/>
      <c r="B174" s="218"/>
      <c r="C174" s="219"/>
      <c r="D174" s="220" t="s">
        <v>183</v>
      </c>
      <c r="E174" s="221" t="s">
        <v>19</v>
      </c>
      <c r="F174" s="222" t="s">
        <v>111</v>
      </c>
      <c r="G174" s="219"/>
      <c r="H174" s="223">
        <v>6.7699999999999996</v>
      </c>
      <c r="I174" s="224"/>
      <c r="J174" s="219"/>
      <c r="K174" s="219"/>
      <c r="L174" s="225"/>
      <c r="M174" s="226"/>
      <c r="N174" s="227"/>
      <c r="O174" s="227"/>
      <c r="P174" s="227"/>
      <c r="Q174" s="227"/>
      <c r="R174" s="227"/>
      <c r="S174" s="227"/>
      <c r="T174" s="228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29" t="s">
        <v>183</v>
      </c>
      <c r="AU174" s="229" t="s">
        <v>85</v>
      </c>
      <c r="AV174" s="13" t="s">
        <v>85</v>
      </c>
      <c r="AW174" s="13" t="s">
        <v>35</v>
      </c>
      <c r="AX174" s="13" t="s">
        <v>76</v>
      </c>
      <c r="AY174" s="229" t="s">
        <v>175</v>
      </c>
    </row>
    <row r="175" s="14" customFormat="1">
      <c r="A175" s="14"/>
      <c r="B175" s="230"/>
      <c r="C175" s="231"/>
      <c r="D175" s="220" t="s">
        <v>183</v>
      </c>
      <c r="E175" s="232" t="s">
        <v>19</v>
      </c>
      <c r="F175" s="233" t="s">
        <v>186</v>
      </c>
      <c r="G175" s="231"/>
      <c r="H175" s="234">
        <v>6.7699999999999996</v>
      </c>
      <c r="I175" s="235"/>
      <c r="J175" s="231"/>
      <c r="K175" s="231"/>
      <c r="L175" s="236"/>
      <c r="M175" s="237"/>
      <c r="N175" s="238"/>
      <c r="O175" s="238"/>
      <c r="P175" s="238"/>
      <c r="Q175" s="238"/>
      <c r="R175" s="238"/>
      <c r="S175" s="238"/>
      <c r="T175" s="239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40" t="s">
        <v>183</v>
      </c>
      <c r="AU175" s="240" t="s">
        <v>85</v>
      </c>
      <c r="AV175" s="14" t="s">
        <v>181</v>
      </c>
      <c r="AW175" s="14" t="s">
        <v>35</v>
      </c>
      <c r="AX175" s="14" t="s">
        <v>36</v>
      </c>
      <c r="AY175" s="240" t="s">
        <v>175</v>
      </c>
    </row>
    <row r="176" s="2" customFormat="1" ht="24.15" customHeight="1">
      <c r="A176" s="40"/>
      <c r="B176" s="41"/>
      <c r="C176" s="204" t="s">
        <v>257</v>
      </c>
      <c r="D176" s="204" t="s">
        <v>178</v>
      </c>
      <c r="E176" s="205" t="s">
        <v>258</v>
      </c>
      <c r="F176" s="206" t="s">
        <v>259</v>
      </c>
      <c r="G176" s="207" t="s">
        <v>260</v>
      </c>
      <c r="H176" s="208">
        <v>2</v>
      </c>
      <c r="I176" s="209"/>
      <c r="J176" s="210">
        <f>ROUND(I176*H176,2)</f>
        <v>0</v>
      </c>
      <c r="K176" s="211"/>
      <c r="L176" s="46"/>
      <c r="M176" s="212" t="s">
        <v>19</v>
      </c>
      <c r="N176" s="213" t="s">
        <v>47</v>
      </c>
      <c r="O176" s="86"/>
      <c r="P176" s="214">
        <f>O176*H176</f>
        <v>0</v>
      </c>
      <c r="Q176" s="214">
        <v>0.017770000000000001</v>
      </c>
      <c r="R176" s="214">
        <f>Q176*H176</f>
        <v>0.035540000000000002</v>
      </c>
      <c r="S176" s="214">
        <v>0</v>
      </c>
      <c r="T176" s="215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16" t="s">
        <v>181</v>
      </c>
      <c r="AT176" s="216" t="s">
        <v>178</v>
      </c>
      <c r="AU176" s="216" t="s">
        <v>85</v>
      </c>
      <c r="AY176" s="19" t="s">
        <v>175</v>
      </c>
      <c r="BE176" s="217">
        <f>IF(N176="základní",J176,0)</f>
        <v>0</v>
      </c>
      <c r="BF176" s="217">
        <f>IF(N176="snížená",J176,0)</f>
        <v>0</v>
      </c>
      <c r="BG176" s="217">
        <f>IF(N176="zákl. přenesená",J176,0)</f>
        <v>0</v>
      </c>
      <c r="BH176" s="217">
        <f>IF(N176="sníž. přenesená",J176,0)</f>
        <v>0</v>
      </c>
      <c r="BI176" s="217">
        <f>IF(N176="nulová",J176,0)</f>
        <v>0</v>
      </c>
      <c r="BJ176" s="19" t="s">
        <v>36</v>
      </c>
      <c r="BK176" s="217">
        <f>ROUND(I176*H176,2)</f>
        <v>0</v>
      </c>
      <c r="BL176" s="19" t="s">
        <v>181</v>
      </c>
      <c r="BM176" s="216" t="s">
        <v>261</v>
      </c>
    </row>
    <row r="177" s="13" customFormat="1">
      <c r="A177" s="13"/>
      <c r="B177" s="218"/>
      <c r="C177" s="219"/>
      <c r="D177" s="220" t="s">
        <v>183</v>
      </c>
      <c r="E177" s="221" t="s">
        <v>19</v>
      </c>
      <c r="F177" s="222" t="s">
        <v>262</v>
      </c>
      <c r="G177" s="219"/>
      <c r="H177" s="223">
        <v>1</v>
      </c>
      <c r="I177" s="224"/>
      <c r="J177" s="219"/>
      <c r="K177" s="219"/>
      <c r="L177" s="225"/>
      <c r="M177" s="226"/>
      <c r="N177" s="227"/>
      <c r="O177" s="227"/>
      <c r="P177" s="227"/>
      <c r="Q177" s="227"/>
      <c r="R177" s="227"/>
      <c r="S177" s="227"/>
      <c r="T177" s="228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29" t="s">
        <v>183</v>
      </c>
      <c r="AU177" s="229" t="s">
        <v>85</v>
      </c>
      <c r="AV177" s="13" t="s">
        <v>85</v>
      </c>
      <c r="AW177" s="13" t="s">
        <v>35</v>
      </c>
      <c r="AX177" s="13" t="s">
        <v>76</v>
      </c>
      <c r="AY177" s="229" t="s">
        <v>175</v>
      </c>
    </row>
    <row r="178" s="13" customFormat="1">
      <c r="A178" s="13"/>
      <c r="B178" s="218"/>
      <c r="C178" s="219"/>
      <c r="D178" s="220" t="s">
        <v>183</v>
      </c>
      <c r="E178" s="221" t="s">
        <v>19</v>
      </c>
      <c r="F178" s="222" t="s">
        <v>263</v>
      </c>
      <c r="G178" s="219"/>
      <c r="H178" s="223">
        <v>1</v>
      </c>
      <c r="I178" s="224"/>
      <c r="J178" s="219"/>
      <c r="K178" s="219"/>
      <c r="L178" s="225"/>
      <c r="M178" s="226"/>
      <c r="N178" s="227"/>
      <c r="O178" s="227"/>
      <c r="P178" s="227"/>
      <c r="Q178" s="227"/>
      <c r="R178" s="227"/>
      <c r="S178" s="227"/>
      <c r="T178" s="228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29" t="s">
        <v>183</v>
      </c>
      <c r="AU178" s="229" t="s">
        <v>85</v>
      </c>
      <c r="AV178" s="13" t="s">
        <v>85</v>
      </c>
      <c r="AW178" s="13" t="s">
        <v>35</v>
      </c>
      <c r="AX178" s="13" t="s">
        <v>76</v>
      </c>
      <c r="AY178" s="229" t="s">
        <v>175</v>
      </c>
    </row>
    <row r="179" s="14" customFormat="1">
      <c r="A179" s="14"/>
      <c r="B179" s="230"/>
      <c r="C179" s="231"/>
      <c r="D179" s="220" t="s">
        <v>183</v>
      </c>
      <c r="E179" s="232" t="s">
        <v>19</v>
      </c>
      <c r="F179" s="233" t="s">
        <v>186</v>
      </c>
      <c r="G179" s="231"/>
      <c r="H179" s="234">
        <v>2</v>
      </c>
      <c r="I179" s="235"/>
      <c r="J179" s="231"/>
      <c r="K179" s="231"/>
      <c r="L179" s="236"/>
      <c r="M179" s="237"/>
      <c r="N179" s="238"/>
      <c r="O179" s="238"/>
      <c r="P179" s="238"/>
      <c r="Q179" s="238"/>
      <c r="R179" s="238"/>
      <c r="S179" s="238"/>
      <c r="T179" s="239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40" t="s">
        <v>183</v>
      </c>
      <c r="AU179" s="240" t="s">
        <v>85</v>
      </c>
      <c r="AV179" s="14" t="s">
        <v>181</v>
      </c>
      <c r="AW179" s="14" t="s">
        <v>35</v>
      </c>
      <c r="AX179" s="14" t="s">
        <v>36</v>
      </c>
      <c r="AY179" s="240" t="s">
        <v>175</v>
      </c>
    </row>
    <row r="180" s="2" customFormat="1" ht="14.4" customHeight="1">
      <c r="A180" s="40"/>
      <c r="B180" s="41"/>
      <c r="C180" s="262" t="s">
        <v>264</v>
      </c>
      <c r="D180" s="262" t="s">
        <v>265</v>
      </c>
      <c r="E180" s="263" t="s">
        <v>266</v>
      </c>
      <c r="F180" s="264" t="s">
        <v>267</v>
      </c>
      <c r="G180" s="265" t="s">
        <v>260</v>
      </c>
      <c r="H180" s="266">
        <v>1</v>
      </c>
      <c r="I180" s="267"/>
      <c r="J180" s="268">
        <f>ROUND(I180*H180,2)</f>
        <v>0</v>
      </c>
      <c r="K180" s="269"/>
      <c r="L180" s="270"/>
      <c r="M180" s="271" t="s">
        <v>19</v>
      </c>
      <c r="N180" s="272" t="s">
        <v>47</v>
      </c>
      <c r="O180" s="86"/>
      <c r="P180" s="214">
        <f>O180*H180</f>
        <v>0</v>
      </c>
      <c r="Q180" s="214">
        <v>0.014890000000000001</v>
      </c>
      <c r="R180" s="214">
        <f>Q180*H180</f>
        <v>0.014890000000000001</v>
      </c>
      <c r="S180" s="214">
        <v>0</v>
      </c>
      <c r="T180" s="215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16" t="s">
        <v>225</v>
      </c>
      <c r="AT180" s="216" t="s">
        <v>265</v>
      </c>
      <c r="AU180" s="216" t="s">
        <v>85</v>
      </c>
      <c r="AY180" s="19" t="s">
        <v>175</v>
      </c>
      <c r="BE180" s="217">
        <f>IF(N180="základní",J180,0)</f>
        <v>0</v>
      </c>
      <c r="BF180" s="217">
        <f>IF(N180="snížená",J180,0)</f>
        <v>0</v>
      </c>
      <c r="BG180" s="217">
        <f>IF(N180="zákl. přenesená",J180,0)</f>
        <v>0</v>
      </c>
      <c r="BH180" s="217">
        <f>IF(N180="sníž. přenesená",J180,0)</f>
        <v>0</v>
      </c>
      <c r="BI180" s="217">
        <f>IF(N180="nulová",J180,0)</f>
        <v>0</v>
      </c>
      <c r="BJ180" s="19" t="s">
        <v>36</v>
      </c>
      <c r="BK180" s="217">
        <f>ROUND(I180*H180,2)</f>
        <v>0</v>
      </c>
      <c r="BL180" s="19" t="s">
        <v>181</v>
      </c>
      <c r="BM180" s="216" t="s">
        <v>268</v>
      </c>
    </row>
    <row r="181" s="13" customFormat="1">
      <c r="A181" s="13"/>
      <c r="B181" s="218"/>
      <c r="C181" s="219"/>
      <c r="D181" s="220" t="s">
        <v>183</v>
      </c>
      <c r="E181" s="221" t="s">
        <v>19</v>
      </c>
      <c r="F181" s="222" t="s">
        <v>263</v>
      </c>
      <c r="G181" s="219"/>
      <c r="H181" s="223">
        <v>1</v>
      </c>
      <c r="I181" s="224"/>
      <c r="J181" s="219"/>
      <c r="K181" s="219"/>
      <c r="L181" s="225"/>
      <c r="M181" s="226"/>
      <c r="N181" s="227"/>
      <c r="O181" s="227"/>
      <c r="P181" s="227"/>
      <c r="Q181" s="227"/>
      <c r="R181" s="227"/>
      <c r="S181" s="227"/>
      <c r="T181" s="228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29" t="s">
        <v>183</v>
      </c>
      <c r="AU181" s="229" t="s">
        <v>85</v>
      </c>
      <c r="AV181" s="13" t="s">
        <v>85</v>
      </c>
      <c r="AW181" s="13" t="s">
        <v>35</v>
      </c>
      <c r="AX181" s="13" t="s">
        <v>76</v>
      </c>
      <c r="AY181" s="229" t="s">
        <v>175</v>
      </c>
    </row>
    <row r="182" s="14" customFormat="1">
      <c r="A182" s="14"/>
      <c r="B182" s="230"/>
      <c r="C182" s="231"/>
      <c r="D182" s="220" t="s">
        <v>183</v>
      </c>
      <c r="E182" s="232" t="s">
        <v>19</v>
      </c>
      <c r="F182" s="233" t="s">
        <v>186</v>
      </c>
      <c r="G182" s="231"/>
      <c r="H182" s="234">
        <v>1</v>
      </c>
      <c r="I182" s="235"/>
      <c r="J182" s="231"/>
      <c r="K182" s="231"/>
      <c r="L182" s="236"/>
      <c r="M182" s="237"/>
      <c r="N182" s="238"/>
      <c r="O182" s="238"/>
      <c r="P182" s="238"/>
      <c r="Q182" s="238"/>
      <c r="R182" s="238"/>
      <c r="S182" s="238"/>
      <c r="T182" s="239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40" t="s">
        <v>183</v>
      </c>
      <c r="AU182" s="240" t="s">
        <v>85</v>
      </c>
      <c r="AV182" s="14" t="s">
        <v>181</v>
      </c>
      <c r="AW182" s="14" t="s">
        <v>35</v>
      </c>
      <c r="AX182" s="14" t="s">
        <v>36</v>
      </c>
      <c r="AY182" s="240" t="s">
        <v>175</v>
      </c>
    </row>
    <row r="183" s="2" customFormat="1" ht="14.4" customHeight="1">
      <c r="A183" s="40"/>
      <c r="B183" s="41"/>
      <c r="C183" s="262" t="s">
        <v>269</v>
      </c>
      <c r="D183" s="262" t="s">
        <v>265</v>
      </c>
      <c r="E183" s="263" t="s">
        <v>270</v>
      </c>
      <c r="F183" s="264" t="s">
        <v>271</v>
      </c>
      <c r="G183" s="265" t="s">
        <v>260</v>
      </c>
      <c r="H183" s="266">
        <v>1</v>
      </c>
      <c r="I183" s="267"/>
      <c r="J183" s="268">
        <f>ROUND(I183*H183,2)</f>
        <v>0</v>
      </c>
      <c r="K183" s="269"/>
      <c r="L183" s="270"/>
      <c r="M183" s="271" t="s">
        <v>19</v>
      </c>
      <c r="N183" s="272" t="s">
        <v>47</v>
      </c>
      <c r="O183" s="86"/>
      <c r="P183" s="214">
        <f>O183*H183</f>
        <v>0</v>
      </c>
      <c r="Q183" s="214">
        <v>0.01521</v>
      </c>
      <c r="R183" s="214">
        <f>Q183*H183</f>
        <v>0.01521</v>
      </c>
      <c r="S183" s="214">
        <v>0</v>
      </c>
      <c r="T183" s="215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16" t="s">
        <v>225</v>
      </c>
      <c r="AT183" s="216" t="s">
        <v>265</v>
      </c>
      <c r="AU183" s="216" t="s">
        <v>85</v>
      </c>
      <c r="AY183" s="19" t="s">
        <v>175</v>
      </c>
      <c r="BE183" s="217">
        <f>IF(N183="základní",J183,0)</f>
        <v>0</v>
      </c>
      <c r="BF183" s="217">
        <f>IF(N183="snížená",J183,0)</f>
        <v>0</v>
      </c>
      <c r="BG183" s="217">
        <f>IF(N183="zákl. přenesená",J183,0)</f>
        <v>0</v>
      </c>
      <c r="BH183" s="217">
        <f>IF(N183="sníž. přenesená",J183,0)</f>
        <v>0</v>
      </c>
      <c r="BI183" s="217">
        <f>IF(N183="nulová",J183,0)</f>
        <v>0</v>
      </c>
      <c r="BJ183" s="19" t="s">
        <v>36</v>
      </c>
      <c r="BK183" s="217">
        <f>ROUND(I183*H183,2)</f>
        <v>0</v>
      </c>
      <c r="BL183" s="19" t="s">
        <v>181</v>
      </c>
      <c r="BM183" s="216" t="s">
        <v>272</v>
      </c>
    </row>
    <row r="184" s="13" customFormat="1">
      <c r="A184" s="13"/>
      <c r="B184" s="218"/>
      <c r="C184" s="219"/>
      <c r="D184" s="220" t="s">
        <v>183</v>
      </c>
      <c r="E184" s="221" t="s">
        <v>19</v>
      </c>
      <c r="F184" s="222" t="s">
        <v>262</v>
      </c>
      <c r="G184" s="219"/>
      <c r="H184" s="223">
        <v>1</v>
      </c>
      <c r="I184" s="224"/>
      <c r="J184" s="219"/>
      <c r="K184" s="219"/>
      <c r="L184" s="225"/>
      <c r="M184" s="226"/>
      <c r="N184" s="227"/>
      <c r="O184" s="227"/>
      <c r="P184" s="227"/>
      <c r="Q184" s="227"/>
      <c r="R184" s="227"/>
      <c r="S184" s="227"/>
      <c r="T184" s="228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29" t="s">
        <v>183</v>
      </c>
      <c r="AU184" s="229" t="s">
        <v>85</v>
      </c>
      <c r="AV184" s="13" t="s">
        <v>85</v>
      </c>
      <c r="AW184" s="13" t="s">
        <v>35</v>
      </c>
      <c r="AX184" s="13" t="s">
        <v>76</v>
      </c>
      <c r="AY184" s="229" t="s">
        <v>175</v>
      </c>
    </row>
    <row r="185" s="14" customFormat="1">
      <c r="A185" s="14"/>
      <c r="B185" s="230"/>
      <c r="C185" s="231"/>
      <c r="D185" s="220" t="s">
        <v>183</v>
      </c>
      <c r="E185" s="232" t="s">
        <v>19</v>
      </c>
      <c r="F185" s="233" t="s">
        <v>186</v>
      </c>
      <c r="G185" s="231"/>
      <c r="H185" s="234">
        <v>1</v>
      </c>
      <c r="I185" s="235"/>
      <c r="J185" s="231"/>
      <c r="K185" s="231"/>
      <c r="L185" s="236"/>
      <c r="M185" s="237"/>
      <c r="N185" s="238"/>
      <c r="O185" s="238"/>
      <c r="P185" s="238"/>
      <c r="Q185" s="238"/>
      <c r="R185" s="238"/>
      <c r="S185" s="238"/>
      <c r="T185" s="239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40" t="s">
        <v>183</v>
      </c>
      <c r="AU185" s="240" t="s">
        <v>85</v>
      </c>
      <c r="AV185" s="14" t="s">
        <v>181</v>
      </c>
      <c r="AW185" s="14" t="s">
        <v>35</v>
      </c>
      <c r="AX185" s="14" t="s">
        <v>36</v>
      </c>
      <c r="AY185" s="240" t="s">
        <v>175</v>
      </c>
    </row>
    <row r="186" s="2" customFormat="1" ht="24.15" customHeight="1">
      <c r="A186" s="40"/>
      <c r="B186" s="41"/>
      <c r="C186" s="204" t="s">
        <v>8</v>
      </c>
      <c r="D186" s="204" t="s">
        <v>178</v>
      </c>
      <c r="E186" s="205" t="s">
        <v>273</v>
      </c>
      <c r="F186" s="206" t="s">
        <v>274</v>
      </c>
      <c r="G186" s="207" t="s">
        <v>260</v>
      </c>
      <c r="H186" s="208">
        <v>1</v>
      </c>
      <c r="I186" s="209"/>
      <c r="J186" s="210">
        <f>ROUND(I186*H186,2)</f>
        <v>0</v>
      </c>
      <c r="K186" s="211"/>
      <c r="L186" s="46"/>
      <c r="M186" s="212" t="s">
        <v>19</v>
      </c>
      <c r="N186" s="213" t="s">
        <v>47</v>
      </c>
      <c r="O186" s="86"/>
      <c r="P186" s="214">
        <f>O186*H186</f>
        <v>0</v>
      </c>
      <c r="Q186" s="214">
        <v>0.44169999999999998</v>
      </c>
      <c r="R186" s="214">
        <f>Q186*H186</f>
        <v>0.44169999999999998</v>
      </c>
      <c r="S186" s="214">
        <v>0</v>
      </c>
      <c r="T186" s="215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16" t="s">
        <v>181</v>
      </c>
      <c r="AT186" s="216" t="s">
        <v>178</v>
      </c>
      <c r="AU186" s="216" t="s">
        <v>85</v>
      </c>
      <c r="AY186" s="19" t="s">
        <v>175</v>
      </c>
      <c r="BE186" s="217">
        <f>IF(N186="základní",J186,0)</f>
        <v>0</v>
      </c>
      <c r="BF186" s="217">
        <f>IF(N186="snížená",J186,0)</f>
        <v>0</v>
      </c>
      <c r="BG186" s="217">
        <f>IF(N186="zákl. přenesená",J186,0)</f>
        <v>0</v>
      </c>
      <c r="BH186" s="217">
        <f>IF(N186="sníž. přenesená",J186,0)</f>
        <v>0</v>
      </c>
      <c r="BI186" s="217">
        <f>IF(N186="nulová",J186,0)</f>
        <v>0</v>
      </c>
      <c r="BJ186" s="19" t="s">
        <v>36</v>
      </c>
      <c r="BK186" s="217">
        <f>ROUND(I186*H186,2)</f>
        <v>0</v>
      </c>
      <c r="BL186" s="19" t="s">
        <v>181</v>
      </c>
      <c r="BM186" s="216" t="s">
        <v>275</v>
      </c>
    </row>
    <row r="187" s="13" customFormat="1">
      <c r="A187" s="13"/>
      <c r="B187" s="218"/>
      <c r="C187" s="219"/>
      <c r="D187" s="220" t="s">
        <v>183</v>
      </c>
      <c r="E187" s="221" t="s">
        <v>19</v>
      </c>
      <c r="F187" s="222" t="s">
        <v>276</v>
      </c>
      <c r="G187" s="219"/>
      <c r="H187" s="223">
        <v>1</v>
      </c>
      <c r="I187" s="224"/>
      <c r="J187" s="219"/>
      <c r="K187" s="219"/>
      <c r="L187" s="225"/>
      <c r="M187" s="226"/>
      <c r="N187" s="227"/>
      <c r="O187" s="227"/>
      <c r="P187" s="227"/>
      <c r="Q187" s="227"/>
      <c r="R187" s="227"/>
      <c r="S187" s="227"/>
      <c r="T187" s="228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29" t="s">
        <v>183</v>
      </c>
      <c r="AU187" s="229" t="s">
        <v>85</v>
      </c>
      <c r="AV187" s="13" t="s">
        <v>85</v>
      </c>
      <c r="AW187" s="13" t="s">
        <v>35</v>
      </c>
      <c r="AX187" s="13" t="s">
        <v>76</v>
      </c>
      <c r="AY187" s="229" t="s">
        <v>175</v>
      </c>
    </row>
    <row r="188" s="14" customFormat="1">
      <c r="A188" s="14"/>
      <c r="B188" s="230"/>
      <c r="C188" s="231"/>
      <c r="D188" s="220" t="s">
        <v>183</v>
      </c>
      <c r="E188" s="232" t="s">
        <v>19</v>
      </c>
      <c r="F188" s="233" t="s">
        <v>186</v>
      </c>
      <c r="G188" s="231"/>
      <c r="H188" s="234">
        <v>1</v>
      </c>
      <c r="I188" s="235"/>
      <c r="J188" s="231"/>
      <c r="K188" s="231"/>
      <c r="L188" s="236"/>
      <c r="M188" s="237"/>
      <c r="N188" s="238"/>
      <c r="O188" s="238"/>
      <c r="P188" s="238"/>
      <c r="Q188" s="238"/>
      <c r="R188" s="238"/>
      <c r="S188" s="238"/>
      <c r="T188" s="239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40" t="s">
        <v>183</v>
      </c>
      <c r="AU188" s="240" t="s">
        <v>85</v>
      </c>
      <c r="AV188" s="14" t="s">
        <v>181</v>
      </c>
      <c r="AW188" s="14" t="s">
        <v>35</v>
      </c>
      <c r="AX188" s="14" t="s">
        <v>36</v>
      </c>
      <c r="AY188" s="240" t="s">
        <v>175</v>
      </c>
    </row>
    <row r="189" s="2" customFormat="1" ht="14.4" customHeight="1">
      <c r="A189" s="40"/>
      <c r="B189" s="41"/>
      <c r="C189" s="262" t="s">
        <v>277</v>
      </c>
      <c r="D189" s="262" t="s">
        <v>265</v>
      </c>
      <c r="E189" s="263" t="s">
        <v>278</v>
      </c>
      <c r="F189" s="264" t="s">
        <v>279</v>
      </c>
      <c r="G189" s="265" t="s">
        <v>260</v>
      </c>
      <c r="H189" s="266">
        <v>1</v>
      </c>
      <c r="I189" s="267"/>
      <c r="J189" s="268">
        <f>ROUND(I189*H189,2)</f>
        <v>0</v>
      </c>
      <c r="K189" s="269"/>
      <c r="L189" s="270"/>
      <c r="M189" s="271" t="s">
        <v>19</v>
      </c>
      <c r="N189" s="272" t="s">
        <v>47</v>
      </c>
      <c r="O189" s="86"/>
      <c r="P189" s="214">
        <f>O189*H189</f>
        <v>0</v>
      </c>
      <c r="Q189" s="214">
        <v>0.01553</v>
      </c>
      <c r="R189" s="214">
        <f>Q189*H189</f>
        <v>0.01553</v>
      </c>
      <c r="S189" s="214">
        <v>0</v>
      </c>
      <c r="T189" s="215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16" t="s">
        <v>225</v>
      </c>
      <c r="AT189" s="216" t="s">
        <v>265</v>
      </c>
      <c r="AU189" s="216" t="s">
        <v>85</v>
      </c>
      <c r="AY189" s="19" t="s">
        <v>175</v>
      </c>
      <c r="BE189" s="217">
        <f>IF(N189="základní",J189,0)</f>
        <v>0</v>
      </c>
      <c r="BF189" s="217">
        <f>IF(N189="snížená",J189,0)</f>
        <v>0</v>
      </c>
      <c r="BG189" s="217">
        <f>IF(N189="zákl. přenesená",J189,0)</f>
        <v>0</v>
      </c>
      <c r="BH189" s="217">
        <f>IF(N189="sníž. přenesená",J189,0)</f>
        <v>0</v>
      </c>
      <c r="BI189" s="217">
        <f>IF(N189="nulová",J189,0)</f>
        <v>0</v>
      </c>
      <c r="BJ189" s="19" t="s">
        <v>36</v>
      </c>
      <c r="BK189" s="217">
        <f>ROUND(I189*H189,2)</f>
        <v>0</v>
      </c>
      <c r="BL189" s="19" t="s">
        <v>181</v>
      </c>
      <c r="BM189" s="216" t="s">
        <v>280</v>
      </c>
    </row>
    <row r="190" s="13" customFormat="1">
      <c r="A190" s="13"/>
      <c r="B190" s="218"/>
      <c r="C190" s="219"/>
      <c r="D190" s="220" t="s">
        <v>183</v>
      </c>
      <c r="E190" s="221" t="s">
        <v>19</v>
      </c>
      <c r="F190" s="222" t="s">
        <v>276</v>
      </c>
      <c r="G190" s="219"/>
      <c r="H190" s="223">
        <v>1</v>
      </c>
      <c r="I190" s="224"/>
      <c r="J190" s="219"/>
      <c r="K190" s="219"/>
      <c r="L190" s="225"/>
      <c r="M190" s="226"/>
      <c r="N190" s="227"/>
      <c r="O190" s="227"/>
      <c r="P190" s="227"/>
      <c r="Q190" s="227"/>
      <c r="R190" s="227"/>
      <c r="S190" s="227"/>
      <c r="T190" s="228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29" t="s">
        <v>183</v>
      </c>
      <c r="AU190" s="229" t="s">
        <v>85</v>
      </c>
      <c r="AV190" s="13" t="s">
        <v>85</v>
      </c>
      <c r="AW190" s="13" t="s">
        <v>35</v>
      </c>
      <c r="AX190" s="13" t="s">
        <v>76</v>
      </c>
      <c r="AY190" s="229" t="s">
        <v>175</v>
      </c>
    </row>
    <row r="191" s="14" customFormat="1">
      <c r="A191" s="14"/>
      <c r="B191" s="230"/>
      <c r="C191" s="231"/>
      <c r="D191" s="220" t="s">
        <v>183</v>
      </c>
      <c r="E191" s="232" t="s">
        <v>19</v>
      </c>
      <c r="F191" s="233" t="s">
        <v>186</v>
      </c>
      <c r="G191" s="231"/>
      <c r="H191" s="234">
        <v>1</v>
      </c>
      <c r="I191" s="235"/>
      <c r="J191" s="231"/>
      <c r="K191" s="231"/>
      <c r="L191" s="236"/>
      <c r="M191" s="237"/>
      <c r="N191" s="238"/>
      <c r="O191" s="238"/>
      <c r="P191" s="238"/>
      <c r="Q191" s="238"/>
      <c r="R191" s="238"/>
      <c r="S191" s="238"/>
      <c r="T191" s="239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40" t="s">
        <v>183</v>
      </c>
      <c r="AU191" s="240" t="s">
        <v>85</v>
      </c>
      <c r="AV191" s="14" t="s">
        <v>181</v>
      </c>
      <c r="AW191" s="14" t="s">
        <v>35</v>
      </c>
      <c r="AX191" s="14" t="s">
        <v>36</v>
      </c>
      <c r="AY191" s="240" t="s">
        <v>175</v>
      </c>
    </row>
    <row r="192" s="12" customFormat="1" ht="22.8" customHeight="1">
      <c r="A192" s="12"/>
      <c r="B192" s="188"/>
      <c r="C192" s="189"/>
      <c r="D192" s="190" t="s">
        <v>75</v>
      </c>
      <c r="E192" s="202" t="s">
        <v>240</v>
      </c>
      <c r="F192" s="202" t="s">
        <v>281</v>
      </c>
      <c r="G192" s="189"/>
      <c r="H192" s="189"/>
      <c r="I192" s="192"/>
      <c r="J192" s="203">
        <f>BK192</f>
        <v>0</v>
      </c>
      <c r="K192" s="189"/>
      <c r="L192" s="194"/>
      <c r="M192" s="195"/>
      <c r="N192" s="196"/>
      <c r="O192" s="196"/>
      <c r="P192" s="197">
        <f>SUM(P193:P272)</f>
        <v>0</v>
      </c>
      <c r="Q192" s="196"/>
      <c r="R192" s="197">
        <f>SUM(R193:R272)</f>
        <v>0.031090849999999996</v>
      </c>
      <c r="S192" s="196"/>
      <c r="T192" s="198">
        <f>SUM(T193:T272)</f>
        <v>11.367016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199" t="s">
        <v>36</v>
      </c>
      <c r="AT192" s="200" t="s">
        <v>75</v>
      </c>
      <c r="AU192" s="200" t="s">
        <v>36</v>
      </c>
      <c r="AY192" s="199" t="s">
        <v>175</v>
      </c>
      <c r="BK192" s="201">
        <f>SUM(BK193:BK272)</f>
        <v>0</v>
      </c>
    </row>
    <row r="193" s="2" customFormat="1" ht="24.15" customHeight="1">
      <c r="A193" s="40"/>
      <c r="B193" s="41"/>
      <c r="C193" s="204" t="s">
        <v>282</v>
      </c>
      <c r="D193" s="204" t="s">
        <v>178</v>
      </c>
      <c r="E193" s="205" t="s">
        <v>283</v>
      </c>
      <c r="F193" s="206" t="s">
        <v>284</v>
      </c>
      <c r="G193" s="207" t="s">
        <v>88</v>
      </c>
      <c r="H193" s="208">
        <v>208.94499999999999</v>
      </c>
      <c r="I193" s="209"/>
      <c r="J193" s="210">
        <f>ROUND(I193*H193,2)</f>
        <v>0</v>
      </c>
      <c r="K193" s="211"/>
      <c r="L193" s="46"/>
      <c r="M193" s="212" t="s">
        <v>19</v>
      </c>
      <c r="N193" s="213" t="s">
        <v>47</v>
      </c>
      <c r="O193" s="86"/>
      <c r="P193" s="214">
        <f>O193*H193</f>
        <v>0</v>
      </c>
      <c r="Q193" s="214">
        <v>0.00012999999999999999</v>
      </c>
      <c r="R193" s="214">
        <f>Q193*H193</f>
        <v>0.027162849999999995</v>
      </c>
      <c r="S193" s="214">
        <v>0</v>
      </c>
      <c r="T193" s="215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16" t="s">
        <v>181</v>
      </c>
      <c r="AT193" s="216" t="s">
        <v>178</v>
      </c>
      <c r="AU193" s="216" t="s">
        <v>85</v>
      </c>
      <c r="AY193" s="19" t="s">
        <v>175</v>
      </c>
      <c r="BE193" s="217">
        <f>IF(N193="základní",J193,0)</f>
        <v>0</v>
      </c>
      <c r="BF193" s="217">
        <f>IF(N193="snížená",J193,0)</f>
        <v>0</v>
      </c>
      <c r="BG193" s="217">
        <f>IF(N193="zákl. přenesená",J193,0)</f>
        <v>0</v>
      </c>
      <c r="BH193" s="217">
        <f>IF(N193="sníž. přenesená",J193,0)</f>
        <v>0</v>
      </c>
      <c r="BI193" s="217">
        <f>IF(N193="nulová",J193,0)</f>
        <v>0</v>
      </c>
      <c r="BJ193" s="19" t="s">
        <v>36</v>
      </c>
      <c r="BK193" s="217">
        <f>ROUND(I193*H193,2)</f>
        <v>0</v>
      </c>
      <c r="BL193" s="19" t="s">
        <v>181</v>
      </c>
      <c r="BM193" s="216" t="s">
        <v>285</v>
      </c>
    </row>
    <row r="194" s="13" customFormat="1">
      <c r="A194" s="13"/>
      <c r="B194" s="218"/>
      <c r="C194" s="219"/>
      <c r="D194" s="220" t="s">
        <v>183</v>
      </c>
      <c r="E194" s="221" t="s">
        <v>19</v>
      </c>
      <c r="F194" s="222" t="s">
        <v>286</v>
      </c>
      <c r="G194" s="219"/>
      <c r="H194" s="223">
        <v>4.2190000000000003</v>
      </c>
      <c r="I194" s="224"/>
      <c r="J194" s="219"/>
      <c r="K194" s="219"/>
      <c r="L194" s="225"/>
      <c r="M194" s="226"/>
      <c r="N194" s="227"/>
      <c r="O194" s="227"/>
      <c r="P194" s="227"/>
      <c r="Q194" s="227"/>
      <c r="R194" s="227"/>
      <c r="S194" s="227"/>
      <c r="T194" s="228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29" t="s">
        <v>183</v>
      </c>
      <c r="AU194" s="229" t="s">
        <v>85</v>
      </c>
      <c r="AV194" s="13" t="s">
        <v>85</v>
      </c>
      <c r="AW194" s="13" t="s">
        <v>35</v>
      </c>
      <c r="AX194" s="13" t="s">
        <v>76</v>
      </c>
      <c r="AY194" s="229" t="s">
        <v>175</v>
      </c>
    </row>
    <row r="195" s="13" customFormat="1">
      <c r="A195" s="13"/>
      <c r="B195" s="218"/>
      <c r="C195" s="219"/>
      <c r="D195" s="220" t="s">
        <v>183</v>
      </c>
      <c r="E195" s="221" t="s">
        <v>19</v>
      </c>
      <c r="F195" s="222" t="s">
        <v>287</v>
      </c>
      <c r="G195" s="219"/>
      <c r="H195" s="223">
        <v>141.32599999999999</v>
      </c>
      <c r="I195" s="224"/>
      <c r="J195" s="219"/>
      <c r="K195" s="219"/>
      <c r="L195" s="225"/>
      <c r="M195" s="226"/>
      <c r="N195" s="227"/>
      <c r="O195" s="227"/>
      <c r="P195" s="227"/>
      <c r="Q195" s="227"/>
      <c r="R195" s="227"/>
      <c r="S195" s="227"/>
      <c r="T195" s="228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29" t="s">
        <v>183</v>
      </c>
      <c r="AU195" s="229" t="s">
        <v>85</v>
      </c>
      <c r="AV195" s="13" t="s">
        <v>85</v>
      </c>
      <c r="AW195" s="13" t="s">
        <v>35</v>
      </c>
      <c r="AX195" s="13" t="s">
        <v>76</v>
      </c>
      <c r="AY195" s="229" t="s">
        <v>175</v>
      </c>
    </row>
    <row r="196" s="16" customFormat="1">
      <c r="A196" s="16"/>
      <c r="B196" s="251"/>
      <c r="C196" s="252"/>
      <c r="D196" s="220" t="s">
        <v>183</v>
      </c>
      <c r="E196" s="253" t="s">
        <v>19</v>
      </c>
      <c r="F196" s="254" t="s">
        <v>192</v>
      </c>
      <c r="G196" s="252"/>
      <c r="H196" s="255">
        <v>145.54499999999999</v>
      </c>
      <c r="I196" s="256"/>
      <c r="J196" s="252"/>
      <c r="K196" s="252"/>
      <c r="L196" s="257"/>
      <c r="M196" s="258"/>
      <c r="N196" s="259"/>
      <c r="O196" s="259"/>
      <c r="P196" s="259"/>
      <c r="Q196" s="259"/>
      <c r="R196" s="259"/>
      <c r="S196" s="259"/>
      <c r="T196" s="260"/>
      <c r="U196" s="16"/>
      <c r="V196" s="16"/>
      <c r="W196" s="16"/>
      <c r="X196" s="16"/>
      <c r="Y196" s="16"/>
      <c r="Z196" s="16"/>
      <c r="AA196" s="16"/>
      <c r="AB196" s="16"/>
      <c r="AC196" s="16"/>
      <c r="AD196" s="16"/>
      <c r="AE196" s="16"/>
      <c r="AT196" s="261" t="s">
        <v>183</v>
      </c>
      <c r="AU196" s="261" t="s">
        <v>85</v>
      </c>
      <c r="AV196" s="16" t="s">
        <v>176</v>
      </c>
      <c r="AW196" s="16" t="s">
        <v>35</v>
      </c>
      <c r="AX196" s="16" t="s">
        <v>76</v>
      </c>
      <c r="AY196" s="261" t="s">
        <v>175</v>
      </c>
    </row>
    <row r="197" s="13" customFormat="1">
      <c r="A197" s="13"/>
      <c r="B197" s="218"/>
      <c r="C197" s="219"/>
      <c r="D197" s="220" t="s">
        <v>183</v>
      </c>
      <c r="E197" s="221" t="s">
        <v>19</v>
      </c>
      <c r="F197" s="222" t="s">
        <v>90</v>
      </c>
      <c r="G197" s="219"/>
      <c r="H197" s="223">
        <v>48.759999999999998</v>
      </c>
      <c r="I197" s="224"/>
      <c r="J197" s="219"/>
      <c r="K197" s="219"/>
      <c r="L197" s="225"/>
      <c r="M197" s="226"/>
      <c r="N197" s="227"/>
      <c r="O197" s="227"/>
      <c r="P197" s="227"/>
      <c r="Q197" s="227"/>
      <c r="R197" s="227"/>
      <c r="S197" s="227"/>
      <c r="T197" s="228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29" t="s">
        <v>183</v>
      </c>
      <c r="AU197" s="229" t="s">
        <v>85</v>
      </c>
      <c r="AV197" s="13" t="s">
        <v>85</v>
      </c>
      <c r="AW197" s="13" t="s">
        <v>35</v>
      </c>
      <c r="AX197" s="13" t="s">
        <v>76</v>
      </c>
      <c r="AY197" s="229" t="s">
        <v>175</v>
      </c>
    </row>
    <row r="198" s="13" customFormat="1">
      <c r="A198" s="13"/>
      <c r="B198" s="218"/>
      <c r="C198" s="219"/>
      <c r="D198" s="220" t="s">
        <v>183</v>
      </c>
      <c r="E198" s="221" t="s">
        <v>19</v>
      </c>
      <c r="F198" s="222" t="s">
        <v>94</v>
      </c>
      <c r="G198" s="219"/>
      <c r="H198" s="223">
        <v>6.7699999999999996</v>
      </c>
      <c r="I198" s="224"/>
      <c r="J198" s="219"/>
      <c r="K198" s="219"/>
      <c r="L198" s="225"/>
      <c r="M198" s="226"/>
      <c r="N198" s="227"/>
      <c r="O198" s="227"/>
      <c r="P198" s="227"/>
      <c r="Q198" s="227"/>
      <c r="R198" s="227"/>
      <c r="S198" s="227"/>
      <c r="T198" s="228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29" t="s">
        <v>183</v>
      </c>
      <c r="AU198" s="229" t="s">
        <v>85</v>
      </c>
      <c r="AV198" s="13" t="s">
        <v>85</v>
      </c>
      <c r="AW198" s="13" t="s">
        <v>35</v>
      </c>
      <c r="AX198" s="13" t="s">
        <v>76</v>
      </c>
      <c r="AY198" s="229" t="s">
        <v>175</v>
      </c>
    </row>
    <row r="199" s="13" customFormat="1">
      <c r="A199" s="13"/>
      <c r="B199" s="218"/>
      <c r="C199" s="219"/>
      <c r="D199" s="220" t="s">
        <v>183</v>
      </c>
      <c r="E199" s="221" t="s">
        <v>19</v>
      </c>
      <c r="F199" s="222" t="s">
        <v>97</v>
      </c>
      <c r="G199" s="219"/>
      <c r="H199" s="223">
        <v>7.8700000000000001</v>
      </c>
      <c r="I199" s="224"/>
      <c r="J199" s="219"/>
      <c r="K199" s="219"/>
      <c r="L199" s="225"/>
      <c r="M199" s="226"/>
      <c r="N199" s="227"/>
      <c r="O199" s="227"/>
      <c r="P199" s="227"/>
      <c r="Q199" s="227"/>
      <c r="R199" s="227"/>
      <c r="S199" s="227"/>
      <c r="T199" s="228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29" t="s">
        <v>183</v>
      </c>
      <c r="AU199" s="229" t="s">
        <v>85</v>
      </c>
      <c r="AV199" s="13" t="s">
        <v>85</v>
      </c>
      <c r="AW199" s="13" t="s">
        <v>35</v>
      </c>
      <c r="AX199" s="13" t="s">
        <v>76</v>
      </c>
      <c r="AY199" s="229" t="s">
        <v>175</v>
      </c>
    </row>
    <row r="200" s="16" customFormat="1">
      <c r="A200" s="16"/>
      <c r="B200" s="251"/>
      <c r="C200" s="252"/>
      <c r="D200" s="220" t="s">
        <v>183</v>
      </c>
      <c r="E200" s="253" t="s">
        <v>19</v>
      </c>
      <c r="F200" s="254" t="s">
        <v>192</v>
      </c>
      <c r="G200" s="252"/>
      <c r="H200" s="255">
        <v>63.399999999999999</v>
      </c>
      <c r="I200" s="256"/>
      <c r="J200" s="252"/>
      <c r="K200" s="252"/>
      <c r="L200" s="257"/>
      <c r="M200" s="258"/>
      <c r="N200" s="259"/>
      <c r="O200" s="259"/>
      <c r="P200" s="259"/>
      <c r="Q200" s="259"/>
      <c r="R200" s="259"/>
      <c r="S200" s="259"/>
      <c r="T200" s="260"/>
      <c r="U200" s="16"/>
      <c r="V200" s="16"/>
      <c r="W200" s="16"/>
      <c r="X200" s="16"/>
      <c r="Y200" s="16"/>
      <c r="Z200" s="16"/>
      <c r="AA200" s="16"/>
      <c r="AB200" s="16"/>
      <c r="AC200" s="16"/>
      <c r="AD200" s="16"/>
      <c r="AE200" s="16"/>
      <c r="AT200" s="261" t="s">
        <v>183</v>
      </c>
      <c r="AU200" s="261" t="s">
        <v>85</v>
      </c>
      <c r="AV200" s="16" t="s">
        <v>176</v>
      </c>
      <c r="AW200" s="16" t="s">
        <v>35</v>
      </c>
      <c r="AX200" s="16" t="s">
        <v>76</v>
      </c>
      <c r="AY200" s="261" t="s">
        <v>175</v>
      </c>
    </row>
    <row r="201" s="14" customFormat="1">
      <c r="A201" s="14"/>
      <c r="B201" s="230"/>
      <c r="C201" s="231"/>
      <c r="D201" s="220" t="s">
        <v>183</v>
      </c>
      <c r="E201" s="232" t="s">
        <v>19</v>
      </c>
      <c r="F201" s="233" t="s">
        <v>186</v>
      </c>
      <c r="G201" s="231"/>
      <c r="H201" s="234">
        <v>208.94499999999999</v>
      </c>
      <c r="I201" s="235"/>
      <c r="J201" s="231"/>
      <c r="K201" s="231"/>
      <c r="L201" s="236"/>
      <c r="M201" s="237"/>
      <c r="N201" s="238"/>
      <c r="O201" s="238"/>
      <c r="P201" s="238"/>
      <c r="Q201" s="238"/>
      <c r="R201" s="238"/>
      <c r="S201" s="238"/>
      <c r="T201" s="239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40" t="s">
        <v>183</v>
      </c>
      <c r="AU201" s="240" t="s">
        <v>85</v>
      </c>
      <c r="AV201" s="14" t="s">
        <v>181</v>
      </c>
      <c r="AW201" s="14" t="s">
        <v>35</v>
      </c>
      <c r="AX201" s="14" t="s">
        <v>36</v>
      </c>
      <c r="AY201" s="240" t="s">
        <v>175</v>
      </c>
    </row>
    <row r="202" s="2" customFormat="1" ht="24.15" customHeight="1">
      <c r="A202" s="40"/>
      <c r="B202" s="41"/>
      <c r="C202" s="204" t="s">
        <v>288</v>
      </c>
      <c r="D202" s="204" t="s">
        <v>178</v>
      </c>
      <c r="E202" s="205" t="s">
        <v>289</v>
      </c>
      <c r="F202" s="206" t="s">
        <v>290</v>
      </c>
      <c r="G202" s="207" t="s">
        <v>88</v>
      </c>
      <c r="H202" s="208">
        <v>63.399999999999999</v>
      </c>
      <c r="I202" s="209"/>
      <c r="J202" s="210">
        <f>ROUND(I202*H202,2)</f>
        <v>0</v>
      </c>
      <c r="K202" s="211"/>
      <c r="L202" s="46"/>
      <c r="M202" s="212" t="s">
        <v>19</v>
      </c>
      <c r="N202" s="213" t="s">
        <v>47</v>
      </c>
      <c r="O202" s="86"/>
      <c r="P202" s="214">
        <f>O202*H202</f>
        <v>0</v>
      </c>
      <c r="Q202" s="214">
        <v>4.0000000000000003E-05</v>
      </c>
      <c r="R202" s="214">
        <f>Q202*H202</f>
        <v>0.0025360000000000001</v>
      </c>
      <c r="S202" s="214">
        <v>0</v>
      </c>
      <c r="T202" s="215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16" t="s">
        <v>181</v>
      </c>
      <c r="AT202" s="216" t="s">
        <v>178</v>
      </c>
      <c r="AU202" s="216" t="s">
        <v>85</v>
      </c>
      <c r="AY202" s="19" t="s">
        <v>175</v>
      </c>
      <c r="BE202" s="217">
        <f>IF(N202="základní",J202,0)</f>
        <v>0</v>
      </c>
      <c r="BF202" s="217">
        <f>IF(N202="snížená",J202,0)</f>
        <v>0</v>
      </c>
      <c r="BG202" s="217">
        <f>IF(N202="zákl. přenesená",J202,0)</f>
        <v>0</v>
      </c>
      <c r="BH202" s="217">
        <f>IF(N202="sníž. přenesená",J202,0)</f>
        <v>0</v>
      </c>
      <c r="BI202" s="217">
        <f>IF(N202="nulová",J202,0)</f>
        <v>0</v>
      </c>
      <c r="BJ202" s="19" t="s">
        <v>36</v>
      </c>
      <c r="BK202" s="217">
        <f>ROUND(I202*H202,2)</f>
        <v>0</v>
      </c>
      <c r="BL202" s="19" t="s">
        <v>181</v>
      </c>
      <c r="BM202" s="216" t="s">
        <v>291</v>
      </c>
    </row>
    <row r="203" s="13" customFormat="1">
      <c r="A203" s="13"/>
      <c r="B203" s="218"/>
      <c r="C203" s="219"/>
      <c r="D203" s="220" t="s">
        <v>183</v>
      </c>
      <c r="E203" s="221" t="s">
        <v>19</v>
      </c>
      <c r="F203" s="222" t="s">
        <v>292</v>
      </c>
      <c r="G203" s="219"/>
      <c r="H203" s="223">
        <v>13.19</v>
      </c>
      <c r="I203" s="224"/>
      <c r="J203" s="219"/>
      <c r="K203" s="219"/>
      <c r="L203" s="225"/>
      <c r="M203" s="226"/>
      <c r="N203" s="227"/>
      <c r="O203" s="227"/>
      <c r="P203" s="227"/>
      <c r="Q203" s="227"/>
      <c r="R203" s="227"/>
      <c r="S203" s="227"/>
      <c r="T203" s="228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29" t="s">
        <v>183</v>
      </c>
      <c r="AU203" s="229" t="s">
        <v>85</v>
      </c>
      <c r="AV203" s="13" t="s">
        <v>85</v>
      </c>
      <c r="AW203" s="13" t="s">
        <v>35</v>
      </c>
      <c r="AX203" s="13" t="s">
        <v>76</v>
      </c>
      <c r="AY203" s="229" t="s">
        <v>175</v>
      </c>
    </row>
    <row r="204" s="13" customFormat="1">
      <c r="A204" s="13"/>
      <c r="B204" s="218"/>
      <c r="C204" s="219"/>
      <c r="D204" s="220" t="s">
        <v>183</v>
      </c>
      <c r="E204" s="221" t="s">
        <v>19</v>
      </c>
      <c r="F204" s="222" t="s">
        <v>293</v>
      </c>
      <c r="G204" s="219"/>
      <c r="H204" s="223">
        <v>3.7200000000000002</v>
      </c>
      <c r="I204" s="224"/>
      <c r="J204" s="219"/>
      <c r="K204" s="219"/>
      <c r="L204" s="225"/>
      <c r="M204" s="226"/>
      <c r="N204" s="227"/>
      <c r="O204" s="227"/>
      <c r="P204" s="227"/>
      <c r="Q204" s="227"/>
      <c r="R204" s="227"/>
      <c r="S204" s="227"/>
      <c r="T204" s="228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29" t="s">
        <v>183</v>
      </c>
      <c r="AU204" s="229" t="s">
        <v>85</v>
      </c>
      <c r="AV204" s="13" t="s">
        <v>85</v>
      </c>
      <c r="AW204" s="13" t="s">
        <v>35</v>
      </c>
      <c r="AX204" s="13" t="s">
        <v>76</v>
      </c>
      <c r="AY204" s="229" t="s">
        <v>175</v>
      </c>
    </row>
    <row r="205" s="13" customFormat="1">
      <c r="A205" s="13"/>
      <c r="B205" s="218"/>
      <c r="C205" s="219"/>
      <c r="D205" s="220" t="s">
        <v>183</v>
      </c>
      <c r="E205" s="221" t="s">
        <v>19</v>
      </c>
      <c r="F205" s="222" t="s">
        <v>294</v>
      </c>
      <c r="G205" s="219"/>
      <c r="H205" s="223">
        <v>14.779999999999999</v>
      </c>
      <c r="I205" s="224"/>
      <c r="J205" s="219"/>
      <c r="K205" s="219"/>
      <c r="L205" s="225"/>
      <c r="M205" s="226"/>
      <c r="N205" s="227"/>
      <c r="O205" s="227"/>
      <c r="P205" s="227"/>
      <c r="Q205" s="227"/>
      <c r="R205" s="227"/>
      <c r="S205" s="227"/>
      <c r="T205" s="228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29" t="s">
        <v>183</v>
      </c>
      <c r="AU205" s="229" t="s">
        <v>85</v>
      </c>
      <c r="AV205" s="13" t="s">
        <v>85</v>
      </c>
      <c r="AW205" s="13" t="s">
        <v>35</v>
      </c>
      <c r="AX205" s="13" t="s">
        <v>76</v>
      </c>
      <c r="AY205" s="229" t="s">
        <v>175</v>
      </c>
    </row>
    <row r="206" s="13" customFormat="1">
      <c r="A206" s="13"/>
      <c r="B206" s="218"/>
      <c r="C206" s="219"/>
      <c r="D206" s="220" t="s">
        <v>183</v>
      </c>
      <c r="E206" s="221" t="s">
        <v>19</v>
      </c>
      <c r="F206" s="222" t="s">
        <v>295</v>
      </c>
      <c r="G206" s="219"/>
      <c r="H206" s="223">
        <v>9.5700000000000003</v>
      </c>
      <c r="I206" s="224"/>
      <c r="J206" s="219"/>
      <c r="K206" s="219"/>
      <c r="L206" s="225"/>
      <c r="M206" s="226"/>
      <c r="N206" s="227"/>
      <c r="O206" s="227"/>
      <c r="P206" s="227"/>
      <c r="Q206" s="227"/>
      <c r="R206" s="227"/>
      <c r="S206" s="227"/>
      <c r="T206" s="228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29" t="s">
        <v>183</v>
      </c>
      <c r="AU206" s="229" t="s">
        <v>85</v>
      </c>
      <c r="AV206" s="13" t="s">
        <v>85</v>
      </c>
      <c r="AW206" s="13" t="s">
        <v>35</v>
      </c>
      <c r="AX206" s="13" t="s">
        <v>76</v>
      </c>
      <c r="AY206" s="229" t="s">
        <v>175</v>
      </c>
    </row>
    <row r="207" s="13" customFormat="1">
      <c r="A207" s="13"/>
      <c r="B207" s="218"/>
      <c r="C207" s="219"/>
      <c r="D207" s="220" t="s">
        <v>183</v>
      </c>
      <c r="E207" s="221" t="s">
        <v>19</v>
      </c>
      <c r="F207" s="222" t="s">
        <v>296</v>
      </c>
      <c r="G207" s="219"/>
      <c r="H207" s="223">
        <v>3.0499999999999998</v>
      </c>
      <c r="I207" s="224"/>
      <c r="J207" s="219"/>
      <c r="K207" s="219"/>
      <c r="L207" s="225"/>
      <c r="M207" s="226"/>
      <c r="N207" s="227"/>
      <c r="O207" s="227"/>
      <c r="P207" s="227"/>
      <c r="Q207" s="227"/>
      <c r="R207" s="227"/>
      <c r="S207" s="227"/>
      <c r="T207" s="228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29" t="s">
        <v>183</v>
      </c>
      <c r="AU207" s="229" t="s">
        <v>85</v>
      </c>
      <c r="AV207" s="13" t="s">
        <v>85</v>
      </c>
      <c r="AW207" s="13" t="s">
        <v>35</v>
      </c>
      <c r="AX207" s="13" t="s">
        <v>76</v>
      </c>
      <c r="AY207" s="229" t="s">
        <v>175</v>
      </c>
    </row>
    <row r="208" s="13" customFormat="1">
      <c r="A208" s="13"/>
      <c r="B208" s="218"/>
      <c r="C208" s="219"/>
      <c r="D208" s="220" t="s">
        <v>183</v>
      </c>
      <c r="E208" s="221" t="s">
        <v>19</v>
      </c>
      <c r="F208" s="222" t="s">
        <v>297</v>
      </c>
      <c r="G208" s="219"/>
      <c r="H208" s="223">
        <v>11.220000000000001</v>
      </c>
      <c r="I208" s="224"/>
      <c r="J208" s="219"/>
      <c r="K208" s="219"/>
      <c r="L208" s="225"/>
      <c r="M208" s="226"/>
      <c r="N208" s="227"/>
      <c r="O208" s="227"/>
      <c r="P208" s="227"/>
      <c r="Q208" s="227"/>
      <c r="R208" s="227"/>
      <c r="S208" s="227"/>
      <c r="T208" s="228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29" t="s">
        <v>183</v>
      </c>
      <c r="AU208" s="229" t="s">
        <v>85</v>
      </c>
      <c r="AV208" s="13" t="s">
        <v>85</v>
      </c>
      <c r="AW208" s="13" t="s">
        <v>35</v>
      </c>
      <c r="AX208" s="13" t="s">
        <v>76</v>
      </c>
      <c r="AY208" s="229" t="s">
        <v>175</v>
      </c>
    </row>
    <row r="209" s="13" customFormat="1">
      <c r="A209" s="13"/>
      <c r="B209" s="218"/>
      <c r="C209" s="219"/>
      <c r="D209" s="220" t="s">
        <v>183</v>
      </c>
      <c r="E209" s="221" t="s">
        <v>19</v>
      </c>
      <c r="F209" s="222" t="s">
        <v>298</v>
      </c>
      <c r="G209" s="219"/>
      <c r="H209" s="223">
        <v>3.8900000000000001</v>
      </c>
      <c r="I209" s="224"/>
      <c r="J209" s="219"/>
      <c r="K209" s="219"/>
      <c r="L209" s="225"/>
      <c r="M209" s="226"/>
      <c r="N209" s="227"/>
      <c r="O209" s="227"/>
      <c r="P209" s="227"/>
      <c r="Q209" s="227"/>
      <c r="R209" s="227"/>
      <c r="S209" s="227"/>
      <c r="T209" s="228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29" t="s">
        <v>183</v>
      </c>
      <c r="AU209" s="229" t="s">
        <v>85</v>
      </c>
      <c r="AV209" s="13" t="s">
        <v>85</v>
      </c>
      <c r="AW209" s="13" t="s">
        <v>35</v>
      </c>
      <c r="AX209" s="13" t="s">
        <v>76</v>
      </c>
      <c r="AY209" s="229" t="s">
        <v>175</v>
      </c>
    </row>
    <row r="210" s="13" customFormat="1">
      <c r="A210" s="13"/>
      <c r="B210" s="218"/>
      <c r="C210" s="219"/>
      <c r="D210" s="220" t="s">
        <v>183</v>
      </c>
      <c r="E210" s="221" t="s">
        <v>19</v>
      </c>
      <c r="F210" s="222" t="s">
        <v>299</v>
      </c>
      <c r="G210" s="219"/>
      <c r="H210" s="223">
        <v>2.1800000000000002</v>
      </c>
      <c r="I210" s="224"/>
      <c r="J210" s="219"/>
      <c r="K210" s="219"/>
      <c r="L210" s="225"/>
      <c r="M210" s="226"/>
      <c r="N210" s="227"/>
      <c r="O210" s="227"/>
      <c r="P210" s="227"/>
      <c r="Q210" s="227"/>
      <c r="R210" s="227"/>
      <c r="S210" s="227"/>
      <c r="T210" s="228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29" t="s">
        <v>183</v>
      </c>
      <c r="AU210" s="229" t="s">
        <v>85</v>
      </c>
      <c r="AV210" s="13" t="s">
        <v>85</v>
      </c>
      <c r="AW210" s="13" t="s">
        <v>35</v>
      </c>
      <c r="AX210" s="13" t="s">
        <v>76</v>
      </c>
      <c r="AY210" s="229" t="s">
        <v>175</v>
      </c>
    </row>
    <row r="211" s="13" customFormat="1">
      <c r="A211" s="13"/>
      <c r="B211" s="218"/>
      <c r="C211" s="219"/>
      <c r="D211" s="220" t="s">
        <v>183</v>
      </c>
      <c r="E211" s="221" t="s">
        <v>19</v>
      </c>
      <c r="F211" s="222" t="s">
        <v>300</v>
      </c>
      <c r="G211" s="219"/>
      <c r="H211" s="223">
        <v>1.8</v>
      </c>
      <c r="I211" s="224"/>
      <c r="J211" s="219"/>
      <c r="K211" s="219"/>
      <c r="L211" s="225"/>
      <c r="M211" s="226"/>
      <c r="N211" s="227"/>
      <c r="O211" s="227"/>
      <c r="P211" s="227"/>
      <c r="Q211" s="227"/>
      <c r="R211" s="227"/>
      <c r="S211" s="227"/>
      <c r="T211" s="228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29" t="s">
        <v>183</v>
      </c>
      <c r="AU211" s="229" t="s">
        <v>85</v>
      </c>
      <c r="AV211" s="13" t="s">
        <v>85</v>
      </c>
      <c r="AW211" s="13" t="s">
        <v>35</v>
      </c>
      <c r="AX211" s="13" t="s">
        <v>76</v>
      </c>
      <c r="AY211" s="229" t="s">
        <v>175</v>
      </c>
    </row>
    <row r="212" s="14" customFormat="1">
      <c r="A212" s="14"/>
      <c r="B212" s="230"/>
      <c r="C212" s="231"/>
      <c r="D212" s="220" t="s">
        <v>183</v>
      </c>
      <c r="E212" s="232" t="s">
        <v>301</v>
      </c>
      <c r="F212" s="233" t="s">
        <v>186</v>
      </c>
      <c r="G212" s="231"/>
      <c r="H212" s="234">
        <v>63.399999999999999</v>
      </c>
      <c r="I212" s="235"/>
      <c r="J212" s="231"/>
      <c r="K212" s="231"/>
      <c r="L212" s="236"/>
      <c r="M212" s="237"/>
      <c r="N212" s="238"/>
      <c r="O212" s="238"/>
      <c r="P212" s="238"/>
      <c r="Q212" s="238"/>
      <c r="R212" s="238"/>
      <c r="S212" s="238"/>
      <c r="T212" s="239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40" t="s">
        <v>183</v>
      </c>
      <c r="AU212" s="240" t="s">
        <v>85</v>
      </c>
      <c r="AV212" s="14" t="s">
        <v>181</v>
      </c>
      <c r="AW212" s="14" t="s">
        <v>35</v>
      </c>
      <c r="AX212" s="14" t="s">
        <v>36</v>
      </c>
      <c r="AY212" s="240" t="s">
        <v>175</v>
      </c>
    </row>
    <row r="213" s="2" customFormat="1" ht="24.15" customHeight="1">
      <c r="A213" s="40"/>
      <c r="B213" s="41"/>
      <c r="C213" s="204" t="s">
        <v>302</v>
      </c>
      <c r="D213" s="204" t="s">
        <v>178</v>
      </c>
      <c r="E213" s="205" t="s">
        <v>303</v>
      </c>
      <c r="F213" s="206" t="s">
        <v>304</v>
      </c>
      <c r="G213" s="207" t="s">
        <v>88</v>
      </c>
      <c r="H213" s="208">
        <v>2.9039999999999999</v>
      </c>
      <c r="I213" s="209"/>
      <c r="J213" s="210">
        <f>ROUND(I213*H213,2)</f>
        <v>0</v>
      </c>
      <c r="K213" s="211"/>
      <c r="L213" s="46"/>
      <c r="M213" s="212" t="s">
        <v>19</v>
      </c>
      <c r="N213" s="213" t="s">
        <v>47</v>
      </c>
      <c r="O213" s="86"/>
      <c r="P213" s="214">
        <f>O213*H213</f>
        <v>0</v>
      </c>
      <c r="Q213" s="214">
        <v>0</v>
      </c>
      <c r="R213" s="214">
        <f>Q213*H213</f>
        <v>0</v>
      </c>
      <c r="S213" s="214">
        <v>0.13100000000000001</v>
      </c>
      <c r="T213" s="215">
        <f>S213*H213</f>
        <v>0.38042399999999998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16" t="s">
        <v>181</v>
      </c>
      <c r="AT213" s="216" t="s">
        <v>178</v>
      </c>
      <c r="AU213" s="216" t="s">
        <v>85</v>
      </c>
      <c r="AY213" s="19" t="s">
        <v>175</v>
      </c>
      <c r="BE213" s="217">
        <f>IF(N213="základní",J213,0)</f>
        <v>0</v>
      </c>
      <c r="BF213" s="217">
        <f>IF(N213="snížená",J213,0)</f>
        <v>0</v>
      </c>
      <c r="BG213" s="217">
        <f>IF(N213="zákl. přenesená",J213,0)</f>
        <v>0</v>
      </c>
      <c r="BH213" s="217">
        <f>IF(N213="sníž. přenesená",J213,0)</f>
        <v>0</v>
      </c>
      <c r="BI213" s="217">
        <f>IF(N213="nulová",J213,0)</f>
        <v>0</v>
      </c>
      <c r="BJ213" s="19" t="s">
        <v>36</v>
      </c>
      <c r="BK213" s="217">
        <f>ROUND(I213*H213,2)</f>
        <v>0</v>
      </c>
      <c r="BL213" s="19" t="s">
        <v>181</v>
      </c>
      <c r="BM213" s="216" t="s">
        <v>305</v>
      </c>
    </row>
    <row r="214" s="13" customFormat="1">
      <c r="A214" s="13"/>
      <c r="B214" s="218"/>
      <c r="C214" s="219"/>
      <c r="D214" s="220" t="s">
        <v>183</v>
      </c>
      <c r="E214" s="221" t="s">
        <v>19</v>
      </c>
      <c r="F214" s="222" t="s">
        <v>306</v>
      </c>
      <c r="G214" s="219"/>
      <c r="H214" s="223">
        <v>2.9039999999999999</v>
      </c>
      <c r="I214" s="224"/>
      <c r="J214" s="219"/>
      <c r="K214" s="219"/>
      <c r="L214" s="225"/>
      <c r="M214" s="226"/>
      <c r="N214" s="227"/>
      <c r="O214" s="227"/>
      <c r="P214" s="227"/>
      <c r="Q214" s="227"/>
      <c r="R214" s="227"/>
      <c r="S214" s="227"/>
      <c r="T214" s="228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29" t="s">
        <v>183</v>
      </c>
      <c r="AU214" s="229" t="s">
        <v>85</v>
      </c>
      <c r="AV214" s="13" t="s">
        <v>85</v>
      </c>
      <c r="AW214" s="13" t="s">
        <v>35</v>
      </c>
      <c r="AX214" s="13" t="s">
        <v>76</v>
      </c>
      <c r="AY214" s="229" t="s">
        <v>175</v>
      </c>
    </row>
    <row r="215" s="14" customFormat="1">
      <c r="A215" s="14"/>
      <c r="B215" s="230"/>
      <c r="C215" s="231"/>
      <c r="D215" s="220" t="s">
        <v>183</v>
      </c>
      <c r="E215" s="232" t="s">
        <v>19</v>
      </c>
      <c r="F215" s="233" t="s">
        <v>186</v>
      </c>
      <c r="G215" s="231"/>
      <c r="H215" s="234">
        <v>2.9039999999999999</v>
      </c>
      <c r="I215" s="235"/>
      <c r="J215" s="231"/>
      <c r="K215" s="231"/>
      <c r="L215" s="236"/>
      <c r="M215" s="237"/>
      <c r="N215" s="238"/>
      <c r="O215" s="238"/>
      <c r="P215" s="238"/>
      <c r="Q215" s="238"/>
      <c r="R215" s="238"/>
      <c r="S215" s="238"/>
      <c r="T215" s="239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40" t="s">
        <v>183</v>
      </c>
      <c r="AU215" s="240" t="s">
        <v>85</v>
      </c>
      <c r="AV215" s="14" t="s">
        <v>181</v>
      </c>
      <c r="AW215" s="14" t="s">
        <v>35</v>
      </c>
      <c r="AX215" s="14" t="s">
        <v>36</v>
      </c>
      <c r="AY215" s="240" t="s">
        <v>175</v>
      </c>
    </row>
    <row r="216" s="2" customFormat="1" ht="14.4" customHeight="1">
      <c r="A216" s="40"/>
      <c r="B216" s="41"/>
      <c r="C216" s="204" t="s">
        <v>307</v>
      </c>
      <c r="D216" s="204" t="s">
        <v>178</v>
      </c>
      <c r="E216" s="205" t="s">
        <v>308</v>
      </c>
      <c r="F216" s="206" t="s">
        <v>309</v>
      </c>
      <c r="G216" s="207" t="s">
        <v>310</v>
      </c>
      <c r="H216" s="208">
        <v>0.109</v>
      </c>
      <c r="I216" s="209"/>
      <c r="J216" s="210">
        <f>ROUND(I216*H216,2)</f>
        <v>0</v>
      </c>
      <c r="K216" s="211"/>
      <c r="L216" s="46"/>
      <c r="M216" s="212" t="s">
        <v>19</v>
      </c>
      <c r="N216" s="213" t="s">
        <v>47</v>
      </c>
      <c r="O216" s="86"/>
      <c r="P216" s="214">
        <f>O216*H216</f>
        <v>0</v>
      </c>
      <c r="Q216" s="214">
        <v>0</v>
      </c>
      <c r="R216" s="214">
        <f>Q216*H216</f>
        <v>0</v>
      </c>
      <c r="S216" s="214">
        <v>2.2000000000000002</v>
      </c>
      <c r="T216" s="215">
        <f>S216*H216</f>
        <v>0.23980000000000001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16" t="s">
        <v>181</v>
      </c>
      <c r="AT216" s="216" t="s">
        <v>178</v>
      </c>
      <c r="AU216" s="216" t="s">
        <v>85</v>
      </c>
      <c r="AY216" s="19" t="s">
        <v>175</v>
      </c>
      <c r="BE216" s="217">
        <f>IF(N216="základní",J216,0)</f>
        <v>0</v>
      </c>
      <c r="BF216" s="217">
        <f>IF(N216="snížená",J216,0)</f>
        <v>0</v>
      </c>
      <c r="BG216" s="217">
        <f>IF(N216="zákl. přenesená",J216,0)</f>
        <v>0</v>
      </c>
      <c r="BH216" s="217">
        <f>IF(N216="sníž. přenesená",J216,0)</f>
        <v>0</v>
      </c>
      <c r="BI216" s="217">
        <f>IF(N216="nulová",J216,0)</f>
        <v>0</v>
      </c>
      <c r="BJ216" s="19" t="s">
        <v>36</v>
      </c>
      <c r="BK216" s="217">
        <f>ROUND(I216*H216,2)</f>
        <v>0</v>
      </c>
      <c r="BL216" s="19" t="s">
        <v>181</v>
      </c>
      <c r="BM216" s="216" t="s">
        <v>311</v>
      </c>
    </row>
    <row r="217" s="13" customFormat="1">
      <c r="A217" s="13"/>
      <c r="B217" s="218"/>
      <c r="C217" s="219"/>
      <c r="D217" s="220" t="s">
        <v>183</v>
      </c>
      <c r="E217" s="221" t="s">
        <v>19</v>
      </c>
      <c r="F217" s="222" t="s">
        <v>312</v>
      </c>
      <c r="G217" s="219"/>
      <c r="H217" s="223">
        <v>0.041000000000000002</v>
      </c>
      <c r="I217" s="224"/>
      <c r="J217" s="219"/>
      <c r="K217" s="219"/>
      <c r="L217" s="225"/>
      <c r="M217" s="226"/>
      <c r="N217" s="227"/>
      <c r="O217" s="227"/>
      <c r="P217" s="227"/>
      <c r="Q217" s="227"/>
      <c r="R217" s="227"/>
      <c r="S217" s="227"/>
      <c r="T217" s="228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29" t="s">
        <v>183</v>
      </c>
      <c r="AU217" s="229" t="s">
        <v>85</v>
      </c>
      <c r="AV217" s="13" t="s">
        <v>85</v>
      </c>
      <c r="AW217" s="13" t="s">
        <v>35</v>
      </c>
      <c r="AX217" s="13" t="s">
        <v>76</v>
      </c>
      <c r="AY217" s="229" t="s">
        <v>175</v>
      </c>
    </row>
    <row r="218" s="13" customFormat="1">
      <c r="A218" s="13"/>
      <c r="B218" s="218"/>
      <c r="C218" s="219"/>
      <c r="D218" s="220" t="s">
        <v>183</v>
      </c>
      <c r="E218" s="221" t="s">
        <v>19</v>
      </c>
      <c r="F218" s="222" t="s">
        <v>313</v>
      </c>
      <c r="G218" s="219"/>
      <c r="H218" s="223">
        <v>0.068000000000000005</v>
      </c>
      <c r="I218" s="224"/>
      <c r="J218" s="219"/>
      <c r="K218" s="219"/>
      <c r="L218" s="225"/>
      <c r="M218" s="226"/>
      <c r="N218" s="227"/>
      <c r="O218" s="227"/>
      <c r="P218" s="227"/>
      <c r="Q218" s="227"/>
      <c r="R218" s="227"/>
      <c r="S218" s="227"/>
      <c r="T218" s="228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29" t="s">
        <v>183</v>
      </c>
      <c r="AU218" s="229" t="s">
        <v>85</v>
      </c>
      <c r="AV218" s="13" t="s">
        <v>85</v>
      </c>
      <c r="AW218" s="13" t="s">
        <v>35</v>
      </c>
      <c r="AX218" s="13" t="s">
        <v>76</v>
      </c>
      <c r="AY218" s="229" t="s">
        <v>175</v>
      </c>
    </row>
    <row r="219" s="14" customFormat="1">
      <c r="A219" s="14"/>
      <c r="B219" s="230"/>
      <c r="C219" s="231"/>
      <c r="D219" s="220" t="s">
        <v>183</v>
      </c>
      <c r="E219" s="232" t="s">
        <v>19</v>
      </c>
      <c r="F219" s="233" t="s">
        <v>186</v>
      </c>
      <c r="G219" s="231"/>
      <c r="H219" s="234">
        <v>0.109</v>
      </c>
      <c r="I219" s="235"/>
      <c r="J219" s="231"/>
      <c r="K219" s="231"/>
      <c r="L219" s="236"/>
      <c r="M219" s="237"/>
      <c r="N219" s="238"/>
      <c r="O219" s="238"/>
      <c r="P219" s="238"/>
      <c r="Q219" s="238"/>
      <c r="R219" s="238"/>
      <c r="S219" s="238"/>
      <c r="T219" s="239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40" t="s">
        <v>183</v>
      </c>
      <c r="AU219" s="240" t="s">
        <v>85</v>
      </c>
      <c r="AV219" s="14" t="s">
        <v>181</v>
      </c>
      <c r="AW219" s="14" t="s">
        <v>35</v>
      </c>
      <c r="AX219" s="14" t="s">
        <v>36</v>
      </c>
      <c r="AY219" s="240" t="s">
        <v>175</v>
      </c>
    </row>
    <row r="220" s="2" customFormat="1" ht="14.4" customHeight="1">
      <c r="A220" s="40"/>
      <c r="B220" s="41"/>
      <c r="C220" s="204" t="s">
        <v>7</v>
      </c>
      <c r="D220" s="204" t="s">
        <v>178</v>
      </c>
      <c r="E220" s="205" t="s">
        <v>314</v>
      </c>
      <c r="F220" s="206" t="s">
        <v>315</v>
      </c>
      <c r="G220" s="207" t="s">
        <v>310</v>
      </c>
      <c r="H220" s="208">
        <v>1.1220000000000001</v>
      </c>
      <c r="I220" s="209"/>
      <c r="J220" s="210">
        <f>ROUND(I220*H220,2)</f>
        <v>0</v>
      </c>
      <c r="K220" s="211"/>
      <c r="L220" s="46"/>
      <c r="M220" s="212" t="s">
        <v>19</v>
      </c>
      <c r="N220" s="213" t="s">
        <v>47</v>
      </c>
      <c r="O220" s="86"/>
      <c r="P220" s="214">
        <f>O220*H220</f>
        <v>0</v>
      </c>
      <c r="Q220" s="214">
        <v>0</v>
      </c>
      <c r="R220" s="214">
        <f>Q220*H220</f>
        <v>0</v>
      </c>
      <c r="S220" s="214">
        <v>2.2000000000000002</v>
      </c>
      <c r="T220" s="215">
        <f>S220*H220</f>
        <v>2.4684000000000004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16" t="s">
        <v>181</v>
      </c>
      <c r="AT220" s="216" t="s">
        <v>178</v>
      </c>
      <c r="AU220" s="216" t="s">
        <v>85</v>
      </c>
      <c r="AY220" s="19" t="s">
        <v>175</v>
      </c>
      <c r="BE220" s="217">
        <f>IF(N220="základní",J220,0)</f>
        <v>0</v>
      </c>
      <c r="BF220" s="217">
        <f>IF(N220="snížená",J220,0)</f>
        <v>0</v>
      </c>
      <c r="BG220" s="217">
        <f>IF(N220="zákl. přenesená",J220,0)</f>
        <v>0</v>
      </c>
      <c r="BH220" s="217">
        <f>IF(N220="sníž. přenesená",J220,0)</f>
        <v>0</v>
      </c>
      <c r="BI220" s="217">
        <f>IF(N220="nulová",J220,0)</f>
        <v>0</v>
      </c>
      <c r="BJ220" s="19" t="s">
        <v>36</v>
      </c>
      <c r="BK220" s="217">
        <f>ROUND(I220*H220,2)</f>
        <v>0</v>
      </c>
      <c r="BL220" s="19" t="s">
        <v>181</v>
      </c>
      <c r="BM220" s="216" t="s">
        <v>316</v>
      </c>
    </row>
    <row r="221" s="13" customFormat="1">
      <c r="A221" s="13"/>
      <c r="B221" s="218"/>
      <c r="C221" s="219"/>
      <c r="D221" s="220" t="s">
        <v>183</v>
      </c>
      <c r="E221" s="221" t="s">
        <v>19</v>
      </c>
      <c r="F221" s="222" t="s">
        <v>317</v>
      </c>
      <c r="G221" s="219"/>
      <c r="H221" s="223">
        <v>1.1220000000000001</v>
      </c>
      <c r="I221" s="224"/>
      <c r="J221" s="219"/>
      <c r="K221" s="219"/>
      <c r="L221" s="225"/>
      <c r="M221" s="226"/>
      <c r="N221" s="227"/>
      <c r="O221" s="227"/>
      <c r="P221" s="227"/>
      <c r="Q221" s="227"/>
      <c r="R221" s="227"/>
      <c r="S221" s="227"/>
      <c r="T221" s="228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29" t="s">
        <v>183</v>
      </c>
      <c r="AU221" s="229" t="s">
        <v>85</v>
      </c>
      <c r="AV221" s="13" t="s">
        <v>85</v>
      </c>
      <c r="AW221" s="13" t="s">
        <v>35</v>
      </c>
      <c r="AX221" s="13" t="s">
        <v>76</v>
      </c>
      <c r="AY221" s="229" t="s">
        <v>175</v>
      </c>
    </row>
    <row r="222" s="14" customFormat="1">
      <c r="A222" s="14"/>
      <c r="B222" s="230"/>
      <c r="C222" s="231"/>
      <c r="D222" s="220" t="s">
        <v>183</v>
      </c>
      <c r="E222" s="232" t="s">
        <v>19</v>
      </c>
      <c r="F222" s="233" t="s">
        <v>186</v>
      </c>
      <c r="G222" s="231"/>
      <c r="H222" s="234">
        <v>1.1220000000000001</v>
      </c>
      <c r="I222" s="235"/>
      <c r="J222" s="231"/>
      <c r="K222" s="231"/>
      <c r="L222" s="236"/>
      <c r="M222" s="237"/>
      <c r="N222" s="238"/>
      <c r="O222" s="238"/>
      <c r="P222" s="238"/>
      <c r="Q222" s="238"/>
      <c r="R222" s="238"/>
      <c r="S222" s="238"/>
      <c r="T222" s="239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40" t="s">
        <v>183</v>
      </c>
      <c r="AU222" s="240" t="s">
        <v>85</v>
      </c>
      <c r="AV222" s="14" t="s">
        <v>181</v>
      </c>
      <c r="AW222" s="14" t="s">
        <v>35</v>
      </c>
      <c r="AX222" s="14" t="s">
        <v>36</v>
      </c>
      <c r="AY222" s="240" t="s">
        <v>175</v>
      </c>
    </row>
    <row r="223" s="2" customFormat="1" ht="24.15" customHeight="1">
      <c r="A223" s="40"/>
      <c r="B223" s="41"/>
      <c r="C223" s="204" t="s">
        <v>318</v>
      </c>
      <c r="D223" s="204" t="s">
        <v>178</v>
      </c>
      <c r="E223" s="205" t="s">
        <v>319</v>
      </c>
      <c r="F223" s="206" t="s">
        <v>320</v>
      </c>
      <c r="G223" s="207" t="s">
        <v>88</v>
      </c>
      <c r="H223" s="208">
        <v>8.6039999999999992</v>
      </c>
      <c r="I223" s="209"/>
      <c r="J223" s="210">
        <f>ROUND(I223*H223,2)</f>
        <v>0</v>
      </c>
      <c r="K223" s="211"/>
      <c r="L223" s="46"/>
      <c r="M223" s="212" t="s">
        <v>19</v>
      </c>
      <c r="N223" s="213" t="s">
        <v>47</v>
      </c>
      <c r="O223" s="86"/>
      <c r="P223" s="214">
        <f>O223*H223</f>
        <v>0</v>
      </c>
      <c r="Q223" s="214">
        <v>0</v>
      </c>
      <c r="R223" s="214">
        <f>Q223*H223</f>
        <v>0</v>
      </c>
      <c r="S223" s="214">
        <v>0.087999999999999995</v>
      </c>
      <c r="T223" s="215">
        <f>S223*H223</f>
        <v>0.75715199999999994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16" t="s">
        <v>181</v>
      </c>
      <c r="AT223" s="216" t="s">
        <v>178</v>
      </c>
      <c r="AU223" s="216" t="s">
        <v>85</v>
      </c>
      <c r="AY223" s="19" t="s">
        <v>175</v>
      </c>
      <c r="BE223" s="217">
        <f>IF(N223="základní",J223,0)</f>
        <v>0</v>
      </c>
      <c r="BF223" s="217">
        <f>IF(N223="snížená",J223,0)</f>
        <v>0</v>
      </c>
      <c r="BG223" s="217">
        <f>IF(N223="zákl. přenesená",J223,0)</f>
        <v>0</v>
      </c>
      <c r="BH223" s="217">
        <f>IF(N223="sníž. přenesená",J223,0)</f>
        <v>0</v>
      </c>
      <c r="BI223" s="217">
        <f>IF(N223="nulová",J223,0)</f>
        <v>0</v>
      </c>
      <c r="BJ223" s="19" t="s">
        <v>36</v>
      </c>
      <c r="BK223" s="217">
        <f>ROUND(I223*H223,2)</f>
        <v>0</v>
      </c>
      <c r="BL223" s="19" t="s">
        <v>181</v>
      </c>
      <c r="BM223" s="216" t="s">
        <v>321</v>
      </c>
    </row>
    <row r="224" s="15" customFormat="1">
      <c r="A224" s="15"/>
      <c r="B224" s="241"/>
      <c r="C224" s="242"/>
      <c r="D224" s="220" t="s">
        <v>183</v>
      </c>
      <c r="E224" s="243" t="s">
        <v>19</v>
      </c>
      <c r="F224" s="244" t="s">
        <v>322</v>
      </c>
      <c r="G224" s="242"/>
      <c r="H224" s="243" t="s">
        <v>19</v>
      </c>
      <c r="I224" s="245"/>
      <c r="J224" s="242"/>
      <c r="K224" s="242"/>
      <c r="L224" s="246"/>
      <c r="M224" s="247"/>
      <c r="N224" s="248"/>
      <c r="O224" s="248"/>
      <c r="P224" s="248"/>
      <c r="Q224" s="248"/>
      <c r="R224" s="248"/>
      <c r="S224" s="248"/>
      <c r="T224" s="249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T224" s="250" t="s">
        <v>183</v>
      </c>
      <c r="AU224" s="250" t="s">
        <v>85</v>
      </c>
      <c r="AV224" s="15" t="s">
        <v>36</v>
      </c>
      <c r="AW224" s="15" t="s">
        <v>35</v>
      </c>
      <c r="AX224" s="15" t="s">
        <v>76</v>
      </c>
      <c r="AY224" s="250" t="s">
        <v>175</v>
      </c>
    </row>
    <row r="225" s="13" customFormat="1">
      <c r="A225" s="13"/>
      <c r="B225" s="218"/>
      <c r="C225" s="219"/>
      <c r="D225" s="220" t="s">
        <v>183</v>
      </c>
      <c r="E225" s="221" t="s">
        <v>19</v>
      </c>
      <c r="F225" s="222" t="s">
        <v>323</v>
      </c>
      <c r="G225" s="219"/>
      <c r="H225" s="223">
        <v>8.6039999999999992</v>
      </c>
      <c r="I225" s="224"/>
      <c r="J225" s="219"/>
      <c r="K225" s="219"/>
      <c r="L225" s="225"/>
      <c r="M225" s="226"/>
      <c r="N225" s="227"/>
      <c r="O225" s="227"/>
      <c r="P225" s="227"/>
      <c r="Q225" s="227"/>
      <c r="R225" s="227"/>
      <c r="S225" s="227"/>
      <c r="T225" s="228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29" t="s">
        <v>183</v>
      </c>
      <c r="AU225" s="229" t="s">
        <v>85</v>
      </c>
      <c r="AV225" s="13" t="s">
        <v>85</v>
      </c>
      <c r="AW225" s="13" t="s">
        <v>35</v>
      </c>
      <c r="AX225" s="13" t="s">
        <v>76</v>
      </c>
      <c r="AY225" s="229" t="s">
        <v>175</v>
      </c>
    </row>
    <row r="226" s="14" customFormat="1">
      <c r="A226" s="14"/>
      <c r="B226" s="230"/>
      <c r="C226" s="231"/>
      <c r="D226" s="220" t="s">
        <v>183</v>
      </c>
      <c r="E226" s="232" t="s">
        <v>19</v>
      </c>
      <c r="F226" s="233" t="s">
        <v>186</v>
      </c>
      <c r="G226" s="231"/>
      <c r="H226" s="234">
        <v>8.6039999999999992</v>
      </c>
      <c r="I226" s="235"/>
      <c r="J226" s="231"/>
      <c r="K226" s="231"/>
      <c r="L226" s="236"/>
      <c r="M226" s="237"/>
      <c r="N226" s="238"/>
      <c r="O226" s="238"/>
      <c r="P226" s="238"/>
      <c r="Q226" s="238"/>
      <c r="R226" s="238"/>
      <c r="S226" s="238"/>
      <c r="T226" s="239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40" t="s">
        <v>183</v>
      </c>
      <c r="AU226" s="240" t="s">
        <v>85</v>
      </c>
      <c r="AV226" s="14" t="s">
        <v>181</v>
      </c>
      <c r="AW226" s="14" t="s">
        <v>35</v>
      </c>
      <c r="AX226" s="14" t="s">
        <v>36</v>
      </c>
      <c r="AY226" s="240" t="s">
        <v>175</v>
      </c>
    </row>
    <row r="227" s="2" customFormat="1" ht="24.15" customHeight="1">
      <c r="A227" s="40"/>
      <c r="B227" s="41"/>
      <c r="C227" s="204" t="s">
        <v>324</v>
      </c>
      <c r="D227" s="204" t="s">
        <v>178</v>
      </c>
      <c r="E227" s="205" t="s">
        <v>325</v>
      </c>
      <c r="F227" s="206" t="s">
        <v>326</v>
      </c>
      <c r="G227" s="207" t="s">
        <v>88</v>
      </c>
      <c r="H227" s="208">
        <v>4.2000000000000002</v>
      </c>
      <c r="I227" s="209"/>
      <c r="J227" s="210">
        <f>ROUND(I227*H227,2)</f>
        <v>0</v>
      </c>
      <c r="K227" s="211"/>
      <c r="L227" s="46"/>
      <c r="M227" s="212" t="s">
        <v>19</v>
      </c>
      <c r="N227" s="213" t="s">
        <v>47</v>
      </c>
      <c r="O227" s="86"/>
      <c r="P227" s="214">
        <f>O227*H227</f>
        <v>0</v>
      </c>
      <c r="Q227" s="214">
        <v>0</v>
      </c>
      <c r="R227" s="214">
        <f>Q227*H227</f>
        <v>0</v>
      </c>
      <c r="S227" s="214">
        <v>0.075999999999999998</v>
      </c>
      <c r="T227" s="215">
        <f>S227*H227</f>
        <v>0.31919999999999998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16" t="s">
        <v>181</v>
      </c>
      <c r="AT227" s="216" t="s">
        <v>178</v>
      </c>
      <c r="AU227" s="216" t="s">
        <v>85</v>
      </c>
      <c r="AY227" s="19" t="s">
        <v>175</v>
      </c>
      <c r="BE227" s="217">
        <f>IF(N227="základní",J227,0)</f>
        <v>0</v>
      </c>
      <c r="BF227" s="217">
        <f>IF(N227="snížená",J227,0)</f>
        <v>0</v>
      </c>
      <c r="BG227" s="217">
        <f>IF(N227="zákl. přenesená",J227,0)</f>
        <v>0</v>
      </c>
      <c r="BH227" s="217">
        <f>IF(N227="sníž. přenesená",J227,0)</f>
        <v>0</v>
      </c>
      <c r="BI227" s="217">
        <f>IF(N227="nulová",J227,0)</f>
        <v>0</v>
      </c>
      <c r="BJ227" s="19" t="s">
        <v>36</v>
      </c>
      <c r="BK227" s="217">
        <f>ROUND(I227*H227,2)</f>
        <v>0</v>
      </c>
      <c r="BL227" s="19" t="s">
        <v>181</v>
      </c>
      <c r="BM227" s="216" t="s">
        <v>327</v>
      </c>
    </row>
    <row r="228" s="13" customFormat="1">
      <c r="A228" s="13"/>
      <c r="B228" s="218"/>
      <c r="C228" s="219"/>
      <c r="D228" s="220" t="s">
        <v>183</v>
      </c>
      <c r="E228" s="221" t="s">
        <v>19</v>
      </c>
      <c r="F228" s="222" t="s">
        <v>328</v>
      </c>
      <c r="G228" s="219"/>
      <c r="H228" s="223">
        <v>2.3999999999999999</v>
      </c>
      <c r="I228" s="224"/>
      <c r="J228" s="219"/>
      <c r="K228" s="219"/>
      <c r="L228" s="225"/>
      <c r="M228" s="226"/>
      <c r="N228" s="227"/>
      <c r="O228" s="227"/>
      <c r="P228" s="227"/>
      <c r="Q228" s="227"/>
      <c r="R228" s="227"/>
      <c r="S228" s="227"/>
      <c r="T228" s="228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29" t="s">
        <v>183</v>
      </c>
      <c r="AU228" s="229" t="s">
        <v>85</v>
      </c>
      <c r="AV228" s="13" t="s">
        <v>85</v>
      </c>
      <c r="AW228" s="13" t="s">
        <v>35</v>
      </c>
      <c r="AX228" s="13" t="s">
        <v>76</v>
      </c>
      <c r="AY228" s="229" t="s">
        <v>175</v>
      </c>
    </row>
    <row r="229" s="13" customFormat="1">
      <c r="A229" s="13"/>
      <c r="B229" s="218"/>
      <c r="C229" s="219"/>
      <c r="D229" s="220" t="s">
        <v>183</v>
      </c>
      <c r="E229" s="221" t="s">
        <v>19</v>
      </c>
      <c r="F229" s="222" t="s">
        <v>329</v>
      </c>
      <c r="G229" s="219"/>
      <c r="H229" s="223">
        <v>0</v>
      </c>
      <c r="I229" s="224"/>
      <c r="J229" s="219"/>
      <c r="K229" s="219"/>
      <c r="L229" s="225"/>
      <c r="M229" s="226"/>
      <c r="N229" s="227"/>
      <c r="O229" s="227"/>
      <c r="P229" s="227"/>
      <c r="Q229" s="227"/>
      <c r="R229" s="227"/>
      <c r="S229" s="227"/>
      <c r="T229" s="228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29" t="s">
        <v>183</v>
      </c>
      <c r="AU229" s="229" t="s">
        <v>85</v>
      </c>
      <c r="AV229" s="13" t="s">
        <v>85</v>
      </c>
      <c r="AW229" s="13" t="s">
        <v>35</v>
      </c>
      <c r="AX229" s="13" t="s">
        <v>76</v>
      </c>
      <c r="AY229" s="229" t="s">
        <v>175</v>
      </c>
    </row>
    <row r="230" s="13" customFormat="1">
      <c r="A230" s="13"/>
      <c r="B230" s="218"/>
      <c r="C230" s="219"/>
      <c r="D230" s="220" t="s">
        <v>183</v>
      </c>
      <c r="E230" s="221" t="s">
        <v>19</v>
      </c>
      <c r="F230" s="222" t="s">
        <v>330</v>
      </c>
      <c r="G230" s="219"/>
      <c r="H230" s="223">
        <v>1.8</v>
      </c>
      <c r="I230" s="224"/>
      <c r="J230" s="219"/>
      <c r="K230" s="219"/>
      <c r="L230" s="225"/>
      <c r="M230" s="226"/>
      <c r="N230" s="227"/>
      <c r="O230" s="227"/>
      <c r="P230" s="227"/>
      <c r="Q230" s="227"/>
      <c r="R230" s="227"/>
      <c r="S230" s="227"/>
      <c r="T230" s="228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29" t="s">
        <v>183</v>
      </c>
      <c r="AU230" s="229" t="s">
        <v>85</v>
      </c>
      <c r="AV230" s="13" t="s">
        <v>85</v>
      </c>
      <c r="AW230" s="13" t="s">
        <v>35</v>
      </c>
      <c r="AX230" s="13" t="s">
        <v>76</v>
      </c>
      <c r="AY230" s="229" t="s">
        <v>175</v>
      </c>
    </row>
    <row r="231" s="14" customFormat="1">
      <c r="A231" s="14"/>
      <c r="B231" s="230"/>
      <c r="C231" s="231"/>
      <c r="D231" s="220" t="s">
        <v>183</v>
      </c>
      <c r="E231" s="232" t="s">
        <v>19</v>
      </c>
      <c r="F231" s="233" t="s">
        <v>186</v>
      </c>
      <c r="G231" s="231"/>
      <c r="H231" s="234">
        <v>4.2000000000000002</v>
      </c>
      <c r="I231" s="235"/>
      <c r="J231" s="231"/>
      <c r="K231" s="231"/>
      <c r="L231" s="236"/>
      <c r="M231" s="237"/>
      <c r="N231" s="238"/>
      <c r="O231" s="238"/>
      <c r="P231" s="238"/>
      <c r="Q231" s="238"/>
      <c r="R231" s="238"/>
      <c r="S231" s="238"/>
      <c r="T231" s="239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40" t="s">
        <v>183</v>
      </c>
      <c r="AU231" s="240" t="s">
        <v>85</v>
      </c>
      <c r="AV231" s="14" t="s">
        <v>181</v>
      </c>
      <c r="AW231" s="14" t="s">
        <v>35</v>
      </c>
      <c r="AX231" s="14" t="s">
        <v>36</v>
      </c>
      <c r="AY231" s="240" t="s">
        <v>175</v>
      </c>
    </row>
    <row r="232" s="2" customFormat="1" ht="14.4" customHeight="1">
      <c r="A232" s="40"/>
      <c r="B232" s="41"/>
      <c r="C232" s="204" t="s">
        <v>331</v>
      </c>
      <c r="D232" s="204" t="s">
        <v>178</v>
      </c>
      <c r="E232" s="205" t="s">
        <v>332</v>
      </c>
      <c r="F232" s="206" t="s">
        <v>333</v>
      </c>
      <c r="G232" s="207" t="s">
        <v>105</v>
      </c>
      <c r="H232" s="208">
        <v>31.140000000000001</v>
      </c>
      <c r="I232" s="209"/>
      <c r="J232" s="210">
        <f>ROUND(I232*H232,2)</f>
        <v>0</v>
      </c>
      <c r="K232" s="211"/>
      <c r="L232" s="46"/>
      <c r="M232" s="212" t="s">
        <v>19</v>
      </c>
      <c r="N232" s="213" t="s">
        <v>47</v>
      </c>
      <c r="O232" s="86"/>
      <c r="P232" s="214">
        <f>O232*H232</f>
        <v>0</v>
      </c>
      <c r="Q232" s="214">
        <v>0</v>
      </c>
      <c r="R232" s="214">
        <f>Q232*H232</f>
        <v>0</v>
      </c>
      <c r="S232" s="214">
        <v>0.068000000000000005</v>
      </c>
      <c r="T232" s="215">
        <f>S232*H232</f>
        <v>2.1175200000000003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16" t="s">
        <v>181</v>
      </c>
      <c r="AT232" s="216" t="s">
        <v>178</v>
      </c>
      <c r="AU232" s="216" t="s">
        <v>85</v>
      </c>
      <c r="AY232" s="19" t="s">
        <v>175</v>
      </c>
      <c r="BE232" s="217">
        <f>IF(N232="základní",J232,0)</f>
        <v>0</v>
      </c>
      <c r="BF232" s="217">
        <f>IF(N232="snížená",J232,0)</f>
        <v>0</v>
      </c>
      <c r="BG232" s="217">
        <f>IF(N232="zákl. přenesená",J232,0)</f>
        <v>0</v>
      </c>
      <c r="BH232" s="217">
        <f>IF(N232="sníž. přenesená",J232,0)</f>
        <v>0</v>
      </c>
      <c r="BI232" s="217">
        <f>IF(N232="nulová",J232,0)</f>
        <v>0</v>
      </c>
      <c r="BJ232" s="19" t="s">
        <v>36</v>
      </c>
      <c r="BK232" s="217">
        <f>ROUND(I232*H232,2)</f>
        <v>0</v>
      </c>
      <c r="BL232" s="19" t="s">
        <v>181</v>
      </c>
      <c r="BM232" s="216" t="s">
        <v>334</v>
      </c>
    </row>
    <row r="233" s="15" customFormat="1">
      <c r="A233" s="15"/>
      <c r="B233" s="241"/>
      <c r="C233" s="242"/>
      <c r="D233" s="220" t="s">
        <v>183</v>
      </c>
      <c r="E233" s="243" t="s">
        <v>19</v>
      </c>
      <c r="F233" s="244" t="s">
        <v>335</v>
      </c>
      <c r="G233" s="242"/>
      <c r="H233" s="243" t="s">
        <v>19</v>
      </c>
      <c r="I233" s="245"/>
      <c r="J233" s="242"/>
      <c r="K233" s="242"/>
      <c r="L233" s="246"/>
      <c r="M233" s="247"/>
      <c r="N233" s="248"/>
      <c r="O233" s="248"/>
      <c r="P233" s="248"/>
      <c r="Q233" s="248"/>
      <c r="R233" s="248"/>
      <c r="S233" s="248"/>
      <c r="T233" s="249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T233" s="250" t="s">
        <v>183</v>
      </c>
      <c r="AU233" s="250" t="s">
        <v>85</v>
      </c>
      <c r="AV233" s="15" t="s">
        <v>36</v>
      </c>
      <c r="AW233" s="15" t="s">
        <v>35</v>
      </c>
      <c r="AX233" s="15" t="s">
        <v>76</v>
      </c>
      <c r="AY233" s="250" t="s">
        <v>175</v>
      </c>
    </row>
    <row r="234" s="13" customFormat="1">
      <c r="A234" s="13"/>
      <c r="B234" s="218"/>
      <c r="C234" s="219"/>
      <c r="D234" s="220" t="s">
        <v>183</v>
      </c>
      <c r="E234" s="221" t="s">
        <v>19</v>
      </c>
      <c r="F234" s="222" t="s">
        <v>336</v>
      </c>
      <c r="G234" s="219"/>
      <c r="H234" s="223">
        <v>5.2000000000000002</v>
      </c>
      <c r="I234" s="224"/>
      <c r="J234" s="219"/>
      <c r="K234" s="219"/>
      <c r="L234" s="225"/>
      <c r="M234" s="226"/>
      <c r="N234" s="227"/>
      <c r="O234" s="227"/>
      <c r="P234" s="227"/>
      <c r="Q234" s="227"/>
      <c r="R234" s="227"/>
      <c r="S234" s="227"/>
      <c r="T234" s="228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29" t="s">
        <v>183</v>
      </c>
      <c r="AU234" s="229" t="s">
        <v>85</v>
      </c>
      <c r="AV234" s="13" t="s">
        <v>85</v>
      </c>
      <c r="AW234" s="13" t="s">
        <v>35</v>
      </c>
      <c r="AX234" s="13" t="s">
        <v>76</v>
      </c>
      <c r="AY234" s="229" t="s">
        <v>175</v>
      </c>
    </row>
    <row r="235" s="13" customFormat="1">
      <c r="A235" s="13"/>
      <c r="B235" s="218"/>
      <c r="C235" s="219"/>
      <c r="D235" s="220" t="s">
        <v>183</v>
      </c>
      <c r="E235" s="221" t="s">
        <v>19</v>
      </c>
      <c r="F235" s="222" t="s">
        <v>337</v>
      </c>
      <c r="G235" s="219"/>
      <c r="H235" s="223">
        <v>9.1600000000000001</v>
      </c>
      <c r="I235" s="224"/>
      <c r="J235" s="219"/>
      <c r="K235" s="219"/>
      <c r="L235" s="225"/>
      <c r="M235" s="226"/>
      <c r="N235" s="227"/>
      <c r="O235" s="227"/>
      <c r="P235" s="227"/>
      <c r="Q235" s="227"/>
      <c r="R235" s="227"/>
      <c r="S235" s="227"/>
      <c r="T235" s="228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29" t="s">
        <v>183</v>
      </c>
      <c r="AU235" s="229" t="s">
        <v>85</v>
      </c>
      <c r="AV235" s="13" t="s">
        <v>85</v>
      </c>
      <c r="AW235" s="13" t="s">
        <v>35</v>
      </c>
      <c r="AX235" s="13" t="s">
        <v>76</v>
      </c>
      <c r="AY235" s="229" t="s">
        <v>175</v>
      </c>
    </row>
    <row r="236" s="13" customFormat="1">
      <c r="A236" s="13"/>
      <c r="B236" s="218"/>
      <c r="C236" s="219"/>
      <c r="D236" s="220" t="s">
        <v>183</v>
      </c>
      <c r="E236" s="221" t="s">
        <v>19</v>
      </c>
      <c r="F236" s="222" t="s">
        <v>338</v>
      </c>
      <c r="G236" s="219"/>
      <c r="H236" s="223">
        <v>6.7800000000000002</v>
      </c>
      <c r="I236" s="224"/>
      <c r="J236" s="219"/>
      <c r="K236" s="219"/>
      <c r="L236" s="225"/>
      <c r="M236" s="226"/>
      <c r="N236" s="227"/>
      <c r="O236" s="227"/>
      <c r="P236" s="227"/>
      <c r="Q236" s="227"/>
      <c r="R236" s="227"/>
      <c r="S236" s="227"/>
      <c r="T236" s="228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29" t="s">
        <v>183</v>
      </c>
      <c r="AU236" s="229" t="s">
        <v>85</v>
      </c>
      <c r="AV236" s="13" t="s">
        <v>85</v>
      </c>
      <c r="AW236" s="13" t="s">
        <v>35</v>
      </c>
      <c r="AX236" s="13" t="s">
        <v>76</v>
      </c>
      <c r="AY236" s="229" t="s">
        <v>175</v>
      </c>
    </row>
    <row r="237" s="13" customFormat="1">
      <c r="A237" s="13"/>
      <c r="B237" s="218"/>
      <c r="C237" s="219"/>
      <c r="D237" s="220" t="s">
        <v>183</v>
      </c>
      <c r="E237" s="221" t="s">
        <v>19</v>
      </c>
      <c r="F237" s="222" t="s">
        <v>339</v>
      </c>
      <c r="G237" s="219"/>
      <c r="H237" s="223">
        <v>10</v>
      </c>
      <c r="I237" s="224"/>
      <c r="J237" s="219"/>
      <c r="K237" s="219"/>
      <c r="L237" s="225"/>
      <c r="M237" s="226"/>
      <c r="N237" s="227"/>
      <c r="O237" s="227"/>
      <c r="P237" s="227"/>
      <c r="Q237" s="227"/>
      <c r="R237" s="227"/>
      <c r="S237" s="227"/>
      <c r="T237" s="228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29" t="s">
        <v>183</v>
      </c>
      <c r="AU237" s="229" t="s">
        <v>85</v>
      </c>
      <c r="AV237" s="13" t="s">
        <v>85</v>
      </c>
      <c r="AW237" s="13" t="s">
        <v>35</v>
      </c>
      <c r="AX237" s="13" t="s">
        <v>76</v>
      </c>
      <c r="AY237" s="229" t="s">
        <v>175</v>
      </c>
    </row>
    <row r="238" s="14" customFormat="1">
      <c r="A238" s="14"/>
      <c r="B238" s="230"/>
      <c r="C238" s="231"/>
      <c r="D238" s="220" t="s">
        <v>183</v>
      </c>
      <c r="E238" s="232" t="s">
        <v>19</v>
      </c>
      <c r="F238" s="233" t="s">
        <v>186</v>
      </c>
      <c r="G238" s="231"/>
      <c r="H238" s="234">
        <v>31.140000000000001</v>
      </c>
      <c r="I238" s="235"/>
      <c r="J238" s="231"/>
      <c r="K238" s="231"/>
      <c r="L238" s="236"/>
      <c r="M238" s="237"/>
      <c r="N238" s="238"/>
      <c r="O238" s="238"/>
      <c r="P238" s="238"/>
      <c r="Q238" s="238"/>
      <c r="R238" s="238"/>
      <c r="S238" s="238"/>
      <c r="T238" s="239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40" t="s">
        <v>183</v>
      </c>
      <c r="AU238" s="240" t="s">
        <v>85</v>
      </c>
      <c r="AV238" s="14" t="s">
        <v>181</v>
      </c>
      <c r="AW238" s="14" t="s">
        <v>35</v>
      </c>
      <c r="AX238" s="14" t="s">
        <v>36</v>
      </c>
      <c r="AY238" s="240" t="s">
        <v>175</v>
      </c>
    </row>
    <row r="239" s="2" customFormat="1" ht="14.4" customHeight="1">
      <c r="A239" s="40"/>
      <c r="B239" s="41"/>
      <c r="C239" s="204" t="s">
        <v>340</v>
      </c>
      <c r="D239" s="204" t="s">
        <v>178</v>
      </c>
      <c r="E239" s="205" t="s">
        <v>341</v>
      </c>
      <c r="F239" s="206" t="s">
        <v>342</v>
      </c>
      <c r="G239" s="207" t="s">
        <v>105</v>
      </c>
      <c r="H239" s="208">
        <v>27.18</v>
      </c>
      <c r="I239" s="209"/>
      <c r="J239" s="210">
        <f>ROUND(I239*H239,2)</f>
        <v>0</v>
      </c>
      <c r="K239" s="211"/>
      <c r="L239" s="46"/>
      <c r="M239" s="212" t="s">
        <v>19</v>
      </c>
      <c r="N239" s="213" t="s">
        <v>47</v>
      </c>
      <c r="O239" s="86"/>
      <c r="P239" s="214">
        <f>O239*H239</f>
        <v>0</v>
      </c>
      <c r="Q239" s="214">
        <v>0</v>
      </c>
      <c r="R239" s="214">
        <f>Q239*H239</f>
        <v>0</v>
      </c>
      <c r="S239" s="214">
        <v>0.0070000000000000001</v>
      </c>
      <c r="T239" s="215">
        <f>S239*H239</f>
        <v>0.19026000000000001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16" t="s">
        <v>181</v>
      </c>
      <c r="AT239" s="216" t="s">
        <v>178</v>
      </c>
      <c r="AU239" s="216" t="s">
        <v>85</v>
      </c>
      <c r="AY239" s="19" t="s">
        <v>175</v>
      </c>
      <c r="BE239" s="217">
        <f>IF(N239="základní",J239,0)</f>
        <v>0</v>
      </c>
      <c r="BF239" s="217">
        <f>IF(N239="snížená",J239,0)</f>
        <v>0</v>
      </c>
      <c r="BG239" s="217">
        <f>IF(N239="zákl. přenesená",J239,0)</f>
        <v>0</v>
      </c>
      <c r="BH239" s="217">
        <f>IF(N239="sníž. přenesená",J239,0)</f>
        <v>0</v>
      </c>
      <c r="BI239" s="217">
        <f>IF(N239="nulová",J239,0)</f>
        <v>0</v>
      </c>
      <c r="BJ239" s="19" t="s">
        <v>36</v>
      </c>
      <c r="BK239" s="217">
        <f>ROUND(I239*H239,2)</f>
        <v>0</v>
      </c>
      <c r="BL239" s="19" t="s">
        <v>181</v>
      </c>
      <c r="BM239" s="216" t="s">
        <v>343</v>
      </c>
    </row>
    <row r="240" s="15" customFormat="1">
      <c r="A240" s="15"/>
      <c r="B240" s="241"/>
      <c r="C240" s="242"/>
      <c r="D240" s="220" t="s">
        <v>183</v>
      </c>
      <c r="E240" s="243" t="s">
        <v>19</v>
      </c>
      <c r="F240" s="244" t="s">
        <v>344</v>
      </c>
      <c r="G240" s="242"/>
      <c r="H240" s="243" t="s">
        <v>19</v>
      </c>
      <c r="I240" s="245"/>
      <c r="J240" s="242"/>
      <c r="K240" s="242"/>
      <c r="L240" s="246"/>
      <c r="M240" s="247"/>
      <c r="N240" s="248"/>
      <c r="O240" s="248"/>
      <c r="P240" s="248"/>
      <c r="Q240" s="248"/>
      <c r="R240" s="248"/>
      <c r="S240" s="248"/>
      <c r="T240" s="249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T240" s="250" t="s">
        <v>183</v>
      </c>
      <c r="AU240" s="250" t="s">
        <v>85</v>
      </c>
      <c r="AV240" s="15" t="s">
        <v>36</v>
      </c>
      <c r="AW240" s="15" t="s">
        <v>35</v>
      </c>
      <c r="AX240" s="15" t="s">
        <v>76</v>
      </c>
      <c r="AY240" s="250" t="s">
        <v>175</v>
      </c>
    </row>
    <row r="241" s="13" customFormat="1">
      <c r="A241" s="13"/>
      <c r="B241" s="218"/>
      <c r="C241" s="219"/>
      <c r="D241" s="220" t="s">
        <v>183</v>
      </c>
      <c r="E241" s="221" t="s">
        <v>19</v>
      </c>
      <c r="F241" s="222" t="s">
        <v>345</v>
      </c>
      <c r="G241" s="219"/>
      <c r="H241" s="223">
        <v>2.6000000000000001</v>
      </c>
      <c r="I241" s="224"/>
      <c r="J241" s="219"/>
      <c r="K241" s="219"/>
      <c r="L241" s="225"/>
      <c r="M241" s="226"/>
      <c r="N241" s="227"/>
      <c r="O241" s="227"/>
      <c r="P241" s="227"/>
      <c r="Q241" s="227"/>
      <c r="R241" s="227"/>
      <c r="S241" s="227"/>
      <c r="T241" s="228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29" t="s">
        <v>183</v>
      </c>
      <c r="AU241" s="229" t="s">
        <v>85</v>
      </c>
      <c r="AV241" s="13" t="s">
        <v>85</v>
      </c>
      <c r="AW241" s="13" t="s">
        <v>35</v>
      </c>
      <c r="AX241" s="13" t="s">
        <v>76</v>
      </c>
      <c r="AY241" s="229" t="s">
        <v>175</v>
      </c>
    </row>
    <row r="242" s="13" customFormat="1">
      <c r="A242" s="13"/>
      <c r="B242" s="218"/>
      <c r="C242" s="219"/>
      <c r="D242" s="220" t="s">
        <v>183</v>
      </c>
      <c r="E242" s="221" t="s">
        <v>19</v>
      </c>
      <c r="F242" s="222" t="s">
        <v>346</v>
      </c>
      <c r="G242" s="219"/>
      <c r="H242" s="223">
        <v>4.5800000000000001</v>
      </c>
      <c r="I242" s="224"/>
      <c r="J242" s="219"/>
      <c r="K242" s="219"/>
      <c r="L242" s="225"/>
      <c r="M242" s="226"/>
      <c r="N242" s="227"/>
      <c r="O242" s="227"/>
      <c r="P242" s="227"/>
      <c r="Q242" s="227"/>
      <c r="R242" s="227"/>
      <c r="S242" s="227"/>
      <c r="T242" s="228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29" t="s">
        <v>183</v>
      </c>
      <c r="AU242" s="229" t="s">
        <v>85</v>
      </c>
      <c r="AV242" s="13" t="s">
        <v>85</v>
      </c>
      <c r="AW242" s="13" t="s">
        <v>35</v>
      </c>
      <c r="AX242" s="13" t="s">
        <v>76</v>
      </c>
      <c r="AY242" s="229" t="s">
        <v>175</v>
      </c>
    </row>
    <row r="243" s="13" customFormat="1">
      <c r="A243" s="13"/>
      <c r="B243" s="218"/>
      <c r="C243" s="219"/>
      <c r="D243" s="220" t="s">
        <v>183</v>
      </c>
      <c r="E243" s="221" t="s">
        <v>19</v>
      </c>
      <c r="F243" s="222" t="s">
        <v>347</v>
      </c>
      <c r="G243" s="219"/>
      <c r="H243" s="223">
        <v>20</v>
      </c>
      <c r="I243" s="224"/>
      <c r="J243" s="219"/>
      <c r="K243" s="219"/>
      <c r="L243" s="225"/>
      <c r="M243" s="226"/>
      <c r="N243" s="227"/>
      <c r="O243" s="227"/>
      <c r="P243" s="227"/>
      <c r="Q243" s="227"/>
      <c r="R243" s="227"/>
      <c r="S243" s="227"/>
      <c r="T243" s="228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29" t="s">
        <v>183</v>
      </c>
      <c r="AU243" s="229" t="s">
        <v>85</v>
      </c>
      <c r="AV243" s="13" t="s">
        <v>85</v>
      </c>
      <c r="AW243" s="13" t="s">
        <v>35</v>
      </c>
      <c r="AX243" s="13" t="s">
        <v>76</v>
      </c>
      <c r="AY243" s="229" t="s">
        <v>175</v>
      </c>
    </row>
    <row r="244" s="14" customFormat="1">
      <c r="A244" s="14"/>
      <c r="B244" s="230"/>
      <c r="C244" s="231"/>
      <c r="D244" s="220" t="s">
        <v>183</v>
      </c>
      <c r="E244" s="232" t="s">
        <v>19</v>
      </c>
      <c r="F244" s="233" t="s">
        <v>186</v>
      </c>
      <c r="G244" s="231"/>
      <c r="H244" s="234">
        <v>27.18</v>
      </c>
      <c r="I244" s="235"/>
      <c r="J244" s="231"/>
      <c r="K244" s="231"/>
      <c r="L244" s="236"/>
      <c r="M244" s="237"/>
      <c r="N244" s="238"/>
      <c r="O244" s="238"/>
      <c r="P244" s="238"/>
      <c r="Q244" s="238"/>
      <c r="R244" s="238"/>
      <c r="S244" s="238"/>
      <c r="T244" s="239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40" t="s">
        <v>183</v>
      </c>
      <c r="AU244" s="240" t="s">
        <v>85</v>
      </c>
      <c r="AV244" s="14" t="s">
        <v>181</v>
      </c>
      <c r="AW244" s="14" t="s">
        <v>35</v>
      </c>
      <c r="AX244" s="14" t="s">
        <v>36</v>
      </c>
      <c r="AY244" s="240" t="s">
        <v>175</v>
      </c>
    </row>
    <row r="245" s="2" customFormat="1" ht="24.15" customHeight="1">
      <c r="A245" s="40"/>
      <c r="B245" s="41"/>
      <c r="C245" s="204" t="s">
        <v>348</v>
      </c>
      <c r="D245" s="204" t="s">
        <v>178</v>
      </c>
      <c r="E245" s="205" t="s">
        <v>349</v>
      </c>
      <c r="F245" s="206" t="s">
        <v>350</v>
      </c>
      <c r="G245" s="207" t="s">
        <v>88</v>
      </c>
      <c r="H245" s="208">
        <v>4.2050000000000001</v>
      </c>
      <c r="I245" s="209"/>
      <c r="J245" s="210">
        <f>ROUND(I245*H245,2)</f>
        <v>0</v>
      </c>
      <c r="K245" s="211"/>
      <c r="L245" s="46"/>
      <c r="M245" s="212" t="s">
        <v>19</v>
      </c>
      <c r="N245" s="213" t="s">
        <v>47</v>
      </c>
      <c r="O245" s="86"/>
      <c r="P245" s="214">
        <f>O245*H245</f>
        <v>0</v>
      </c>
      <c r="Q245" s="214">
        <v>0</v>
      </c>
      <c r="R245" s="214">
        <f>Q245*H245</f>
        <v>0</v>
      </c>
      <c r="S245" s="214">
        <v>0.17999999999999999</v>
      </c>
      <c r="T245" s="215">
        <f>S245*H245</f>
        <v>0.75690000000000002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16" t="s">
        <v>181</v>
      </c>
      <c r="AT245" s="216" t="s">
        <v>178</v>
      </c>
      <c r="AU245" s="216" t="s">
        <v>85</v>
      </c>
      <c r="AY245" s="19" t="s">
        <v>175</v>
      </c>
      <c r="BE245" s="217">
        <f>IF(N245="základní",J245,0)</f>
        <v>0</v>
      </c>
      <c r="BF245" s="217">
        <f>IF(N245="snížená",J245,0)</f>
        <v>0</v>
      </c>
      <c r="BG245" s="217">
        <f>IF(N245="zákl. přenesená",J245,0)</f>
        <v>0</v>
      </c>
      <c r="BH245" s="217">
        <f>IF(N245="sníž. přenesená",J245,0)</f>
        <v>0</v>
      </c>
      <c r="BI245" s="217">
        <f>IF(N245="nulová",J245,0)</f>
        <v>0</v>
      </c>
      <c r="BJ245" s="19" t="s">
        <v>36</v>
      </c>
      <c r="BK245" s="217">
        <f>ROUND(I245*H245,2)</f>
        <v>0</v>
      </c>
      <c r="BL245" s="19" t="s">
        <v>181</v>
      </c>
      <c r="BM245" s="216" t="s">
        <v>351</v>
      </c>
    </row>
    <row r="246" s="13" customFormat="1">
      <c r="A246" s="13"/>
      <c r="B246" s="218"/>
      <c r="C246" s="219"/>
      <c r="D246" s="220" t="s">
        <v>183</v>
      </c>
      <c r="E246" s="221" t="s">
        <v>19</v>
      </c>
      <c r="F246" s="222" t="s">
        <v>352</v>
      </c>
      <c r="G246" s="219"/>
      <c r="H246" s="223">
        <v>4.2050000000000001</v>
      </c>
      <c r="I246" s="224"/>
      <c r="J246" s="219"/>
      <c r="K246" s="219"/>
      <c r="L246" s="225"/>
      <c r="M246" s="226"/>
      <c r="N246" s="227"/>
      <c r="O246" s="227"/>
      <c r="P246" s="227"/>
      <c r="Q246" s="227"/>
      <c r="R246" s="227"/>
      <c r="S246" s="227"/>
      <c r="T246" s="228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29" t="s">
        <v>183</v>
      </c>
      <c r="AU246" s="229" t="s">
        <v>85</v>
      </c>
      <c r="AV246" s="13" t="s">
        <v>85</v>
      </c>
      <c r="AW246" s="13" t="s">
        <v>35</v>
      </c>
      <c r="AX246" s="13" t="s">
        <v>76</v>
      </c>
      <c r="AY246" s="229" t="s">
        <v>175</v>
      </c>
    </row>
    <row r="247" s="14" customFormat="1">
      <c r="A247" s="14"/>
      <c r="B247" s="230"/>
      <c r="C247" s="231"/>
      <c r="D247" s="220" t="s">
        <v>183</v>
      </c>
      <c r="E247" s="232" t="s">
        <v>19</v>
      </c>
      <c r="F247" s="233" t="s">
        <v>186</v>
      </c>
      <c r="G247" s="231"/>
      <c r="H247" s="234">
        <v>4.2050000000000001</v>
      </c>
      <c r="I247" s="235"/>
      <c r="J247" s="231"/>
      <c r="K247" s="231"/>
      <c r="L247" s="236"/>
      <c r="M247" s="237"/>
      <c r="N247" s="238"/>
      <c r="O247" s="238"/>
      <c r="P247" s="238"/>
      <c r="Q247" s="238"/>
      <c r="R247" s="238"/>
      <c r="S247" s="238"/>
      <c r="T247" s="239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40" t="s">
        <v>183</v>
      </c>
      <c r="AU247" s="240" t="s">
        <v>85</v>
      </c>
      <c r="AV247" s="14" t="s">
        <v>181</v>
      </c>
      <c r="AW247" s="14" t="s">
        <v>35</v>
      </c>
      <c r="AX247" s="14" t="s">
        <v>36</v>
      </c>
      <c r="AY247" s="240" t="s">
        <v>175</v>
      </c>
    </row>
    <row r="248" s="2" customFormat="1" ht="24.15" customHeight="1">
      <c r="A248" s="40"/>
      <c r="B248" s="41"/>
      <c r="C248" s="204" t="s">
        <v>353</v>
      </c>
      <c r="D248" s="204" t="s">
        <v>178</v>
      </c>
      <c r="E248" s="205" t="s">
        <v>354</v>
      </c>
      <c r="F248" s="206" t="s">
        <v>355</v>
      </c>
      <c r="G248" s="207" t="s">
        <v>310</v>
      </c>
      <c r="H248" s="208">
        <v>0.089999999999999997</v>
      </c>
      <c r="I248" s="209"/>
      <c r="J248" s="210">
        <f>ROUND(I248*H248,2)</f>
        <v>0</v>
      </c>
      <c r="K248" s="211"/>
      <c r="L248" s="46"/>
      <c r="M248" s="212" t="s">
        <v>19</v>
      </c>
      <c r="N248" s="213" t="s">
        <v>47</v>
      </c>
      <c r="O248" s="86"/>
      <c r="P248" s="214">
        <f>O248*H248</f>
        <v>0</v>
      </c>
      <c r="Q248" s="214">
        <v>0</v>
      </c>
      <c r="R248" s="214">
        <f>Q248*H248</f>
        <v>0</v>
      </c>
      <c r="S248" s="214">
        <v>1.8</v>
      </c>
      <c r="T248" s="215">
        <f>S248*H248</f>
        <v>0.16200000000000001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16" t="s">
        <v>181</v>
      </c>
      <c r="AT248" s="216" t="s">
        <v>178</v>
      </c>
      <c r="AU248" s="216" t="s">
        <v>85</v>
      </c>
      <c r="AY248" s="19" t="s">
        <v>175</v>
      </c>
      <c r="BE248" s="217">
        <f>IF(N248="základní",J248,0)</f>
        <v>0</v>
      </c>
      <c r="BF248" s="217">
        <f>IF(N248="snížená",J248,0)</f>
        <v>0</v>
      </c>
      <c r="BG248" s="217">
        <f>IF(N248="zákl. přenesená",J248,0)</f>
        <v>0</v>
      </c>
      <c r="BH248" s="217">
        <f>IF(N248="sníž. přenesená",J248,0)</f>
        <v>0</v>
      </c>
      <c r="BI248" s="217">
        <f>IF(N248="nulová",J248,0)</f>
        <v>0</v>
      </c>
      <c r="BJ248" s="19" t="s">
        <v>36</v>
      </c>
      <c r="BK248" s="217">
        <f>ROUND(I248*H248,2)</f>
        <v>0</v>
      </c>
      <c r="BL248" s="19" t="s">
        <v>181</v>
      </c>
      <c r="BM248" s="216" t="s">
        <v>356</v>
      </c>
    </row>
    <row r="249" s="15" customFormat="1">
      <c r="A249" s="15"/>
      <c r="B249" s="241"/>
      <c r="C249" s="242"/>
      <c r="D249" s="220" t="s">
        <v>183</v>
      </c>
      <c r="E249" s="243" t="s">
        <v>19</v>
      </c>
      <c r="F249" s="244" t="s">
        <v>357</v>
      </c>
      <c r="G249" s="242"/>
      <c r="H249" s="243" t="s">
        <v>19</v>
      </c>
      <c r="I249" s="245"/>
      <c r="J249" s="242"/>
      <c r="K249" s="242"/>
      <c r="L249" s="246"/>
      <c r="M249" s="247"/>
      <c r="N249" s="248"/>
      <c r="O249" s="248"/>
      <c r="P249" s="248"/>
      <c r="Q249" s="248"/>
      <c r="R249" s="248"/>
      <c r="S249" s="248"/>
      <c r="T249" s="249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T249" s="250" t="s">
        <v>183</v>
      </c>
      <c r="AU249" s="250" t="s">
        <v>85</v>
      </c>
      <c r="AV249" s="15" t="s">
        <v>36</v>
      </c>
      <c r="AW249" s="15" t="s">
        <v>35</v>
      </c>
      <c r="AX249" s="15" t="s">
        <v>76</v>
      </c>
      <c r="AY249" s="250" t="s">
        <v>175</v>
      </c>
    </row>
    <row r="250" s="13" customFormat="1">
      <c r="A250" s="13"/>
      <c r="B250" s="218"/>
      <c r="C250" s="219"/>
      <c r="D250" s="220" t="s">
        <v>183</v>
      </c>
      <c r="E250" s="221" t="s">
        <v>19</v>
      </c>
      <c r="F250" s="222" t="s">
        <v>358</v>
      </c>
      <c r="G250" s="219"/>
      <c r="H250" s="223">
        <v>0.089999999999999997</v>
      </c>
      <c r="I250" s="224"/>
      <c r="J250" s="219"/>
      <c r="K250" s="219"/>
      <c r="L250" s="225"/>
      <c r="M250" s="226"/>
      <c r="N250" s="227"/>
      <c r="O250" s="227"/>
      <c r="P250" s="227"/>
      <c r="Q250" s="227"/>
      <c r="R250" s="227"/>
      <c r="S250" s="227"/>
      <c r="T250" s="228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29" t="s">
        <v>183</v>
      </c>
      <c r="AU250" s="229" t="s">
        <v>85</v>
      </c>
      <c r="AV250" s="13" t="s">
        <v>85</v>
      </c>
      <c r="AW250" s="13" t="s">
        <v>35</v>
      </c>
      <c r="AX250" s="13" t="s">
        <v>76</v>
      </c>
      <c r="AY250" s="229" t="s">
        <v>175</v>
      </c>
    </row>
    <row r="251" s="14" customFormat="1">
      <c r="A251" s="14"/>
      <c r="B251" s="230"/>
      <c r="C251" s="231"/>
      <c r="D251" s="220" t="s">
        <v>183</v>
      </c>
      <c r="E251" s="232" t="s">
        <v>19</v>
      </c>
      <c r="F251" s="233" t="s">
        <v>186</v>
      </c>
      <c r="G251" s="231"/>
      <c r="H251" s="234">
        <v>0.089999999999999997</v>
      </c>
      <c r="I251" s="235"/>
      <c r="J251" s="231"/>
      <c r="K251" s="231"/>
      <c r="L251" s="236"/>
      <c r="M251" s="237"/>
      <c r="N251" s="238"/>
      <c r="O251" s="238"/>
      <c r="P251" s="238"/>
      <c r="Q251" s="238"/>
      <c r="R251" s="238"/>
      <c r="S251" s="238"/>
      <c r="T251" s="239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40" t="s">
        <v>183</v>
      </c>
      <c r="AU251" s="240" t="s">
        <v>85</v>
      </c>
      <c r="AV251" s="14" t="s">
        <v>181</v>
      </c>
      <c r="AW251" s="14" t="s">
        <v>35</v>
      </c>
      <c r="AX251" s="14" t="s">
        <v>36</v>
      </c>
      <c r="AY251" s="240" t="s">
        <v>175</v>
      </c>
    </row>
    <row r="252" s="2" customFormat="1" ht="24.15" customHeight="1">
      <c r="A252" s="40"/>
      <c r="B252" s="41"/>
      <c r="C252" s="204" t="s">
        <v>359</v>
      </c>
      <c r="D252" s="204" t="s">
        <v>178</v>
      </c>
      <c r="E252" s="205" t="s">
        <v>360</v>
      </c>
      <c r="F252" s="206" t="s">
        <v>361</v>
      </c>
      <c r="G252" s="207" t="s">
        <v>105</v>
      </c>
      <c r="H252" s="208">
        <v>0.59999999999999998</v>
      </c>
      <c r="I252" s="209"/>
      <c r="J252" s="210">
        <f>ROUND(I252*H252,2)</f>
        <v>0</v>
      </c>
      <c r="K252" s="211"/>
      <c r="L252" s="46"/>
      <c r="M252" s="212" t="s">
        <v>19</v>
      </c>
      <c r="N252" s="213" t="s">
        <v>47</v>
      </c>
      <c r="O252" s="86"/>
      <c r="P252" s="214">
        <f>O252*H252</f>
        <v>0</v>
      </c>
      <c r="Q252" s="214">
        <v>0.00232</v>
      </c>
      <c r="R252" s="214">
        <f>Q252*H252</f>
        <v>0.001392</v>
      </c>
      <c r="S252" s="214">
        <v>0.10100000000000001</v>
      </c>
      <c r="T252" s="215">
        <f>S252*H252</f>
        <v>0.060600000000000001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16" t="s">
        <v>181</v>
      </c>
      <c r="AT252" s="216" t="s">
        <v>178</v>
      </c>
      <c r="AU252" s="216" t="s">
        <v>85</v>
      </c>
      <c r="AY252" s="19" t="s">
        <v>175</v>
      </c>
      <c r="BE252" s="217">
        <f>IF(N252="základní",J252,0)</f>
        <v>0</v>
      </c>
      <c r="BF252" s="217">
        <f>IF(N252="snížená",J252,0)</f>
        <v>0</v>
      </c>
      <c r="BG252" s="217">
        <f>IF(N252="zákl. přenesená",J252,0)</f>
        <v>0</v>
      </c>
      <c r="BH252" s="217">
        <f>IF(N252="sníž. přenesená",J252,0)</f>
        <v>0</v>
      </c>
      <c r="BI252" s="217">
        <f>IF(N252="nulová",J252,0)</f>
        <v>0</v>
      </c>
      <c r="BJ252" s="19" t="s">
        <v>36</v>
      </c>
      <c r="BK252" s="217">
        <f>ROUND(I252*H252,2)</f>
        <v>0</v>
      </c>
      <c r="BL252" s="19" t="s">
        <v>181</v>
      </c>
      <c r="BM252" s="216" t="s">
        <v>362</v>
      </c>
    </row>
    <row r="253" s="15" customFormat="1">
      <c r="A253" s="15"/>
      <c r="B253" s="241"/>
      <c r="C253" s="242"/>
      <c r="D253" s="220" t="s">
        <v>183</v>
      </c>
      <c r="E253" s="243" t="s">
        <v>19</v>
      </c>
      <c r="F253" s="244" t="s">
        <v>363</v>
      </c>
      <c r="G253" s="242"/>
      <c r="H253" s="243" t="s">
        <v>19</v>
      </c>
      <c r="I253" s="245"/>
      <c r="J253" s="242"/>
      <c r="K253" s="242"/>
      <c r="L253" s="246"/>
      <c r="M253" s="247"/>
      <c r="N253" s="248"/>
      <c r="O253" s="248"/>
      <c r="P253" s="248"/>
      <c r="Q253" s="248"/>
      <c r="R253" s="248"/>
      <c r="S253" s="248"/>
      <c r="T253" s="249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T253" s="250" t="s">
        <v>183</v>
      </c>
      <c r="AU253" s="250" t="s">
        <v>85</v>
      </c>
      <c r="AV253" s="15" t="s">
        <v>36</v>
      </c>
      <c r="AW253" s="15" t="s">
        <v>35</v>
      </c>
      <c r="AX253" s="15" t="s">
        <v>76</v>
      </c>
      <c r="AY253" s="250" t="s">
        <v>175</v>
      </c>
    </row>
    <row r="254" s="13" customFormat="1">
      <c r="A254" s="13"/>
      <c r="B254" s="218"/>
      <c r="C254" s="219"/>
      <c r="D254" s="220" t="s">
        <v>183</v>
      </c>
      <c r="E254" s="221" t="s">
        <v>19</v>
      </c>
      <c r="F254" s="222" t="s">
        <v>364</v>
      </c>
      <c r="G254" s="219"/>
      <c r="H254" s="223">
        <v>0.59999999999999998</v>
      </c>
      <c r="I254" s="224"/>
      <c r="J254" s="219"/>
      <c r="K254" s="219"/>
      <c r="L254" s="225"/>
      <c r="M254" s="226"/>
      <c r="N254" s="227"/>
      <c r="O254" s="227"/>
      <c r="P254" s="227"/>
      <c r="Q254" s="227"/>
      <c r="R254" s="227"/>
      <c r="S254" s="227"/>
      <c r="T254" s="228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29" t="s">
        <v>183</v>
      </c>
      <c r="AU254" s="229" t="s">
        <v>85</v>
      </c>
      <c r="AV254" s="13" t="s">
        <v>85</v>
      </c>
      <c r="AW254" s="13" t="s">
        <v>35</v>
      </c>
      <c r="AX254" s="13" t="s">
        <v>76</v>
      </c>
      <c r="AY254" s="229" t="s">
        <v>175</v>
      </c>
    </row>
    <row r="255" s="14" customFormat="1">
      <c r="A255" s="14"/>
      <c r="B255" s="230"/>
      <c r="C255" s="231"/>
      <c r="D255" s="220" t="s">
        <v>183</v>
      </c>
      <c r="E255" s="232" t="s">
        <v>19</v>
      </c>
      <c r="F255" s="233" t="s">
        <v>186</v>
      </c>
      <c r="G255" s="231"/>
      <c r="H255" s="234">
        <v>0.59999999999999998</v>
      </c>
      <c r="I255" s="235"/>
      <c r="J255" s="231"/>
      <c r="K255" s="231"/>
      <c r="L255" s="236"/>
      <c r="M255" s="237"/>
      <c r="N255" s="238"/>
      <c r="O255" s="238"/>
      <c r="P255" s="238"/>
      <c r="Q255" s="238"/>
      <c r="R255" s="238"/>
      <c r="S255" s="238"/>
      <c r="T255" s="239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40" t="s">
        <v>183</v>
      </c>
      <c r="AU255" s="240" t="s">
        <v>85</v>
      </c>
      <c r="AV255" s="14" t="s">
        <v>181</v>
      </c>
      <c r="AW255" s="14" t="s">
        <v>35</v>
      </c>
      <c r="AX255" s="14" t="s">
        <v>36</v>
      </c>
      <c r="AY255" s="240" t="s">
        <v>175</v>
      </c>
    </row>
    <row r="256" s="2" customFormat="1" ht="24.15" customHeight="1">
      <c r="A256" s="40"/>
      <c r="B256" s="41"/>
      <c r="C256" s="204" t="s">
        <v>365</v>
      </c>
      <c r="D256" s="204" t="s">
        <v>178</v>
      </c>
      <c r="E256" s="205" t="s">
        <v>366</v>
      </c>
      <c r="F256" s="206" t="s">
        <v>367</v>
      </c>
      <c r="G256" s="207" t="s">
        <v>88</v>
      </c>
      <c r="H256" s="208">
        <v>266.39400000000001</v>
      </c>
      <c r="I256" s="209"/>
      <c r="J256" s="210">
        <f>ROUND(I256*H256,2)</f>
        <v>0</v>
      </c>
      <c r="K256" s="211"/>
      <c r="L256" s="46"/>
      <c r="M256" s="212" t="s">
        <v>19</v>
      </c>
      <c r="N256" s="213" t="s">
        <v>47</v>
      </c>
      <c r="O256" s="86"/>
      <c r="P256" s="214">
        <f>O256*H256</f>
        <v>0</v>
      </c>
      <c r="Q256" s="214">
        <v>0</v>
      </c>
      <c r="R256" s="214">
        <f>Q256*H256</f>
        <v>0</v>
      </c>
      <c r="S256" s="214">
        <v>0.0040000000000000001</v>
      </c>
      <c r="T256" s="215">
        <f>S256*H256</f>
        <v>1.0655760000000001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16" t="s">
        <v>181</v>
      </c>
      <c r="AT256" s="216" t="s">
        <v>178</v>
      </c>
      <c r="AU256" s="216" t="s">
        <v>85</v>
      </c>
      <c r="AY256" s="19" t="s">
        <v>175</v>
      </c>
      <c r="BE256" s="217">
        <f>IF(N256="základní",J256,0)</f>
        <v>0</v>
      </c>
      <c r="BF256" s="217">
        <f>IF(N256="snížená",J256,0)</f>
        <v>0</v>
      </c>
      <c r="BG256" s="217">
        <f>IF(N256="zákl. přenesená",J256,0)</f>
        <v>0</v>
      </c>
      <c r="BH256" s="217">
        <f>IF(N256="sníž. přenesená",J256,0)</f>
        <v>0</v>
      </c>
      <c r="BI256" s="217">
        <f>IF(N256="nulová",J256,0)</f>
        <v>0</v>
      </c>
      <c r="BJ256" s="19" t="s">
        <v>36</v>
      </c>
      <c r="BK256" s="217">
        <f>ROUND(I256*H256,2)</f>
        <v>0</v>
      </c>
      <c r="BL256" s="19" t="s">
        <v>181</v>
      </c>
      <c r="BM256" s="216" t="s">
        <v>368</v>
      </c>
    </row>
    <row r="257" s="13" customFormat="1">
      <c r="A257" s="13"/>
      <c r="B257" s="218"/>
      <c r="C257" s="219"/>
      <c r="D257" s="220" t="s">
        <v>183</v>
      </c>
      <c r="E257" s="221" t="s">
        <v>19</v>
      </c>
      <c r="F257" s="222" t="s">
        <v>125</v>
      </c>
      <c r="G257" s="219"/>
      <c r="H257" s="223">
        <v>266.39400000000001</v>
      </c>
      <c r="I257" s="224"/>
      <c r="J257" s="219"/>
      <c r="K257" s="219"/>
      <c r="L257" s="225"/>
      <c r="M257" s="226"/>
      <c r="N257" s="227"/>
      <c r="O257" s="227"/>
      <c r="P257" s="227"/>
      <c r="Q257" s="227"/>
      <c r="R257" s="227"/>
      <c r="S257" s="227"/>
      <c r="T257" s="228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29" t="s">
        <v>183</v>
      </c>
      <c r="AU257" s="229" t="s">
        <v>85</v>
      </c>
      <c r="AV257" s="13" t="s">
        <v>85</v>
      </c>
      <c r="AW257" s="13" t="s">
        <v>35</v>
      </c>
      <c r="AX257" s="13" t="s">
        <v>76</v>
      </c>
      <c r="AY257" s="229" t="s">
        <v>175</v>
      </c>
    </row>
    <row r="258" s="14" customFormat="1">
      <c r="A258" s="14"/>
      <c r="B258" s="230"/>
      <c r="C258" s="231"/>
      <c r="D258" s="220" t="s">
        <v>183</v>
      </c>
      <c r="E258" s="232" t="s">
        <v>19</v>
      </c>
      <c r="F258" s="233" t="s">
        <v>186</v>
      </c>
      <c r="G258" s="231"/>
      <c r="H258" s="234">
        <v>266.39400000000001</v>
      </c>
      <c r="I258" s="235"/>
      <c r="J258" s="231"/>
      <c r="K258" s="231"/>
      <c r="L258" s="236"/>
      <c r="M258" s="237"/>
      <c r="N258" s="238"/>
      <c r="O258" s="238"/>
      <c r="P258" s="238"/>
      <c r="Q258" s="238"/>
      <c r="R258" s="238"/>
      <c r="S258" s="238"/>
      <c r="T258" s="239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40" t="s">
        <v>183</v>
      </c>
      <c r="AU258" s="240" t="s">
        <v>85</v>
      </c>
      <c r="AV258" s="14" t="s">
        <v>181</v>
      </c>
      <c r="AW258" s="14" t="s">
        <v>35</v>
      </c>
      <c r="AX258" s="14" t="s">
        <v>36</v>
      </c>
      <c r="AY258" s="240" t="s">
        <v>175</v>
      </c>
    </row>
    <row r="259" s="2" customFormat="1" ht="24.15" customHeight="1">
      <c r="A259" s="40"/>
      <c r="B259" s="41"/>
      <c r="C259" s="204" t="s">
        <v>369</v>
      </c>
      <c r="D259" s="204" t="s">
        <v>178</v>
      </c>
      <c r="E259" s="205" t="s">
        <v>370</v>
      </c>
      <c r="F259" s="206" t="s">
        <v>371</v>
      </c>
      <c r="G259" s="207" t="s">
        <v>88</v>
      </c>
      <c r="H259" s="208">
        <v>12.488</v>
      </c>
      <c r="I259" s="209"/>
      <c r="J259" s="210">
        <f>ROUND(I259*H259,2)</f>
        <v>0</v>
      </c>
      <c r="K259" s="211"/>
      <c r="L259" s="46"/>
      <c r="M259" s="212" t="s">
        <v>19</v>
      </c>
      <c r="N259" s="213" t="s">
        <v>47</v>
      </c>
      <c r="O259" s="86"/>
      <c r="P259" s="214">
        <f>O259*H259</f>
        <v>0</v>
      </c>
      <c r="Q259" s="214">
        <v>0</v>
      </c>
      <c r="R259" s="214">
        <f>Q259*H259</f>
        <v>0</v>
      </c>
      <c r="S259" s="214">
        <v>0.068000000000000005</v>
      </c>
      <c r="T259" s="215">
        <f>S259*H259</f>
        <v>0.84918400000000005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16" t="s">
        <v>181</v>
      </c>
      <c r="AT259" s="216" t="s">
        <v>178</v>
      </c>
      <c r="AU259" s="216" t="s">
        <v>85</v>
      </c>
      <c r="AY259" s="19" t="s">
        <v>175</v>
      </c>
      <c r="BE259" s="217">
        <f>IF(N259="základní",J259,0)</f>
        <v>0</v>
      </c>
      <c r="BF259" s="217">
        <f>IF(N259="snížená",J259,0)</f>
        <v>0</v>
      </c>
      <c r="BG259" s="217">
        <f>IF(N259="zákl. přenesená",J259,0)</f>
        <v>0</v>
      </c>
      <c r="BH259" s="217">
        <f>IF(N259="sníž. přenesená",J259,0)</f>
        <v>0</v>
      </c>
      <c r="BI259" s="217">
        <f>IF(N259="nulová",J259,0)</f>
        <v>0</v>
      </c>
      <c r="BJ259" s="19" t="s">
        <v>36</v>
      </c>
      <c r="BK259" s="217">
        <f>ROUND(I259*H259,2)</f>
        <v>0</v>
      </c>
      <c r="BL259" s="19" t="s">
        <v>181</v>
      </c>
      <c r="BM259" s="216" t="s">
        <v>372</v>
      </c>
    </row>
    <row r="260" s="13" customFormat="1">
      <c r="A260" s="13"/>
      <c r="B260" s="218"/>
      <c r="C260" s="219"/>
      <c r="D260" s="220" t="s">
        <v>183</v>
      </c>
      <c r="E260" s="221" t="s">
        <v>19</v>
      </c>
      <c r="F260" s="222" t="s">
        <v>373</v>
      </c>
      <c r="G260" s="219"/>
      <c r="H260" s="223">
        <v>3.8700000000000001</v>
      </c>
      <c r="I260" s="224"/>
      <c r="J260" s="219"/>
      <c r="K260" s="219"/>
      <c r="L260" s="225"/>
      <c r="M260" s="226"/>
      <c r="N260" s="227"/>
      <c r="O260" s="227"/>
      <c r="P260" s="227"/>
      <c r="Q260" s="227"/>
      <c r="R260" s="227"/>
      <c r="S260" s="227"/>
      <c r="T260" s="228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29" t="s">
        <v>183</v>
      </c>
      <c r="AU260" s="229" t="s">
        <v>85</v>
      </c>
      <c r="AV260" s="13" t="s">
        <v>85</v>
      </c>
      <c r="AW260" s="13" t="s">
        <v>35</v>
      </c>
      <c r="AX260" s="13" t="s">
        <v>76</v>
      </c>
      <c r="AY260" s="229" t="s">
        <v>175</v>
      </c>
    </row>
    <row r="261" s="13" customFormat="1">
      <c r="A261" s="13"/>
      <c r="B261" s="218"/>
      <c r="C261" s="219"/>
      <c r="D261" s="220" t="s">
        <v>183</v>
      </c>
      <c r="E261" s="221" t="s">
        <v>19</v>
      </c>
      <c r="F261" s="222" t="s">
        <v>374</v>
      </c>
      <c r="G261" s="219"/>
      <c r="H261" s="223">
        <v>8.6180000000000003</v>
      </c>
      <c r="I261" s="224"/>
      <c r="J261" s="219"/>
      <c r="K261" s="219"/>
      <c r="L261" s="225"/>
      <c r="M261" s="226"/>
      <c r="N261" s="227"/>
      <c r="O261" s="227"/>
      <c r="P261" s="227"/>
      <c r="Q261" s="227"/>
      <c r="R261" s="227"/>
      <c r="S261" s="227"/>
      <c r="T261" s="228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29" t="s">
        <v>183</v>
      </c>
      <c r="AU261" s="229" t="s">
        <v>85</v>
      </c>
      <c r="AV261" s="13" t="s">
        <v>85</v>
      </c>
      <c r="AW261" s="13" t="s">
        <v>35</v>
      </c>
      <c r="AX261" s="13" t="s">
        <v>76</v>
      </c>
      <c r="AY261" s="229" t="s">
        <v>175</v>
      </c>
    </row>
    <row r="262" s="14" customFormat="1">
      <c r="A262" s="14"/>
      <c r="B262" s="230"/>
      <c r="C262" s="231"/>
      <c r="D262" s="220" t="s">
        <v>183</v>
      </c>
      <c r="E262" s="232" t="s">
        <v>19</v>
      </c>
      <c r="F262" s="233" t="s">
        <v>186</v>
      </c>
      <c r="G262" s="231"/>
      <c r="H262" s="234">
        <v>12.488</v>
      </c>
      <c r="I262" s="235"/>
      <c r="J262" s="231"/>
      <c r="K262" s="231"/>
      <c r="L262" s="236"/>
      <c r="M262" s="237"/>
      <c r="N262" s="238"/>
      <c r="O262" s="238"/>
      <c r="P262" s="238"/>
      <c r="Q262" s="238"/>
      <c r="R262" s="238"/>
      <c r="S262" s="238"/>
      <c r="T262" s="239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40" t="s">
        <v>183</v>
      </c>
      <c r="AU262" s="240" t="s">
        <v>85</v>
      </c>
      <c r="AV262" s="14" t="s">
        <v>181</v>
      </c>
      <c r="AW262" s="14" t="s">
        <v>35</v>
      </c>
      <c r="AX262" s="14" t="s">
        <v>36</v>
      </c>
      <c r="AY262" s="240" t="s">
        <v>175</v>
      </c>
    </row>
    <row r="263" s="2" customFormat="1" ht="14.4" customHeight="1">
      <c r="A263" s="40"/>
      <c r="B263" s="41"/>
      <c r="C263" s="204" t="s">
        <v>375</v>
      </c>
      <c r="D263" s="204" t="s">
        <v>178</v>
      </c>
      <c r="E263" s="205" t="s">
        <v>376</v>
      </c>
      <c r="F263" s="206" t="s">
        <v>377</v>
      </c>
      <c r="G263" s="207" t="s">
        <v>378</v>
      </c>
      <c r="H263" s="208">
        <v>1</v>
      </c>
      <c r="I263" s="209"/>
      <c r="J263" s="210">
        <f>ROUND(I263*H263,2)</f>
        <v>0</v>
      </c>
      <c r="K263" s="211"/>
      <c r="L263" s="46"/>
      <c r="M263" s="212" t="s">
        <v>19</v>
      </c>
      <c r="N263" s="213" t="s">
        <v>47</v>
      </c>
      <c r="O263" s="86"/>
      <c r="P263" s="214">
        <f>O263*H263</f>
        <v>0</v>
      </c>
      <c r="Q263" s="214">
        <v>0</v>
      </c>
      <c r="R263" s="214">
        <f>Q263*H263</f>
        <v>0</v>
      </c>
      <c r="S263" s="214">
        <v>2</v>
      </c>
      <c r="T263" s="215">
        <f>S263*H263</f>
        <v>2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16" t="s">
        <v>181</v>
      </c>
      <c r="AT263" s="216" t="s">
        <v>178</v>
      </c>
      <c r="AU263" s="216" t="s">
        <v>85</v>
      </c>
      <c r="AY263" s="19" t="s">
        <v>175</v>
      </c>
      <c r="BE263" s="217">
        <f>IF(N263="základní",J263,0)</f>
        <v>0</v>
      </c>
      <c r="BF263" s="217">
        <f>IF(N263="snížená",J263,0)</f>
        <v>0</v>
      </c>
      <c r="BG263" s="217">
        <f>IF(N263="zákl. přenesená",J263,0)</f>
        <v>0</v>
      </c>
      <c r="BH263" s="217">
        <f>IF(N263="sníž. přenesená",J263,0)</f>
        <v>0</v>
      </c>
      <c r="BI263" s="217">
        <f>IF(N263="nulová",J263,0)</f>
        <v>0</v>
      </c>
      <c r="BJ263" s="19" t="s">
        <v>36</v>
      </c>
      <c r="BK263" s="217">
        <f>ROUND(I263*H263,2)</f>
        <v>0</v>
      </c>
      <c r="BL263" s="19" t="s">
        <v>181</v>
      </c>
      <c r="BM263" s="216" t="s">
        <v>379</v>
      </c>
    </row>
    <row r="264" s="15" customFormat="1">
      <c r="A264" s="15"/>
      <c r="B264" s="241"/>
      <c r="C264" s="242"/>
      <c r="D264" s="220" t="s">
        <v>183</v>
      </c>
      <c r="E264" s="243" t="s">
        <v>19</v>
      </c>
      <c r="F264" s="244" t="s">
        <v>380</v>
      </c>
      <c r="G264" s="242"/>
      <c r="H264" s="243" t="s">
        <v>19</v>
      </c>
      <c r="I264" s="245"/>
      <c r="J264" s="242"/>
      <c r="K264" s="242"/>
      <c r="L264" s="246"/>
      <c r="M264" s="247"/>
      <c r="N264" s="248"/>
      <c r="O264" s="248"/>
      <c r="P264" s="248"/>
      <c r="Q264" s="248"/>
      <c r="R264" s="248"/>
      <c r="S264" s="248"/>
      <c r="T264" s="249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T264" s="250" t="s">
        <v>183</v>
      </c>
      <c r="AU264" s="250" t="s">
        <v>85</v>
      </c>
      <c r="AV264" s="15" t="s">
        <v>36</v>
      </c>
      <c r="AW264" s="15" t="s">
        <v>35</v>
      </c>
      <c r="AX264" s="15" t="s">
        <v>76</v>
      </c>
      <c r="AY264" s="250" t="s">
        <v>175</v>
      </c>
    </row>
    <row r="265" s="15" customFormat="1">
      <c r="A265" s="15"/>
      <c r="B265" s="241"/>
      <c r="C265" s="242"/>
      <c r="D265" s="220" t="s">
        <v>183</v>
      </c>
      <c r="E265" s="243" t="s">
        <v>19</v>
      </c>
      <c r="F265" s="244" t="s">
        <v>381</v>
      </c>
      <c r="G265" s="242"/>
      <c r="H265" s="243" t="s">
        <v>19</v>
      </c>
      <c r="I265" s="245"/>
      <c r="J265" s="242"/>
      <c r="K265" s="242"/>
      <c r="L265" s="246"/>
      <c r="M265" s="247"/>
      <c r="N265" s="248"/>
      <c r="O265" s="248"/>
      <c r="P265" s="248"/>
      <c r="Q265" s="248"/>
      <c r="R265" s="248"/>
      <c r="S265" s="248"/>
      <c r="T265" s="249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T265" s="250" t="s">
        <v>183</v>
      </c>
      <c r="AU265" s="250" t="s">
        <v>85</v>
      </c>
      <c r="AV265" s="15" t="s">
        <v>36</v>
      </c>
      <c r="AW265" s="15" t="s">
        <v>35</v>
      </c>
      <c r="AX265" s="15" t="s">
        <v>76</v>
      </c>
      <c r="AY265" s="250" t="s">
        <v>175</v>
      </c>
    </row>
    <row r="266" s="13" customFormat="1">
      <c r="A266" s="13"/>
      <c r="B266" s="218"/>
      <c r="C266" s="219"/>
      <c r="D266" s="220" t="s">
        <v>183</v>
      </c>
      <c r="E266" s="221" t="s">
        <v>19</v>
      </c>
      <c r="F266" s="222" t="s">
        <v>382</v>
      </c>
      <c r="G266" s="219"/>
      <c r="H266" s="223">
        <v>1</v>
      </c>
      <c r="I266" s="224"/>
      <c r="J266" s="219"/>
      <c r="K266" s="219"/>
      <c r="L266" s="225"/>
      <c r="M266" s="226"/>
      <c r="N266" s="227"/>
      <c r="O266" s="227"/>
      <c r="P266" s="227"/>
      <c r="Q266" s="227"/>
      <c r="R266" s="227"/>
      <c r="S266" s="227"/>
      <c r="T266" s="228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29" t="s">
        <v>183</v>
      </c>
      <c r="AU266" s="229" t="s">
        <v>85</v>
      </c>
      <c r="AV266" s="13" t="s">
        <v>85</v>
      </c>
      <c r="AW266" s="13" t="s">
        <v>35</v>
      </c>
      <c r="AX266" s="13" t="s">
        <v>76</v>
      </c>
      <c r="AY266" s="229" t="s">
        <v>175</v>
      </c>
    </row>
    <row r="267" s="14" customFormat="1">
      <c r="A267" s="14"/>
      <c r="B267" s="230"/>
      <c r="C267" s="231"/>
      <c r="D267" s="220" t="s">
        <v>183</v>
      </c>
      <c r="E267" s="232" t="s">
        <v>19</v>
      </c>
      <c r="F267" s="233" t="s">
        <v>186</v>
      </c>
      <c r="G267" s="231"/>
      <c r="H267" s="234">
        <v>1</v>
      </c>
      <c r="I267" s="235"/>
      <c r="J267" s="231"/>
      <c r="K267" s="231"/>
      <c r="L267" s="236"/>
      <c r="M267" s="237"/>
      <c r="N267" s="238"/>
      <c r="O267" s="238"/>
      <c r="P267" s="238"/>
      <c r="Q267" s="238"/>
      <c r="R267" s="238"/>
      <c r="S267" s="238"/>
      <c r="T267" s="239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40" t="s">
        <v>183</v>
      </c>
      <c r="AU267" s="240" t="s">
        <v>85</v>
      </c>
      <c r="AV267" s="14" t="s">
        <v>181</v>
      </c>
      <c r="AW267" s="14" t="s">
        <v>35</v>
      </c>
      <c r="AX267" s="14" t="s">
        <v>36</v>
      </c>
      <c r="AY267" s="240" t="s">
        <v>175</v>
      </c>
    </row>
    <row r="268" s="2" customFormat="1" ht="14.4" customHeight="1">
      <c r="A268" s="40"/>
      <c r="B268" s="41"/>
      <c r="C268" s="204" t="s">
        <v>383</v>
      </c>
      <c r="D268" s="204" t="s">
        <v>178</v>
      </c>
      <c r="E268" s="205" t="s">
        <v>384</v>
      </c>
      <c r="F268" s="206" t="s">
        <v>385</v>
      </c>
      <c r="G268" s="207" t="s">
        <v>378</v>
      </c>
      <c r="H268" s="208">
        <v>1</v>
      </c>
      <c r="I268" s="209"/>
      <c r="J268" s="210">
        <f>ROUND(I268*H268,2)</f>
        <v>0</v>
      </c>
      <c r="K268" s="211"/>
      <c r="L268" s="46"/>
      <c r="M268" s="212" t="s">
        <v>19</v>
      </c>
      <c r="N268" s="213" t="s">
        <v>47</v>
      </c>
      <c r="O268" s="86"/>
      <c r="P268" s="214">
        <f>O268*H268</f>
        <v>0</v>
      </c>
      <c r="Q268" s="214">
        <v>0</v>
      </c>
      <c r="R268" s="214">
        <f>Q268*H268</f>
        <v>0</v>
      </c>
      <c r="S268" s="214">
        <v>0</v>
      </c>
      <c r="T268" s="215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16" t="s">
        <v>181</v>
      </c>
      <c r="AT268" s="216" t="s">
        <v>178</v>
      </c>
      <c r="AU268" s="216" t="s">
        <v>85</v>
      </c>
      <c r="AY268" s="19" t="s">
        <v>175</v>
      </c>
      <c r="BE268" s="217">
        <f>IF(N268="základní",J268,0)</f>
        <v>0</v>
      </c>
      <c r="BF268" s="217">
        <f>IF(N268="snížená",J268,0)</f>
        <v>0</v>
      </c>
      <c r="BG268" s="217">
        <f>IF(N268="zákl. přenesená",J268,0)</f>
        <v>0</v>
      </c>
      <c r="BH268" s="217">
        <f>IF(N268="sníž. přenesená",J268,0)</f>
        <v>0</v>
      </c>
      <c r="BI268" s="217">
        <f>IF(N268="nulová",J268,0)</f>
        <v>0</v>
      </c>
      <c r="BJ268" s="19" t="s">
        <v>36</v>
      </c>
      <c r="BK268" s="217">
        <f>ROUND(I268*H268,2)</f>
        <v>0</v>
      </c>
      <c r="BL268" s="19" t="s">
        <v>181</v>
      </c>
      <c r="BM268" s="216" t="s">
        <v>386</v>
      </c>
    </row>
    <row r="269" s="15" customFormat="1">
      <c r="A269" s="15"/>
      <c r="B269" s="241"/>
      <c r="C269" s="242"/>
      <c r="D269" s="220" t="s">
        <v>183</v>
      </c>
      <c r="E269" s="243" t="s">
        <v>19</v>
      </c>
      <c r="F269" s="244" t="s">
        <v>387</v>
      </c>
      <c r="G269" s="242"/>
      <c r="H269" s="243" t="s">
        <v>19</v>
      </c>
      <c r="I269" s="245"/>
      <c r="J269" s="242"/>
      <c r="K269" s="242"/>
      <c r="L269" s="246"/>
      <c r="M269" s="247"/>
      <c r="N269" s="248"/>
      <c r="O269" s="248"/>
      <c r="P269" s="248"/>
      <c r="Q269" s="248"/>
      <c r="R269" s="248"/>
      <c r="S269" s="248"/>
      <c r="T269" s="249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T269" s="250" t="s">
        <v>183</v>
      </c>
      <c r="AU269" s="250" t="s">
        <v>85</v>
      </c>
      <c r="AV269" s="15" t="s">
        <v>36</v>
      </c>
      <c r="AW269" s="15" t="s">
        <v>35</v>
      </c>
      <c r="AX269" s="15" t="s">
        <v>76</v>
      </c>
      <c r="AY269" s="250" t="s">
        <v>175</v>
      </c>
    </row>
    <row r="270" s="15" customFormat="1">
      <c r="A270" s="15"/>
      <c r="B270" s="241"/>
      <c r="C270" s="242"/>
      <c r="D270" s="220" t="s">
        <v>183</v>
      </c>
      <c r="E270" s="243" t="s">
        <v>19</v>
      </c>
      <c r="F270" s="244" t="s">
        <v>388</v>
      </c>
      <c r="G270" s="242"/>
      <c r="H270" s="243" t="s">
        <v>19</v>
      </c>
      <c r="I270" s="245"/>
      <c r="J270" s="242"/>
      <c r="K270" s="242"/>
      <c r="L270" s="246"/>
      <c r="M270" s="247"/>
      <c r="N270" s="248"/>
      <c r="O270" s="248"/>
      <c r="P270" s="248"/>
      <c r="Q270" s="248"/>
      <c r="R270" s="248"/>
      <c r="S270" s="248"/>
      <c r="T270" s="249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T270" s="250" t="s">
        <v>183</v>
      </c>
      <c r="AU270" s="250" t="s">
        <v>85</v>
      </c>
      <c r="AV270" s="15" t="s">
        <v>36</v>
      </c>
      <c r="AW270" s="15" t="s">
        <v>35</v>
      </c>
      <c r="AX270" s="15" t="s">
        <v>76</v>
      </c>
      <c r="AY270" s="250" t="s">
        <v>175</v>
      </c>
    </row>
    <row r="271" s="13" customFormat="1">
      <c r="A271" s="13"/>
      <c r="B271" s="218"/>
      <c r="C271" s="219"/>
      <c r="D271" s="220" t="s">
        <v>183</v>
      </c>
      <c r="E271" s="221" t="s">
        <v>19</v>
      </c>
      <c r="F271" s="222" t="s">
        <v>389</v>
      </c>
      <c r="G271" s="219"/>
      <c r="H271" s="223">
        <v>1</v>
      </c>
      <c r="I271" s="224"/>
      <c r="J271" s="219"/>
      <c r="K271" s="219"/>
      <c r="L271" s="225"/>
      <c r="M271" s="226"/>
      <c r="N271" s="227"/>
      <c r="O271" s="227"/>
      <c r="P271" s="227"/>
      <c r="Q271" s="227"/>
      <c r="R271" s="227"/>
      <c r="S271" s="227"/>
      <c r="T271" s="228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29" t="s">
        <v>183</v>
      </c>
      <c r="AU271" s="229" t="s">
        <v>85</v>
      </c>
      <c r="AV271" s="13" t="s">
        <v>85</v>
      </c>
      <c r="AW271" s="13" t="s">
        <v>35</v>
      </c>
      <c r="AX271" s="13" t="s">
        <v>76</v>
      </c>
      <c r="AY271" s="229" t="s">
        <v>175</v>
      </c>
    </row>
    <row r="272" s="14" customFormat="1">
      <c r="A272" s="14"/>
      <c r="B272" s="230"/>
      <c r="C272" s="231"/>
      <c r="D272" s="220" t="s">
        <v>183</v>
      </c>
      <c r="E272" s="232" t="s">
        <v>19</v>
      </c>
      <c r="F272" s="233" t="s">
        <v>186</v>
      </c>
      <c r="G272" s="231"/>
      <c r="H272" s="234">
        <v>1</v>
      </c>
      <c r="I272" s="235"/>
      <c r="J272" s="231"/>
      <c r="K272" s="231"/>
      <c r="L272" s="236"/>
      <c r="M272" s="237"/>
      <c r="N272" s="238"/>
      <c r="O272" s="238"/>
      <c r="P272" s="238"/>
      <c r="Q272" s="238"/>
      <c r="R272" s="238"/>
      <c r="S272" s="238"/>
      <c r="T272" s="239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40" t="s">
        <v>183</v>
      </c>
      <c r="AU272" s="240" t="s">
        <v>85</v>
      </c>
      <c r="AV272" s="14" t="s">
        <v>181</v>
      </c>
      <c r="AW272" s="14" t="s">
        <v>35</v>
      </c>
      <c r="AX272" s="14" t="s">
        <v>36</v>
      </c>
      <c r="AY272" s="240" t="s">
        <v>175</v>
      </c>
    </row>
    <row r="273" s="12" customFormat="1" ht="22.8" customHeight="1">
      <c r="A273" s="12"/>
      <c r="B273" s="188"/>
      <c r="C273" s="189"/>
      <c r="D273" s="190" t="s">
        <v>75</v>
      </c>
      <c r="E273" s="202" t="s">
        <v>390</v>
      </c>
      <c r="F273" s="202" t="s">
        <v>391</v>
      </c>
      <c r="G273" s="189"/>
      <c r="H273" s="189"/>
      <c r="I273" s="192"/>
      <c r="J273" s="203">
        <f>BK273</f>
        <v>0</v>
      </c>
      <c r="K273" s="189"/>
      <c r="L273" s="194"/>
      <c r="M273" s="195"/>
      <c r="N273" s="196"/>
      <c r="O273" s="196"/>
      <c r="P273" s="197">
        <f>SUM(P274:P278)</f>
        <v>0</v>
      </c>
      <c r="Q273" s="196"/>
      <c r="R273" s="197">
        <f>SUM(R274:R278)</f>
        <v>0</v>
      </c>
      <c r="S273" s="196"/>
      <c r="T273" s="198">
        <f>SUM(T274:T278)</f>
        <v>0</v>
      </c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R273" s="199" t="s">
        <v>36</v>
      </c>
      <c r="AT273" s="200" t="s">
        <v>75</v>
      </c>
      <c r="AU273" s="200" t="s">
        <v>36</v>
      </c>
      <c r="AY273" s="199" t="s">
        <v>175</v>
      </c>
      <c r="BK273" s="201">
        <f>SUM(BK274:BK278)</f>
        <v>0</v>
      </c>
    </row>
    <row r="274" s="2" customFormat="1" ht="24.15" customHeight="1">
      <c r="A274" s="40"/>
      <c r="B274" s="41"/>
      <c r="C274" s="204" t="s">
        <v>392</v>
      </c>
      <c r="D274" s="204" t="s">
        <v>178</v>
      </c>
      <c r="E274" s="205" t="s">
        <v>393</v>
      </c>
      <c r="F274" s="206" t="s">
        <v>394</v>
      </c>
      <c r="G274" s="207" t="s">
        <v>395</v>
      </c>
      <c r="H274" s="208">
        <v>13.321999999999999</v>
      </c>
      <c r="I274" s="209"/>
      <c r="J274" s="210">
        <f>ROUND(I274*H274,2)</f>
        <v>0</v>
      </c>
      <c r="K274" s="211"/>
      <c r="L274" s="46"/>
      <c r="M274" s="212" t="s">
        <v>19</v>
      </c>
      <c r="N274" s="213" t="s">
        <v>47</v>
      </c>
      <c r="O274" s="86"/>
      <c r="P274" s="214">
        <f>O274*H274</f>
        <v>0</v>
      </c>
      <c r="Q274" s="214">
        <v>0</v>
      </c>
      <c r="R274" s="214">
        <f>Q274*H274</f>
        <v>0</v>
      </c>
      <c r="S274" s="214">
        <v>0</v>
      </c>
      <c r="T274" s="215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16" t="s">
        <v>181</v>
      </c>
      <c r="AT274" s="216" t="s">
        <v>178</v>
      </c>
      <c r="AU274" s="216" t="s">
        <v>85</v>
      </c>
      <c r="AY274" s="19" t="s">
        <v>175</v>
      </c>
      <c r="BE274" s="217">
        <f>IF(N274="základní",J274,0)</f>
        <v>0</v>
      </c>
      <c r="BF274" s="217">
        <f>IF(N274="snížená",J274,0)</f>
        <v>0</v>
      </c>
      <c r="BG274" s="217">
        <f>IF(N274="zákl. přenesená",J274,0)</f>
        <v>0</v>
      </c>
      <c r="BH274" s="217">
        <f>IF(N274="sníž. přenesená",J274,0)</f>
        <v>0</v>
      </c>
      <c r="BI274" s="217">
        <f>IF(N274="nulová",J274,0)</f>
        <v>0</v>
      </c>
      <c r="BJ274" s="19" t="s">
        <v>36</v>
      </c>
      <c r="BK274" s="217">
        <f>ROUND(I274*H274,2)</f>
        <v>0</v>
      </c>
      <c r="BL274" s="19" t="s">
        <v>181</v>
      </c>
      <c r="BM274" s="216" t="s">
        <v>396</v>
      </c>
    </row>
    <row r="275" s="2" customFormat="1" ht="14.4" customHeight="1">
      <c r="A275" s="40"/>
      <c r="B275" s="41"/>
      <c r="C275" s="204" t="s">
        <v>397</v>
      </c>
      <c r="D275" s="204" t="s">
        <v>178</v>
      </c>
      <c r="E275" s="205" t="s">
        <v>398</v>
      </c>
      <c r="F275" s="206" t="s">
        <v>399</v>
      </c>
      <c r="G275" s="207" t="s">
        <v>395</v>
      </c>
      <c r="H275" s="208">
        <v>13.321999999999999</v>
      </c>
      <c r="I275" s="209"/>
      <c r="J275" s="210">
        <f>ROUND(I275*H275,2)</f>
        <v>0</v>
      </c>
      <c r="K275" s="211"/>
      <c r="L275" s="46"/>
      <c r="M275" s="212" t="s">
        <v>19</v>
      </c>
      <c r="N275" s="213" t="s">
        <v>47</v>
      </c>
      <c r="O275" s="86"/>
      <c r="P275" s="214">
        <f>O275*H275</f>
        <v>0</v>
      </c>
      <c r="Q275" s="214">
        <v>0</v>
      </c>
      <c r="R275" s="214">
        <f>Q275*H275</f>
        <v>0</v>
      </c>
      <c r="S275" s="214">
        <v>0</v>
      </c>
      <c r="T275" s="215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16" t="s">
        <v>181</v>
      </c>
      <c r="AT275" s="216" t="s">
        <v>178</v>
      </c>
      <c r="AU275" s="216" t="s">
        <v>85</v>
      </c>
      <c r="AY275" s="19" t="s">
        <v>175</v>
      </c>
      <c r="BE275" s="217">
        <f>IF(N275="základní",J275,0)</f>
        <v>0</v>
      </c>
      <c r="BF275" s="217">
        <f>IF(N275="snížená",J275,0)</f>
        <v>0</v>
      </c>
      <c r="BG275" s="217">
        <f>IF(N275="zákl. přenesená",J275,0)</f>
        <v>0</v>
      </c>
      <c r="BH275" s="217">
        <f>IF(N275="sníž. přenesená",J275,0)</f>
        <v>0</v>
      </c>
      <c r="BI275" s="217">
        <f>IF(N275="nulová",J275,0)</f>
        <v>0</v>
      </c>
      <c r="BJ275" s="19" t="s">
        <v>36</v>
      </c>
      <c r="BK275" s="217">
        <f>ROUND(I275*H275,2)</f>
        <v>0</v>
      </c>
      <c r="BL275" s="19" t="s">
        <v>181</v>
      </c>
      <c r="BM275" s="216" t="s">
        <v>400</v>
      </c>
    </row>
    <row r="276" s="2" customFormat="1" ht="24.15" customHeight="1">
      <c r="A276" s="40"/>
      <c r="B276" s="41"/>
      <c r="C276" s="204" t="s">
        <v>401</v>
      </c>
      <c r="D276" s="204" t="s">
        <v>178</v>
      </c>
      <c r="E276" s="205" t="s">
        <v>402</v>
      </c>
      <c r="F276" s="206" t="s">
        <v>403</v>
      </c>
      <c r="G276" s="207" t="s">
        <v>395</v>
      </c>
      <c r="H276" s="208">
        <v>53.287999999999997</v>
      </c>
      <c r="I276" s="209"/>
      <c r="J276" s="210">
        <f>ROUND(I276*H276,2)</f>
        <v>0</v>
      </c>
      <c r="K276" s="211"/>
      <c r="L276" s="46"/>
      <c r="M276" s="212" t="s">
        <v>19</v>
      </c>
      <c r="N276" s="213" t="s">
        <v>47</v>
      </c>
      <c r="O276" s="86"/>
      <c r="P276" s="214">
        <f>O276*H276</f>
        <v>0</v>
      </c>
      <c r="Q276" s="214">
        <v>0</v>
      </c>
      <c r="R276" s="214">
        <f>Q276*H276</f>
        <v>0</v>
      </c>
      <c r="S276" s="214">
        <v>0</v>
      </c>
      <c r="T276" s="215">
        <f>S276*H276</f>
        <v>0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16" t="s">
        <v>181</v>
      </c>
      <c r="AT276" s="216" t="s">
        <v>178</v>
      </c>
      <c r="AU276" s="216" t="s">
        <v>85</v>
      </c>
      <c r="AY276" s="19" t="s">
        <v>175</v>
      </c>
      <c r="BE276" s="217">
        <f>IF(N276="základní",J276,0)</f>
        <v>0</v>
      </c>
      <c r="BF276" s="217">
        <f>IF(N276="snížená",J276,0)</f>
        <v>0</v>
      </c>
      <c r="BG276" s="217">
        <f>IF(N276="zákl. přenesená",J276,0)</f>
        <v>0</v>
      </c>
      <c r="BH276" s="217">
        <f>IF(N276="sníž. přenesená",J276,0)</f>
        <v>0</v>
      </c>
      <c r="BI276" s="217">
        <f>IF(N276="nulová",J276,0)</f>
        <v>0</v>
      </c>
      <c r="BJ276" s="19" t="s">
        <v>36</v>
      </c>
      <c r="BK276" s="217">
        <f>ROUND(I276*H276,2)</f>
        <v>0</v>
      </c>
      <c r="BL276" s="19" t="s">
        <v>181</v>
      </c>
      <c r="BM276" s="216" t="s">
        <v>404</v>
      </c>
    </row>
    <row r="277" s="13" customFormat="1">
      <c r="A277" s="13"/>
      <c r="B277" s="218"/>
      <c r="C277" s="219"/>
      <c r="D277" s="220" t="s">
        <v>183</v>
      </c>
      <c r="E277" s="219"/>
      <c r="F277" s="222" t="s">
        <v>405</v>
      </c>
      <c r="G277" s="219"/>
      <c r="H277" s="223">
        <v>53.287999999999997</v>
      </c>
      <c r="I277" s="224"/>
      <c r="J277" s="219"/>
      <c r="K277" s="219"/>
      <c r="L277" s="225"/>
      <c r="M277" s="226"/>
      <c r="N277" s="227"/>
      <c r="O277" s="227"/>
      <c r="P277" s="227"/>
      <c r="Q277" s="227"/>
      <c r="R277" s="227"/>
      <c r="S277" s="227"/>
      <c r="T277" s="228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29" t="s">
        <v>183</v>
      </c>
      <c r="AU277" s="229" t="s">
        <v>85</v>
      </c>
      <c r="AV277" s="13" t="s">
        <v>85</v>
      </c>
      <c r="AW277" s="13" t="s">
        <v>4</v>
      </c>
      <c r="AX277" s="13" t="s">
        <v>36</v>
      </c>
      <c r="AY277" s="229" t="s">
        <v>175</v>
      </c>
    </row>
    <row r="278" s="2" customFormat="1" ht="24.15" customHeight="1">
      <c r="A278" s="40"/>
      <c r="B278" s="41"/>
      <c r="C278" s="204" t="s">
        <v>406</v>
      </c>
      <c r="D278" s="204" t="s">
        <v>178</v>
      </c>
      <c r="E278" s="205" t="s">
        <v>407</v>
      </c>
      <c r="F278" s="206" t="s">
        <v>408</v>
      </c>
      <c r="G278" s="207" t="s">
        <v>395</v>
      </c>
      <c r="H278" s="208">
        <v>13.321999999999999</v>
      </c>
      <c r="I278" s="209"/>
      <c r="J278" s="210">
        <f>ROUND(I278*H278,2)</f>
        <v>0</v>
      </c>
      <c r="K278" s="211"/>
      <c r="L278" s="46"/>
      <c r="M278" s="212" t="s">
        <v>19</v>
      </c>
      <c r="N278" s="213" t="s">
        <v>47</v>
      </c>
      <c r="O278" s="86"/>
      <c r="P278" s="214">
        <f>O278*H278</f>
        <v>0</v>
      </c>
      <c r="Q278" s="214">
        <v>0</v>
      </c>
      <c r="R278" s="214">
        <f>Q278*H278</f>
        <v>0</v>
      </c>
      <c r="S278" s="214">
        <v>0</v>
      </c>
      <c r="T278" s="215">
        <f>S278*H278</f>
        <v>0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16" t="s">
        <v>181</v>
      </c>
      <c r="AT278" s="216" t="s">
        <v>178</v>
      </c>
      <c r="AU278" s="216" t="s">
        <v>85</v>
      </c>
      <c r="AY278" s="19" t="s">
        <v>175</v>
      </c>
      <c r="BE278" s="217">
        <f>IF(N278="základní",J278,0)</f>
        <v>0</v>
      </c>
      <c r="BF278" s="217">
        <f>IF(N278="snížená",J278,0)</f>
        <v>0</v>
      </c>
      <c r="BG278" s="217">
        <f>IF(N278="zákl. přenesená",J278,0)</f>
        <v>0</v>
      </c>
      <c r="BH278" s="217">
        <f>IF(N278="sníž. přenesená",J278,0)</f>
        <v>0</v>
      </c>
      <c r="BI278" s="217">
        <f>IF(N278="nulová",J278,0)</f>
        <v>0</v>
      </c>
      <c r="BJ278" s="19" t="s">
        <v>36</v>
      </c>
      <c r="BK278" s="217">
        <f>ROUND(I278*H278,2)</f>
        <v>0</v>
      </c>
      <c r="BL278" s="19" t="s">
        <v>181</v>
      </c>
      <c r="BM278" s="216" t="s">
        <v>409</v>
      </c>
    </row>
    <row r="279" s="12" customFormat="1" ht="22.8" customHeight="1">
      <c r="A279" s="12"/>
      <c r="B279" s="188"/>
      <c r="C279" s="189"/>
      <c r="D279" s="190" t="s">
        <v>75</v>
      </c>
      <c r="E279" s="202" t="s">
        <v>410</v>
      </c>
      <c r="F279" s="202" t="s">
        <v>411</v>
      </c>
      <c r="G279" s="189"/>
      <c r="H279" s="189"/>
      <c r="I279" s="192"/>
      <c r="J279" s="203">
        <f>BK279</f>
        <v>0</v>
      </c>
      <c r="K279" s="189"/>
      <c r="L279" s="194"/>
      <c r="M279" s="195"/>
      <c r="N279" s="196"/>
      <c r="O279" s="196"/>
      <c r="P279" s="197">
        <f>P280</f>
        <v>0</v>
      </c>
      <c r="Q279" s="196"/>
      <c r="R279" s="197">
        <f>R280</f>
        <v>0</v>
      </c>
      <c r="S279" s="196"/>
      <c r="T279" s="198">
        <f>T280</f>
        <v>0</v>
      </c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R279" s="199" t="s">
        <v>36</v>
      </c>
      <c r="AT279" s="200" t="s">
        <v>75</v>
      </c>
      <c r="AU279" s="200" t="s">
        <v>36</v>
      </c>
      <c r="AY279" s="199" t="s">
        <v>175</v>
      </c>
      <c r="BK279" s="201">
        <f>BK280</f>
        <v>0</v>
      </c>
    </row>
    <row r="280" s="2" customFormat="1" ht="24.15" customHeight="1">
      <c r="A280" s="40"/>
      <c r="B280" s="41"/>
      <c r="C280" s="204" t="s">
        <v>412</v>
      </c>
      <c r="D280" s="204" t="s">
        <v>178</v>
      </c>
      <c r="E280" s="205" t="s">
        <v>413</v>
      </c>
      <c r="F280" s="206" t="s">
        <v>414</v>
      </c>
      <c r="G280" s="207" t="s">
        <v>395</v>
      </c>
      <c r="H280" s="208">
        <v>3.766</v>
      </c>
      <c r="I280" s="209"/>
      <c r="J280" s="210">
        <f>ROUND(I280*H280,2)</f>
        <v>0</v>
      </c>
      <c r="K280" s="211"/>
      <c r="L280" s="46"/>
      <c r="M280" s="212" t="s">
        <v>19</v>
      </c>
      <c r="N280" s="213" t="s">
        <v>47</v>
      </c>
      <c r="O280" s="86"/>
      <c r="P280" s="214">
        <f>O280*H280</f>
        <v>0</v>
      </c>
      <c r="Q280" s="214">
        <v>0</v>
      </c>
      <c r="R280" s="214">
        <f>Q280*H280</f>
        <v>0</v>
      </c>
      <c r="S280" s="214">
        <v>0</v>
      </c>
      <c r="T280" s="215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16" t="s">
        <v>181</v>
      </c>
      <c r="AT280" s="216" t="s">
        <v>178</v>
      </c>
      <c r="AU280" s="216" t="s">
        <v>85</v>
      </c>
      <c r="AY280" s="19" t="s">
        <v>175</v>
      </c>
      <c r="BE280" s="217">
        <f>IF(N280="základní",J280,0)</f>
        <v>0</v>
      </c>
      <c r="BF280" s="217">
        <f>IF(N280="snížená",J280,0)</f>
        <v>0</v>
      </c>
      <c r="BG280" s="217">
        <f>IF(N280="zákl. přenesená",J280,0)</f>
        <v>0</v>
      </c>
      <c r="BH280" s="217">
        <f>IF(N280="sníž. přenesená",J280,0)</f>
        <v>0</v>
      </c>
      <c r="BI280" s="217">
        <f>IF(N280="nulová",J280,0)</f>
        <v>0</v>
      </c>
      <c r="BJ280" s="19" t="s">
        <v>36</v>
      </c>
      <c r="BK280" s="217">
        <f>ROUND(I280*H280,2)</f>
        <v>0</v>
      </c>
      <c r="BL280" s="19" t="s">
        <v>181</v>
      </c>
      <c r="BM280" s="216" t="s">
        <v>415</v>
      </c>
    </row>
    <row r="281" s="12" customFormat="1" ht="25.92" customHeight="1">
      <c r="A281" s="12"/>
      <c r="B281" s="188"/>
      <c r="C281" s="189"/>
      <c r="D281" s="190" t="s">
        <v>75</v>
      </c>
      <c r="E281" s="191" t="s">
        <v>416</v>
      </c>
      <c r="F281" s="191" t="s">
        <v>417</v>
      </c>
      <c r="G281" s="189"/>
      <c r="H281" s="189"/>
      <c r="I281" s="192"/>
      <c r="J281" s="193">
        <f>BK281</f>
        <v>0</v>
      </c>
      <c r="K281" s="189"/>
      <c r="L281" s="194"/>
      <c r="M281" s="195"/>
      <c r="N281" s="196"/>
      <c r="O281" s="196"/>
      <c r="P281" s="197">
        <f>P282+P325+P378+P454+P464+P474+P482+P487+P492+P551+P624+P673+P709+P755+P802+P847</f>
        <v>0</v>
      </c>
      <c r="Q281" s="196"/>
      <c r="R281" s="197">
        <f>R282+R325+R378+R454+R464+R474+R482+R487+R492+R551+R624+R673+R709+R755+R802+R847</f>
        <v>3.5805594699999999</v>
      </c>
      <c r="S281" s="196"/>
      <c r="T281" s="198">
        <f>T282+T325+T378+T454+T464+T474+T482+T487+T492+T551+T624+T673+T709+T755+T802+T847</f>
        <v>1.95513425</v>
      </c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R281" s="199" t="s">
        <v>85</v>
      </c>
      <c r="AT281" s="200" t="s">
        <v>75</v>
      </c>
      <c r="AU281" s="200" t="s">
        <v>76</v>
      </c>
      <c r="AY281" s="199" t="s">
        <v>175</v>
      </c>
      <c r="BK281" s="201">
        <f>BK282+BK325+BK378+BK454+BK464+BK474+BK482+BK487+BK492+BK551+BK624+BK673+BK709+BK755+BK802+BK847</f>
        <v>0</v>
      </c>
    </row>
    <row r="282" s="12" customFormat="1" ht="22.8" customHeight="1">
      <c r="A282" s="12"/>
      <c r="B282" s="188"/>
      <c r="C282" s="189"/>
      <c r="D282" s="190" t="s">
        <v>75</v>
      </c>
      <c r="E282" s="202" t="s">
        <v>418</v>
      </c>
      <c r="F282" s="202" t="s">
        <v>419</v>
      </c>
      <c r="G282" s="189"/>
      <c r="H282" s="189"/>
      <c r="I282" s="192"/>
      <c r="J282" s="203">
        <f>BK282</f>
        <v>0</v>
      </c>
      <c r="K282" s="189"/>
      <c r="L282" s="194"/>
      <c r="M282" s="195"/>
      <c r="N282" s="196"/>
      <c r="O282" s="196"/>
      <c r="P282" s="197">
        <f>SUM(P283:P324)</f>
        <v>0</v>
      </c>
      <c r="Q282" s="196"/>
      <c r="R282" s="197">
        <f>SUM(R283:R324)</f>
        <v>1.0919799999999997</v>
      </c>
      <c r="S282" s="196"/>
      <c r="T282" s="198">
        <f>SUM(T283:T324)</f>
        <v>1</v>
      </c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R282" s="199" t="s">
        <v>85</v>
      </c>
      <c r="AT282" s="200" t="s">
        <v>75</v>
      </c>
      <c r="AU282" s="200" t="s">
        <v>36</v>
      </c>
      <c r="AY282" s="199" t="s">
        <v>175</v>
      </c>
      <c r="BK282" s="201">
        <f>SUM(BK283:BK324)</f>
        <v>0</v>
      </c>
    </row>
    <row r="283" s="2" customFormat="1" ht="14.4" customHeight="1">
      <c r="A283" s="40"/>
      <c r="B283" s="41"/>
      <c r="C283" s="204" t="s">
        <v>420</v>
      </c>
      <c r="D283" s="204" t="s">
        <v>178</v>
      </c>
      <c r="E283" s="205" t="s">
        <v>421</v>
      </c>
      <c r="F283" s="206" t="s">
        <v>422</v>
      </c>
      <c r="G283" s="207" t="s">
        <v>260</v>
      </c>
      <c r="H283" s="208">
        <v>1</v>
      </c>
      <c r="I283" s="209"/>
      <c r="J283" s="210">
        <f>ROUND(I283*H283,2)</f>
        <v>0</v>
      </c>
      <c r="K283" s="211"/>
      <c r="L283" s="46"/>
      <c r="M283" s="212" t="s">
        <v>19</v>
      </c>
      <c r="N283" s="213" t="s">
        <v>47</v>
      </c>
      <c r="O283" s="86"/>
      <c r="P283" s="214">
        <f>O283*H283</f>
        <v>0</v>
      </c>
      <c r="Q283" s="214">
        <v>0.00051999999999999995</v>
      </c>
      <c r="R283" s="214">
        <f>Q283*H283</f>
        <v>0.00051999999999999995</v>
      </c>
      <c r="S283" s="214">
        <v>0</v>
      </c>
      <c r="T283" s="215">
        <f>S283*H283</f>
        <v>0</v>
      </c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R283" s="216" t="s">
        <v>277</v>
      </c>
      <c r="AT283" s="216" t="s">
        <v>178</v>
      </c>
      <c r="AU283" s="216" t="s">
        <v>85</v>
      </c>
      <c r="AY283" s="19" t="s">
        <v>175</v>
      </c>
      <c r="BE283" s="217">
        <f>IF(N283="základní",J283,0)</f>
        <v>0</v>
      </c>
      <c r="BF283" s="217">
        <f>IF(N283="snížená",J283,0)</f>
        <v>0</v>
      </c>
      <c r="BG283" s="217">
        <f>IF(N283="zákl. přenesená",J283,0)</f>
        <v>0</v>
      </c>
      <c r="BH283" s="217">
        <f>IF(N283="sníž. přenesená",J283,0)</f>
        <v>0</v>
      </c>
      <c r="BI283" s="217">
        <f>IF(N283="nulová",J283,0)</f>
        <v>0</v>
      </c>
      <c r="BJ283" s="19" t="s">
        <v>36</v>
      </c>
      <c r="BK283" s="217">
        <f>ROUND(I283*H283,2)</f>
        <v>0</v>
      </c>
      <c r="BL283" s="19" t="s">
        <v>277</v>
      </c>
      <c r="BM283" s="216" t="s">
        <v>423</v>
      </c>
    </row>
    <row r="284" s="13" customFormat="1">
      <c r="A284" s="13"/>
      <c r="B284" s="218"/>
      <c r="C284" s="219"/>
      <c r="D284" s="220" t="s">
        <v>183</v>
      </c>
      <c r="E284" s="221" t="s">
        <v>19</v>
      </c>
      <c r="F284" s="222" t="s">
        <v>36</v>
      </c>
      <c r="G284" s="219"/>
      <c r="H284" s="223">
        <v>1</v>
      </c>
      <c r="I284" s="224"/>
      <c r="J284" s="219"/>
      <c r="K284" s="219"/>
      <c r="L284" s="225"/>
      <c r="M284" s="226"/>
      <c r="N284" s="227"/>
      <c r="O284" s="227"/>
      <c r="P284" s="227"/>
      <c r="Q284" s="227"/>
      <c r="R284" s="227"/>
      <c r="S284" s="227"/>
      <c r="T284" s="228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29" t="s">
        <v>183</v>
      </c>
      <c r="AU284" s="229" t="s">
        <v>85</v>
      </c>
      <c r="AV284" s="13" t="s">
        <v>85</v>
      </c>
      <c r="AW284" s="13" t="s">
        <v>35</v>
      </c>
      <c r="AX284" s="13" t="s">
        <v>76</v>
      </c>
      <c r="AY284" s="229" t="s">
        <v>175</v>
      </c>
    </row>
    <row r="285" s="14" customFormat="1">
      <c r="A285" s="14"/>
      <c r="B285" s="230"/>
      <c r="C285" s="231"/>
      <c r="D285" s="220" t="s">
        <v>183</v>
      </c>
      <c r="E285" s="232" t="s">
        <v>19</v>
      </c>
      <c r="F285" s="233" t="s">
        <v>186</v>
      </c>
      <c r="G285" s="231"/>
      <c r="H285" s="234">
        <v>1</v>
      </c>
      <c r="I285" s="235"/>
      <c r="J285" s="231"/>
      <c r="K285" s="231"/>
      <c r="L285" s="236"/>
      <c r="M285" s="237"/>
      <c r="N285" s="238"/>
      <c r="O285" s="238"/>
      <c r="P285" s="238"/>
      <c r="Q285" s="238"/>
      <c r="R285" s="238"/>
      <c r="S285" s="238"/>
      <c r="T285" s="239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40" t="s">
        <v>183</v>
      </c>
      <c r="AU285" s="240" t="s">
        <v>85</v>
      </c>
      <c r="AV285" s="14" t="s">
        <v>181</v>
      </c>
      <c r="AW285" s="14" t="s">
        <v>35</v>
      </c>
      <c r="AX285" s="14" t="s">
        <v>36</v>
      </c>
      <c r="AY285" s="240" t="s">
        <v>175</v>
      </c>
    </row>
    <row r="286" s="2" customFormat="1" ht="14.4" customHeight="1">
      <c r="A286" s="40"/>
      <c r="B286" s="41"/>
      <c r="C286" s="204" t="s">
        <v>424</v>
      </c>
      <c r="D286" s="204" t="s">
        <v>178</v>
      </c>
      <c r="E286" s="205" t="s">
        <v>425</v>
      </c>
      <c r="F286" s="206" t="s">
        <v>426</v>
      </c>
      <c r="G286" s="207" t="s">
        <v>260</v>
      </c>
      <c r="H286" s="208">
        <v>1</v>
      </c>
      <c r="I286" s="209"/>
      <c r="J286" s="210">
        <f>ROUND(I286*H286,2)</f>
        <v>0</v>
      </c>
      <c r="K286" s="211"/>
      <c r="L286" s="46"/>
      <c r="M286" s="212" t="s">
        <v>19</v>
      </c>
      <c r="N286" s="213" t="s">
        <v>47</v>
      </c>
      <c r="O286" s="86"/>
      <c r="P286" s="214">
        <f>O286*H286</f>
        <v>0</v>
      </c>
      <c r="Q286" s="214">
        <v>0.001</v>
      </c>
      <c r="R286" s="214">
        <f>Q286*H286</f>
        <v>0.001</v>
      </c>
      <c r="S286" s="214">
        <v>0</v>
      </c>
      <c r="T286" s="215">
        <f>S286*H286</f>
        <v>0</v>
      </c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R286" s="216" t="s">
        <v>277</v>
      </c>
      <c r="AT286" s="216" t="s">
        <v>178</v>
      </c>
      <c r="AU286" s="216" t="s">
        <v>85</v>
      </c>
      <c r="AY286" s="19" t="s">
        <v>175</v>
      </c>
      <c r="BE286" s="217">
        <f>IF(N286="základní",J286,0)</f>
        <v>0</v>
      </c>
      <c r="BF286" s="217">
        <f>IF(N286="snížená",J286,0)</f>
        <v>0</v>
      </c>
      <c r="BG286" s="217">
        <f>IF(N286="zákl. přenesená",J286,0)</f>
        <v>0</v>
      </c>
      <c r="BH286" s="217">
        <f>IF(N286="sníž. přenesená",J286,0)</f>
        <v>0</v>
      </c>
      <c r="BI286" s="217">
        <f>IF(N286="nulová",J286,0)</f>
        <v>0</v>
      </c>
      <c r="BJ286" s="19" t="s">
        <v>36</v>
      </c>
      <c r="BK286" s="217">
        <f>ROUND(I286*H286,2)</f>
        <v>0</v>
      </c>
      <c r="BL286" s="19" t="s">
        <v>277</v>
      </c>
      <c r="BM286" s="216" t="s">
        <v>427</v>
      </c>
    </row>
    <row r="287" s="13" customFormat="1">
      <c r="A287" s="13"/>
      <c r="B287" s="218"/>
      <c r="C287" s="219"/>
      <c r="D287" s="220" t="s">
        <v>183</v>
      </c>
      <c r="E287" s="221" t="s">
        <v>19</v>
      </c>
      <c r="F287" s="222" t="s">
        <v>36</v>
      </c>
      <c r="G287" s="219"/>
      <c r="H287" s="223">
        <v>1</v>
      </c>
      <c r="I287" s="224"/>
      <c r="J287" s="219"/>
      <c r="K287" s="219"/>
      <c r="L287" s="225"/>
      <c r="M287" s="226"/>
      <c r="N287" s="227"/>
      <c r="O287" s="227"/>
      <c r="P287" s="227"/>
      <c r="Q287" s="227"/>
      <c r="R287" s="227"/>
      <c r="S287" s="227"/>
      <c r="T287" s="228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29" t="s">
        <v>183</v>
      </c>
      <c r="AU287" s="229" t="s">
        <v>85</v>
      </c>
      <c r="AV287" s="13" t="s">
        <v>85</v>
      </c>
      <c r="AW287" s="13" t="s">
        <v>35</v>
      </c>
      <c r="AX287" s="13" t="s">
        <v>76</v>
      </c>
      <c r="AY287" s="229" t="s">
        <v>175</v>
      </c>
    </row>
    <row r="288" s="14" customFormat="1">
      <c r="A288" s="14"/>
      <c r="B288" s="230"/>
      <c r="C288" s="231"/>
      <c r="D288" s="220" t="s">
        <v>183</v>
      </c>
      <c r="E288" s="232" t="s">
        <v>19</v>
      </c>
      <c r="F288" s="233" t="s">
        <v>186</v>
      </c>
      <c r="G288" s="231"/>
      <c r="H288" s="234">
        <v>1</v>
      </c>
      <c r="I288" s="235"/>
      <c r="J288" s="231"/>
      <c r="K288" s="231"/>
      <c r="L288" s="236"/>
      <c r="M288" s="237"/>
      <c r="N288" s="238"/>
      <c r="O288" s="238"/>
      <c r="P288" s="238"/>
      <c r="Q288" s="238"/>
      <c r="R288" s="238"/>
      <c r="S288" s="238"/>
      <c r="T288" s="239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40" t="s">
        <v>183</v>
      </c>
      <c r="AU288" s="240" t="s">
        <v>85</v>
      </c>
      <c r="AV288" s="14" t="s">
        <v>181</v>
      </c>
      <c r="AW288" s="14" t="s">
        <v>35</v>
      </c>
      <c r="AX288" s="14" t="s">
        <v>36</v>
      </c>
      <c r="AY288" s="240" t="s">
        <v>175</v>
      </c>
    </row>
    <row r="289" s="2" customFormat="1" ht="14.4" customHeight="1">
      <c r="A289" s="40"/>
      <c r="B289" s="41"/>
      <c r="C289" s="204" t="s">
        <v>428</v>
      </c>
      <c r="D289" s="204" t="s">
        <v>178</v>
      </c>
      <c r="E289" s="205" t="s">
        <v>429</v>
      </c>
      <c r="F289" s="206" t="s">
        <v>430</v>
      </c>
      <c r="G289" s="207" t="s">
        <v>105</v>
      </c>
      <c r="H289" s="208">
        <v>18</v>
      </c>
      <c r="I289" s="209"/>
      <c r="J289" s="210">
        <f>ROUND(I289*H289,2)</f>
        <v>0</v>
      </c>
      <c r="K289" s="211"/>
      <c r="L289" s="46"/>
      <c r="M289" s="212" t="s">
        <v>19</v>
      </c>
      <c r="N289" s="213" t="s">
        <v>47</v>
      </c>
      <c r="O289" s="86"/>
      <c r="P289" s="214">
        <f>O289*H289</f>
        <v>0</v>
      </c>
      <c r="Q289" s="214">
        <v>0.0020100000000000001</v>
      </c>
      <c r="R289" s="214">
        <f>Q289*H289</f>
        <v>0.036180000000000004</v>
      </c>
      <c r="S289" s="214">
        <v>0</v>
      </c>
      <c r="T289" s="215">
        <f>S289*H289</f>
        <v>0</v>
      </c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R289" s="216" t="s">
        <v>277</v>
      </c>
      <c r="AT289" s="216" t="s">
        <v>178</v>
      </c>
      <c r="AU289" s="216" t="s">
        <v>85</v>
      </c>
      <c r="AY289" s="19" t="s">
        <v>175</v>
      </c>
      <c r="BE289" s="217">
        <f>IF(N289="základní",J289,0)</f>
        <v>0</v>
      </c>
      <c r="BF289" s="217">
        <f>IF(N289="snížená",J289,0)</f>
        <v>0</v>
      </c>
      <c r="BG289" s="217">
        <f>IF(N289="zákl. přenesená",J289,0)</f>
        <v>0</v>
      </c>
      <c r="BH289" s="217">
        <f>IF(N289="sníž. přenesená",J289,0)</f>
        <v>0</v>
      </c>
      <c r="BI289" s="217">
        <f>IF(N289="nulová",J289,0)</f>
        <v>0</v>
      </c>
      <c r="BJ289" s="19" t="s">
        <v>36</v>
      </c>
      <c r="BK289" s="217">
        <f>ROUND(I289*H289,2)</f>
        <v>0</v>
      </c>
      <c r="BL289" s="19" t="s">
        <v>277</v>
      </c>
      <c r="BM289" s="216" t="s">
        <v>431</v>
      </c>
    </row>
    <row r="290" s="13" customFormat="1">
      <c r="A290" s="13"/>
      <c r="B290" s="218"/>
      <c r="C290" s="219"/>
      <c r="D290" s="220" t="s">
        <v>183</v>
      </c>
      <c r="E290" s="221" t="s">
        <v>19</v>
      </c>
      <c r="F290" s="222" t="s">
        <v>432</v>
      </c>
      <c r="G290" s="219"/>
      <c r="H290" s="223">
        <v>18</v>
      </c>
      <c r="I290" s="224"/>
      <c r="J290" s="219"/>
      <c r="K290" s="219"/>
      <c r="L290" s="225"/>
      <c r="M290" s="226"/>
      <c r="N290" s="227"/>
      <c r="O290" s="227"/>
      <c r="P290" s="227"/>
      <c r="Q290" s="227"/>
      <c r="R290" s="227"/>
      <c r="S290" s="227"/>
      <c r="T290" s="228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29" t="s">
        <v>183</v>
      </c>
      <c r="AU290" s="229" t="s">
        <v>85</v>
      </c>
      <c r="AV290" s="13" t="s">
        <v>85</v>
      </c>
      <c r="AW290" s="13" t="s">
        <v>35</v>
      </c>
      <c r="AX290" s="13" t="s">
        <v>76</v>
      </c>
      <c r="AY290" s="229" t="s">
        <v>175</v>
      </c>
    </row>
    <row r="291" s="14" customFormat="1">
      <c r="A291" s="14"/>
      <c r="B291" s="230"/>
      <c r="C291" s="231"/>
      <c r="D291" s="220" t="s">
        <v>183</v>
      </c>
      <c r="E291" s="232" t="s">
        <v>19</v>
      </c>
      <c r="F291" s="233" t="s">
        <v>186</v>
      </c>
      <c r="G291" s="231"/>
      <c r="H291" s="234">
        <v>18</v>
      </c>
      <c r="I291" s="235"/>
      <c r="J291" s="231"/>
      <c r="K291" s="231"/>
      <c r="L291" s="236"/>
      <c r="M291" s="237"/>
      <c r="N291" s="238"/>
      <c r="O291" s="238"/>
      <c r="P291" s="238"/>
      <c r="Q291" s="238"/>
      <c r="R291" s="238"/>
      <c r="S291" s="238"/>
      <c r="T291" s="239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40" t="s">
        <v>183</v>
      </c>
      <c r="AU291" s="240" t="s">
        <v>85</v>
      </c>
      <c r="AV291" s="14" t="s">
        <v>181</v>
      </c>
      <c r="AW291" s="14" t="s">
        <v>35</v>
      </c>
      <c r="AX291" s="14" t="s">
        <v>36</v>
      </c>
      <c r="AY291" s="240" t="s">
        <v>175</v>
      </c>
    </row>
    <row r="292" s="2" customFormat="1" ht="14.4" customHeight="1">
      <c r="A292" s="40"/>
      <c r="B292" s="41"/>
      <c r="C292" s="204" t="s">
        <v>433</v>
      </c>
      <c r="D292" s="204" t="s">
        <v>178</v>
      </c>
      <c r="E292" s="205" t="s">
        <v>434</v>
      </c>
      <c r="F292" s="206" t="s">
        <v>435</v>
      </c>
      <c r="G292" s="207" t="s">
        <v>105</v>
      </c>
      <c r="H292" s="208">
        <v>6</v>
      </c>
      <c r="I292" s="209"/>
      <c r="J292" s="210">
        <f>ROUND(I292*H292,2)</f>
        <v>0</v>
      </c>
      <c r="K292" s="211"/>
      <c r="L292" s="46"/>
      <c r="M292" s="212" t="s">
        <v>19</v>
      </c>
      <c r="N292" s="213" t="s">
        <v>47</v>
      </c>
      <c r="O292" s="86"/>
      <c r="P292" s="214">
        <f>O292*H292</f>
        <v>0</v>
      </c>
      <c r="Q292" s="214">
        <v>0.00040999999999999999</v>
      </c>
      <c r="R292" s="214">
        <f>Q292*H292</f>
        <v>0.0024599999999999999</v>
      </c>
      <c r="S292" s="214">
        <v>0</v>
      </c>
      <c r="T292" s="215">
        <f>S292*H292</f>
        <v>0</v>
      </c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R292" s="216" t="s">
        <v>277</v>
      </c>
      <c r="AT292" s="216" t="s">
        <v>178</v>
      </c>
      <c r="AU292" s="216" t="s">
        <v>85</v>
      </c>
      <c r="AY292" s="19" t="s">
        <v>175</v>
      </c>
      <c r="BE292" s="217">
        <f>IF(N292="základní",J292,0)</f>
        <v>0</v>
      </c>
      <c r="BF292" s="217">
        <f>IF(N292="snížená",J292,0)</f>
        <v>0</v>
      </c>
      <c r="BG292" s="217">
        <f>IF(N292="zákl. přenesená",J292,0)</f>
        <v>0</v>
      </c>
      <c r="BH292" s="217">
        <f>IF(N292="sníž. přenesená",J292,0)</f>
        <v>0</v>
      </c>
      <c r="BI292" s="217">
        <f>IF(N292="nulová",J292,0)</f>
        <v>0</v>
      </c>
      <c r="BJ292" s="19" t="s">
        <v>36</v>
      </c>
      <c r="BK292" s="217">
        <f>ROUND(I292*H292,2)</f>
        <v>0</v>
      </c>
      <c r="BL292" s="19" t="s">
        <v>277</v>
      </c>
      <c r="BM292" s="216" t="s">
        <v>436</v>
      </c>
    </row>
    <row r="293" s="13" customFormat="1">
      <c r="A293" s="13"/>
      <c r="B293" s="218"/>
      <c r="C293" s="219"/>
      <c r="D293" s="220" t="s">
        <v>183</v>
      </c>
      <c r="E293" s="221" t="s">
        <v>19</v>
      </c>
      <c r="F293" s="222" t="s">
        <v>437</v>
      </c>
      <c r="G293" s="219"/>
      <c r="H293" s="223">
        <v>6</v>
      </c>
      <c r="I293" s="224"/>
      <c r="J293" s="219"/>
      <c r="K293" s="219"/>
      <c r="L293" s="225"/>
      <c r="M293" s="226"/>
      <c r="N293" s="227"/>
      <c r="O293" s="227"/>
      <c r="P293" s="227"/>
      <c r="Q293" s="227"/>
      <c r="R293" s="227"/>
      <c r="S293" s="227"/>
      <c r="T293" s="228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29" t="s">
        <v>183</v>
      </c>
      <c r="AU293" s="229" t="s">
        <v>85</v>
      </c>
      <c r="AV293" s="13" t="s">
        <v>85</v>
      </c>
      <c r="AW293" s="13" t="s">
        <v>35</v>
      </c>
      <c r="AX293" s="13" t="s">
        <v>76</v>
      </c>
      <c r="AY293" s="229" t="s">
        <v>175</v>
      </c>
    </row>
    <row r="294" s="14" customFormat="1">
      <c r="A294" s="14"/>
      <c r="B294" s="230"/>
      <c r="C294" s="231"/>
      <c r="D294" s="220" t="s">
        <v>183</v>
      </c>
      <c r="E294" s="232" t="s">
        <v>19</v>
      </c>
      <c r="F294" s="233" t="s">
        <v>186</v>
      </c>
      <c r="G294" s="231"/>
      <c r="H294" s="234">
        <v>6</v>
      </c>
      <c r="I294" s="235"/>
      <c r="J294" s="231"/>
      <c r="K294" s="231"/>
      <c r="L294" s="236"/>
      <c r="M294" s="237"/>
      <c r="N294" s="238"/>
      <c r="O294" s="238"/>
      <c r="P294" s="238"/>
      <c r="Q294" s="238"/>
      <c r="R294" s="238"/>
      <c r="S294" s="238"/>
      <c r="T294" s="239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40" t="s">
        <v>183</v>
      </c>
      <c r="AU294" s="240" t="s">
        <v>85</v>
      </c>
      <c r="AV294" s="14" t="s">
        <v>181</v>
      </c>
      <c r="AW294" s="14" t="s">
        <v>35</v>
      </c>
      <c r="AX294" s="14" t="s">
        <v>36</v>
      </c>
      <c r="AY294" s="240" t="s">
        <v>175</v>
      </c>
    </row>
    <row r="295" s="2" customFormat="1" ht="14.4" customHeight="1">
      <c r="A295" s="40"/>
      <c r="B295" s="41"/>
      <c r="C295" s="204" t="s">
        <v>438</v>
      </c>
      <c r="D295" s="204" t="s">
        <v>178</v>
      </c>
      <c r="E295" s="205" t="s">
        <v>439</v>
      </c>
      <c r="F295" s="206" t="s">
        <v>440</v>
      </c>
      <c r="G295" s="207" t="s">
        <v>105</v>
      </c>
      <c r="H295" s="208">
        <v>5</v>
      </c>
      <c r="I295" s="209"/>
      <c r="J295" s="210">
        <f>ROUND(I295*H295,2)</f>
        <v>0</v>
      </c>
      <c r="K295" s="211"/>
      <c r="L295" s="46"/>
      <c r="M295" s="212" t="s">
        <v>19</v>
      </c>
      <c r="N295" s="213" t="s">
        <v>47</v>
      </c>
      <c r="O295" s="86"/>
      <c r="P295" s="214">
        <f>O295*H295</f>
        <v>0</v>
      </c>
      <c r="Q295" s="214">
        <v>0.00048000000000000001</v>
      </c>
      <c r="R295" s="214">
        <f>Q295*H295</f>
        <v>0.0024000000000000002</v>
      </c>
      <c r="S295" s="214">
        <v>0</v>
      </c>
      <c r="T295" s="215">
        <f>S295*H295</f>
        <v>0</v>
      </c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R295" s="216" t="s">
        <v>277</v>
      </c>
      <c r="AT295" s="216" t="s">
        <v>178</v>
      </c>
      <c r="AU295" s="216" t="s">
        <v>85</v>
      </c>
      <c r="AY295" s="19" t="s">
        <v>175</v>
      </c>
      <c r="BE295" s="217">
        <f>IF(N295="základní",J295,0)</f>
        <v>0</v>
      </c>
      <c r="BF295" s="217">
        <f>IF(N295="snížená",J295,0)</f>
        <v>0</v>
      </c>
      <c r="BG295" s="217">
        <f>IF(N295="zákl. přenesená",J295,0)</f>
        <v>0</v>
      </c>
      <c r="BH295" s="217">
        <f>IF(N295="sníž. přenesená",J295,0)</f>
        <v>0</v>
      </c>
      <c r="BI295" s="217">
        <f>IF(N295="nulová",J295,0)</f>
        <v>0</v>
      </c>
      <c r="BJ295" s="19" t="s">
        <v>36</v>
      </c>
      <c r="BK295" s="217">
        <f>ROUND(I295*H295,2)</f>
        <v>0</v>
      </c>
      <c r="BL295" s="19" t="s">
        <v>277</v>
      </c>
      <c r="BM295" s="216" t="s">
        <v>441</v>
      </c>
    </row>
    <row r="296" s="13" customFormat="1">
      <c r="A296" s="13"/>
      <c r="B296" s="218"/>
      <c r="C296" s="219"/>
      <c r="D296" s="220" t="s">
        <v>183</v>
      </c>
      <c r="E296" s="221" t="s">
        <v>19</v>
      </c>
      <c r="F296" s="222" t="s">
        <v>442</v>
      </c>
      <c r="G296" s="219"/>
      <c r="H296" s="223">
        <v>5</v>
      </c>
      <c r="I296" s="224"/>
      <c r="J296" s="219"/>
      <c r="K296" s="219"/>
      <c r="L296" s="225"/>
      <c r="M296" s="226"/>
      <c r="N296" s="227"/>
      <c r="O296" s="227"/>
      <c r="P296" s="227"/>
      <c r="Q296" s="227"/>
      <c r="R296" s="227"/>
      <c r="S296" s="227"/>
      <c r="T296" s="228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29" t="s">
        <v>183</v>
      </c>
      <c r="AU296" s="229" t="s">
        <v>85</v>
      </c>
      <c r="AV296" s="13" t="s">
        <v>85</v>
      </c>
      <c r="AW296" s="13" t="s">
        <v>35</v>
      </c>
      <c r="AX296" s="13" t="s">
        <v>76</v>
      </c>
      <c r="AY296" s="229" t="s">
        <v>175</v>
      </c>
    </row>
    <row r="297" s="14" customFormat="1">
      <c r="A297" s="14"/>
      <c r="B297" s="230"/>
      <c r="C297" s="231"/>
      <c r="D297" s="220" t="s">
        <v>183</v>
      </c>
      <c r="E297" s="232" t="s">
        <v>19</v>
      </c>
      <c r="F297" s="233" t="s">
        <v>186</v>
      </c>
      <c r="G297" s="231"/>
      <c r="H297" s="234">
        <v>5</v>
      </c>
      <c r="I297" s="235"/>
      <c r="J297" s="231"/>
      <c r="K297" s="231"/>
      <c r="L297" s="236"/>
      <c r="M297" s="237"/>
      <c r="N297" s="238"/>
      <c r="O297" s="238"/>
      <c r="P297" s="238"/>
      <c r="Q297" s="238"/>
      <c r="R297" s="238"/>
      <c r="S297" s="238"/>
      <c r="T297" s="239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40" t="s">
        <v>183</v>
      </c>
      <c r="AU297" s="240" t="s">
        <v>85</v>
      </c>
      <c r="AV297" s="14" t="s">
        <v>181</v>
      </c>
      <c r="AW297" s="14" t="s">
        <v>35</v>
      </c>
      <c r="AX297" s="14" t="s">
        <v>36</v>
      </c>
      <c r="AY297" s="240" t="s">
        <v>175</v>
      </c>
    </row>
    <row r="298" s="2" customFormat="1" ht="14.4" customHeight="1">
      <c r="A298" s="40"/>
      <c r="B298" s="41"/>
      <c r="C298" s="204" t="s">
        <v>443</v>
      </c>
      <c r="D298" s="204" t="s">
        <v>178</v>
      </c>
      <c r="E298" s="205" t="s">
        <v>444</v>
      </c>
      <c r="F298" s="206" t="s">
        <v>445</v>
      </c>
      <c r="G298" s="207" t="s">
        <v>105</v>
      </c>
      <c r="H298" s="208">
        <v>9</v>
      </c>
      <c r="I298" s="209"/>
      <c r="J298" s="210">
        <f>ROUND(I298*H298,2)</f>
        <v>0</v>
      </c>
      <c r="K298" s="211"/>
      <c r="L298" s="46"/>
      <c r="M298" s="212" t="s">
        <v>19</v>
      </c>
      <c r="N298" s="213" t="s">
        <v>47</v>
      </c>
      <c r="O298" s="86"/>
      <c r="P298" s="214">
        <f>O298*H298</f>
        <v>0</v>
      </c>
      <c r="Q298" s="214">
        <v>0.00071000000000000002</v>
      </c>
      <c r="R298" s="214">
        <f>Q298*H298</f>
        <v>0.0063899999999999998</v>
      </c>
      <c r="S298" s="214">
        <v>0</v>
      </c>
      <c r="T298" s="215">
        <f>S298*H298</f>
        <v>0</v>
      </c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R298" s="216" t="s">
        <v>277</v>
      </c>
      <c r="AT298" s="216" t="s">
        <v>178</v>
      </c>
      <c r="AU298" s="216" t="s">
        <v>85</v>
      </c>
      <c r="AY298" s="19" t="s">
        <v>175</v>
      </c>
      <c r="BE298" s="217">
        <f>IF(N298="základní",J298,0)</f>
        <v>0</v>
      </c>
      <c r="BF298" s="217">
        <f>IF(N298="snížená",J298,0)</f>
        <v>0</v>
      </c>
      <c r="BG298" s="217">
        <f>IF(N298="zákl. přenesená",J298,0)</f>
        <v>0</v>
      </c>
      <c r="BH298" s="217">
        <f>IF(N298="sníž. přenesená",J298,0)</f>
        <v>0</v>
      </c>
      <c r="BI298" s="217">
        <f>IF(N298="nulová",J298,0)</f>
        <v>0</v>
      </c>
      <c r="BJ298" s="19" t="s">
        <v>36</v>
      </c>
      <c r="BK298" s="217">
        <f>ROUND(I298*H298,2)</f>
        <v>0</v>
      </c>
      <c r="BL298" s="19" t="s">
        <v>277</v>
      </c>
      <c r="BM298" s="216" t="s">
        <v>446</v>
      </c>
    </row>
    <row r="299" s="13" customFormat="1">
      <c r="A299" s="13"/>
      <c r="B299" s="218"/>
      <c r="C299" s="219"/>
      <c r="D299" s="220" t="s">
        <v>183</v>
      </c>
      <c r="E299" s="221" t="s">
        <v>19</v>
      </c>
      <c r="F299" s="222" t="s">
        <v>447</v>
      </c>
      <c r="G299" s="219"/>
      <c r="H299" s="223">
        <v>9</v>
      </c>
      <c r="I299" s="224"/>
      <c r="J299" s="219"/>
      <c r="K299" s="219"/>
      <c r="L299" s="225"/>
      <c r="M299" s="226"/>
      <c r="N299" s="227"/>
      <c r="O299" s="227"/>
      <c r="P299" s="227"/>
      <c r="Q299" s="227"/>
      <c r="R299" s="227"/>
      <c r="S299" s="227"/>
      <c r="T299" s="228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29" t="s">
        <v>183</v>
      </c>
      <c r="AU299" s="229" t="s">
        <v>85</v>
      </c>
      <c r="AV299" s="13" t="s">
        <v>85</v>
      </c>
      <c r="AW299" s="13" t="s">
        <v>35</v>
      </c>
      <c r="AX299" s="13" t="s">
        <v>76</v>
      </c>
      <c r="AY299" s="229" t="s">
        <v>175</v>
      </c>
    </row>
    <row r="300" s="14" customFormat="1">
      <c r="A300" s="14"/>
      <c r="B300" s="230"/>
      <c r="C300" s="231"/>
      <c r="D300" s="220" t="s">
        <v>183</v>
      </c>
      <c r="E300" s="232" t="s">
        <v>19</v>
      </c>
      <c r="F300" s="233" t="s">
        <v>186</v>
      </c>
      <c r="G300" s="231"/>
      <c r="H300" s="234">
        <v>9</v>
      </c>
      <c r="I300" s="235"/>
      <c r="J300" s="231"/>
      <c r="K300" s="231"/>
      <c r="L300" s="236"/>
      <c r="M300" s="237"/>
      <c r="N300" s="238"/>
      <c r="O300" s="238"/>
      <c r="P300" s="238"/>
      <c r="Q300" s="238"/>
      <c r="R300" s="238"/>
      <c r="S300" s="238"/>
      <c r="T300" s="239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40" t="s">
        <v>183</v>
      </c>
      <c r="AU300" s="240" t="s">
        <v>85</v>
      </c>
      <c r="AV300" s="14" t="s">
        <v>181</v>
      </c>
      <c r="AW300" s="14" t="s">
        <v>35</v>
      </c>
      <c r="AX300" s="14" t="s">
        <v>36</v>
      </c>
      <c r="AY300" s="240" t="s">
        <v>175</v>
      </c>
    </row>
    <row r="301" s="2" customFormat="1" ht="14.4" customHeight="1">
      <c r="A301" s="40"/>
      <c r="B301" s="41"/>
      <c r="C301" s="262" t="s">
        <v>448</v>
      </c>
      <c r="D301" s="262" t="s">
        <v>265</v>
      </c>
      <c r="E301" s="263" t="s">
        <v>449</v>
      </c>
      <c r="F301" s="264" t="s">
        <v>450</v>
      </c>
      <c r="G301" s="265" t="s">
        <v>260</v>
      </c>
      <c r="H301" s="266">
        <v>1</v>
      </c>
      <c r="I301" s="267"/>
      <c r="J301" s="268">
        <f>ROUND(I301*H301,2)</f>
        <v>0</v>
      </c>
      <c r="K301" s="269"/>
      <c r="L301" s="270"/>
      <c r="M301" s="271" t="s">
        <v>19</v>
      </c>
      <c r="N301" s="272" t="s">
        <v>47</v>
      </c>
      <c r="O301" s="86"/>
      <c r="P301" s="214">
        <f>O301*H301</f>
        <v>0</v>
      </c>
      <c r="Q301" s="214">
        <v>0.0012099999999999999</v>
      </c>
      <c r="R301" s="214">
        <f>Q301*H301</f>
        <v>0.0012099999999999999</v>
      </c>
      <c r="S301" s="214">
        <v>0</v>
      </c>
      <c r="T301" s="215">
        <f>S301*H301</f>
        <v>0</v>
      </c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R301" s="216" t="s">
        <v>383</v>
      </c>
      <c r="AT301" s="216" t="s">
        <v>265</v>
      </c>
      <c r="AU301" s="216" t="s">
        <v>85</v>
      </c>
      <c r="AY301" s="19" t="s">
        <v>175</v>
      </c>
      <c r="BE301" s="217">
        <f>IF(N301="základní",J301,0)</f>
        <v>0</v>
      </c>
      <c r="BF301" s="217">
        <f>IF(N301="snížená",J301,0)</f>
        <v>0</v>
      </c>
      <c r="BG301" s="217">
        <f>IF(N301="zákl. přenesená",J301,0)</f>
        <v>0</v>
      </c>
      <c r="BH301" s="217">
        <f>IF(N301="sníž. přenesená",J301,0)</f>
        <v>0</v>
      </c>
      <c r="BI301" s="217">
        <f>IF(N301="nulová",J301,0)</f>
        <v>0</v>
      </c>
      <c r="BJ301" s="19" t="s">
        <v>36</v>
      </c>
      <c r="BK301" s="217">
        <f>ROUND(I301*H301,2)</f>
        <v>0</v>
      </c>
      <c r="BL301" s="19" t="s">
        <v>277</v>
      </c>
      <c r="BM301" s="216" t="s">
        <v>451</v>
      </c>
    </row>
    <row r="302" s="13" customFormat="1">
      <c r="A302" s="13"/>
      <c r="B302" s="218"/>
      <c r="C302" s="219"/>
      <c r="D302" s="220" t="s">
        <v>183</v>
      </c>
      <c r="E302" s="221" t="s">
        <v>19</v>
      </c>
      <c r="F302" s="222" t="s">
        <v>452</v>
      </c>
      <c r="G302" s="219"/>
      <c r="H302" s="223">
        <v>1</v>
      </c>
      <c r="I302" s="224"/>
      <c r="J302" s="219"/>
      <c r="K302" s="219"/>
      <c r="L302" s="225"/>
      <c r="M302" s="226"/>
      <c r="N302" s="227"/>
      <c r="O302" s="227"/>
      <c r="P302" s="227"/>
      <c r="Q302" s="227"/>
      <c r="R302" s="227"/>
      <c r="S302" s="227"/>
      <c r="T302" s="228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29" t="s">
        <v>183</v>
      </c>
      <c r="AU302" s="229" t="s">
        <v>85</v>
      </c>
      <c r="AV302" s="13" t="s">
        <v>85</v>
      </c>
      <c r="AW302" s="13" t="s">
        <v>35</v>
      </c>
      <c r="AX302" s="13" t="s">
        <v>76</v>
      </c>
      <c r="AY302" s="229" t="s">
        <v>175</v>
      </c>
    </row>
    <row r="303" s="14" customFormat="1">
      <c r="A303" s="14"/>
      <c r="B303" s="230"/>
      <c r="C303" s="231"/>
      <c r="D303" s="220" t="s">
        <v>183</v>
      </c>
      <c r="E303" s="232" t="s">
        <v>19</v>
      </c>
      <c r="F303" s="233" t="s">
        <v>186</v>
      </c>
      <c r="G303" s="231"/>
      <c r="H303" s="234">
        <v>1</v>
      </c>
      <c r="I303" s="235"/>
      <c r="J303" s="231"/>
      <c r="K303" s="231"/>
      <c r="L303" s="236"/>
      <c r="M303" s="237"/>
      <c r="N303" s="238"/>
      <c r="O303" s="238"/>
      <c r="P303" s="238"/>
      <c r="Q303" s="238"/>
      <c r="R303" s="238"/>
      <c r="S303" s="238"/>
      <c r="T303" s="239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40" t="s">
        <v>183</v>
      </c>
      <c r="AU303" s="240" t="s">
        <v>85</v>
      </c>
      <c r="AV303" s="14" t="s">
        <v>181</v>
      </c>
      <c r="AW303" s="14" t="s">
        <v>35</v>
      </c>
      <c r="AX303" s="14" t="s">
        <v>36</v>
      </c>
      <c r="AY303" s="240" t="s">
        <v>175</v>
      </c>
    </row>
    <row r="304" s="2" customFormat="1" ht="14.4" customHeight="1">
      <c r="A304" s="40"/>
      <c r="B304" s="41"/>
      <c r="C304" s="204" t="s">
        <v>453</v>
      </c>
      <c r="D304" s="204" t="s">
        <v>178</v>
      </c>
      <c r="E304" s="205" t="s">
        <v>454</v>
      </c>
      <c r="F304" s="206" t="s">
        <v>455</v>
      </c>
      <c r="G304" s="207" t="s">
        <v>105</v>
      </c>
      <c r="H304" s="208">
        <v>18</v>
      </c>
      <c r="I304" s="209"/>
      <c r="J304" s="210">
        <f>ROUND(I304*H304,2)</f>
        <v>0</v>
      </c>
      <c r="K304" s="211"/>
      <c r="L304" s="46"/>
      <c r="M304" s="212" t="s">
        <v>19</v>
      </c>
      <c r="N304" s="213" t="s">
        <v>47</v>
      </c>
      <c r="O304" s="86"/>
      <c r="P304" s="214">
        <f>O304*H304</f>
        <v>0</v>
      </c>
      <c r="Q304" s="214">
        <v>0.0022399999999999998</v>
      </c>
      <c r="R304" s="214">
        <f>Q304*H304</f>
        <v>0.040319999999999995</v>
      </c>
      <c r="S304" s="214">
        <v>0</v>
      </c>
      <c r="T304" s="215">
        <f>S304*H304</f>
        <v>0</v>
      </c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R304" s="216" t="s">
        <v>277</v>
      </c>
      <c r="AT304" s="216" t="s">
        <v>178</v>
      </c>
      <c r="AU304" s="216" t="s">
        <v>85</v>
      </c>
      <c r="AY304" s="19" t="s">
        <v>175</v>
      </c>
      <c r="BE304" s="217">
        <f>IF(N304="základní",J304,0)</f>
        <v>0</v>
      </c>
      <c r="BF304" s="217">
        <f>IF(N304="snížená",J304,0)</f>
        <v>0</v>
      </c>
      <c r="BG304" s="217">
        <f>IF(N304="zákl. přenesená",J304,0)</f>
        <v>0</v>
      </c>
      <c r="BH304" s="217">
        <f>IF(N304="sníž. přenesená",J304,0)</f>
        <v>0</v>
      </c>
      <c r="BI304" s="217">
        <f>IF(N304="nulová",J304,0)</f>
        <v>0</v>
      </c>
      <c r="BJ304" s="19" t="s">
        <v>36</v>
      </c>
      <c r="BK304" s="217">
        <f>ROUND(I304*H304,2)</f>
        <v>0</v>
      </c>
      <c r="BL304" s="19" t="s">
        <v>277</v>
      </c>
      <c r="BM304" s="216" t="s">
        <v>456</v>
      </c>
    </row>
    <row r="305" s="13" customFormat="1">
      <c r="A305" s="13"/>
      <c r="B305" s="218"/>
      <c r="C305" s="219"/>
      <c r="D305" s="220" t="s">
        <v>183</v>
      </c>
      <c r="E305" s="221" t="s">
        <v>19</v>
      </c>
      <c r="F305" s="222" t="s">
        <v>432</v>
      </c>
      <c r="G305" s="219"/>
      <c r="H305" s="223">
        <v>18</v>
      </c>
      <c r="I305" s="224"/>
      <c r="J305" s="219"/>
      <c r="K305" s="219"/>
      <c r="L305" s="225"/>
      <c r="M305" s="226"/>
      <c r="N305" s="227"/>
      <c r="O305" s="227"/>
      <c r="P305" s="227"/>
      <c r="Q305" s="227"/>
      <c r="R305" s="227"/>
      <c r="S305" s="227"/>
      <c r="T305" s="228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29" t="s">
        <v>183</v>
      </c>
      <c r="AU305" s="229" t="s">
        <v>85</v>
      </c>
      <c r="AV305" s="13" t="s">
        <v>85</v>
      </c>
      <c r="AW305" s="13" t="s">
        <v>35</v>
      </c>
      <c r="AX305" s="13" t="s">
        <v>76</v>
      </c>
      <c r="AY305" s="229" t="s">
        <v>175</v>
      </c>
    </row>
    <row r="306" s="14" customFormat="1">
      <c r="A306" s="14"/>
      <c r="B306" s="230"/>
      <c r="C306" s="231"/>
      <c r="D306" s="220" t="s">
        <v>183</v>
      </c>
      <c r="E306" s="232" t="s">
        <v>19</v>
      </c>
      <c r="F306" s="233" t="s">
        <v>186</v>
      </c>
      <c r="G306" s="231"/>
      <c r="H306" s="234">
        <v>18</v>
      </c>
      <c r="I306" s="235"/>
      <c r="J306" s="231"/>
      <c r="K306" s="231"/>
      <c r="L306" s="236"/>
      <c r="M306" s="237"/>
      <c r="N306" s="238"/>
      <c r="O306" s="238"/>
      <c r="P306" s="238"/>
      <c r="Q306" s="238"/>
      <c r="R306" s="238"/>
      <c r="S306" s="238"/>
      <c r="T306" s="239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40" t="s">
        <v>183</v>
      </c>
      <c r="AU306" s="240" t="s">
        <v>85</v>
      </c>
      <c r="AV306" s="14" t="s">
        <v>181</v>
      </c>
      <c r="AW306" s="14" t="s">
        <v>35</v>
      </c>
      <c r="AX306" s="14" t="s">
        <v>36</v>
      </c>
      <c r="AY306" s="240" t="s">
        <v>175</v>
      </c>
    </row>
    <row r="307" s="2" customFormat="1" ht="14.4" customHeight="1">
      <c r="A307" s="40"/>
      <c r="B307" s="41"/>
      <c r="C307" s="262" t="s">
        <v>457</v>
      </c>
      <c r="D307" s="262" t="s">
        <v>265</v>
      </c>
      <c r="E307" s="263" t="s">
        <v>458</v>
      </c>
      <c r="F307" s="264" t="s">
        <v>459</v>
      </c>
      <c r="G307" s="265" t="s">
        <v>260</v>
      </c>
      <c r="H307" s="266">
        <v>1</v>
      </c>
      <c r="I307" s="267"/>
      <c r="J307" s="268">
        <f>ROUND(I307*H307,2)</f>
        <v>0</v>
      </c>
      <c r="K307" s="269"/>
      <c r="L307" s="270"/>
      <c r="M307" s="271" t="s">
        <v>19</v>
      </c>
      <c r="N307" s="272" t="s">
        <v>47</v>
      </c>
      <c r="O307" s="86"/>
      <c r="P307" s="214">
        <f>O307*H307</f>
        <v>0</v>
      </c>
      <c r="Q307" s="214">
        <v>0.0012099999999999999</v>
      </c>
      <c r="R307" s="214">
        <f>Q307*H307</f>
        <v>0.0012099999999999999</v>
      </c>
      <c r="S307" s="214">
        <v>0</v>
      </c>
      <c r="T307" s="215">
        <f>S307*H307</f>
        <v>0</v>
      </c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R307" s="216" t="s">
        <v>383</v>
      </c>
      <c r="AT307" s="216" t="s">
        <v>265</v>
      </c>
      <c r="AU307" s="216" t="s">
        <v>85</v>
      </c>
      <c r="AY307" s="19" t="s">
        <v>175</v>
      </c>
      <c r="BE307" s="217">
        <f>IF(N307="základní",J307,0)</f>
        <v>0</v>
      </c>
      <c r="BF307" s="217">
        <f>IF(N307="snížená",J307,0)</f>
        <v>0</v>
      </c>
      <c r="BG307" s="217">
        <f>IF(N307="zákl. přenesená",J307,0)</f>
        <v>0</v>
      </c>
      <c r="BH307" s="217">
        <f>IF(N307="sníž. přenesená",J307,0)</f>
        <v>0</v>
      </c>
      <c r="BI307" s="217">
        <f>IF(N307="nulová",J307,0)</f>
        <v>0</v>
      </c>
      <c r="BJ307" s="19" t="s">
        <v>36</v>
      </c>
      <c r="BK307" s="217">
        <f>ROUND(I307*H307,2)</f>
        <v>0</v>
      </c>
      <c r="BL307" s="19" t="s">
        <v>277</v>
      </c>
      <c r="BM307" s="216" t="s">
        <v>460</v>
      </c>
    </row>
    <row r="308" s="13" customFormat="1">
      <c r="A308" s="13"/>
      <c r="B308" s="218"/>
      <c r="C308" s="219"/>
      <c r="D308" s="220" t="s">
        <v>183</v>
      </c>
      <c r="E308" s="221" t="s">
        <v>19</v>
      </c>
      <c r="F308" s="222" t="s">
        <v>452</v>
      </c>
      <c r="G308" s="219"/>
      <c r="H308" s="223">
        <v>1</v>
      </c>
      <c r="I308" s="224"/>
      <c r="J308" s="219"/>
      <c r="K308" s="219"/>
      <c r="L308" s="225"/>
      <c r="M308" s="226"/>
      <c r="N308" s="227"/>
      <c r="O308" s="227"/>
      <c r="P308" s="227"/>
      <c r="Q308" s="227"/>
      <c r="R308" s="227"/>
      <c r="S308" s="227"/>
      <c r="T308" s="228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29" t="s">
        <v>183</v>
      </c>
      <c r="AU308" s="229" t="s">
        <v>85</v>
      </c>
      <c r="AV308" s="13" t="s">
        <v>85</v>
      </c>
      <c r="AW308" s="13" t="s">
        <v>35</v>
      </c>
      <c r="AX308" s="13" t="s">
        <v>76</v>
      </c>
      <c r="AY308" s="229" t="s">
        <v>175</v>
      </c>
    </row>
    <row r="309" s="14" customFormat="1">
      <c r="A309" s="14"/>
      <c r="B309" s="230"/>
      <c r="C309" s="231"/>
      <c r="D309" s="220" t="s">
        <v>183</v>
      </c>
      <c r="E309" s="232" t="s">
        <v>19</v>
      </c>
      <c r="F309" s="233" t="s">
        <v>186</v>
      </c>
      <c r="G309" s="231"/>
      <c r="H309" s="234">
        <v>1</v>
      </c>
      <c r="I309" s="235"/>
      <c r="J309" s="231"/>
      <c r="K309" s="231"/>
      <c r="L309" s="236"/>
      <c r="M309" s="237"/>
      <c r="N309" s="238"/>
      <c r="O309" s="238"/>
      <c r="P309" s="238"/>
      <c r="Q309" s="238"/>
      <c r="R309" s="238"/>
      <c r="S309" s="238"/>
      <c r="T309" s="239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40" t="s">
        <v>183</v>
      </c>
      <c r="AU309" s="240" t="s">
        <v>85</v>
      </c>
      <c r="AV309" s="14" t="s">
        <v>181</v>
      </c>
      <c r="AW309" s="14" t="s">
        <v>35</v>
      </c>
      <c r="AX309" s="14" t="s">
        <v>36</v>
      </c>
      <c r="AY309" s="240" t="s">
        <v>175</v>
      </c>
    </row>
    <row r="310" s="2" customFormat="1" ht="14.4" customHeight="1">
      <c r="A310" s="40"/>
      <c r="B310" s="41"/>
      <c r="C310" s="204" t="s">
        <v>461</v>
      </c>
      <c r="D310" s="204" t="s">
        <v>178</v>
      </c>
      <c r="E310" s="205" t="s">
        <v>462</v>
      </c>
      <c r="F310" s="206" t="s">
        <v>463</v>
      </c>
      <c r="G310" s="207" t="s">
        <v>378</v>
      </c>
      <c r="H310" s="208">
        <v>1</v>
      </c>
      <c r="I310" s="209"/>
      <c r="J310" s="210">
        <f>ROUND(I310*H310,2)</f>
        <v>0</v>
      </c>
      <c r="K310" s="211"/>
      <c r="L310" s="46"/>
      <c r="M310" s="212" t="s">
        <v>19</v>
      </c>
      <c r="N310" s="213" t="s">
        <v>47</v>
      </c>
      <c r="O310" s="86"/>
      <c r="P310" s="214">
        <f>O310*H310</f>
        <v>0</v>
      </c>
      <c r="Q310" s="214">
        <v>1</v>
      </c>
      <c r="R310" s="214">
        <f>Q310*H310</f>
        <v>1</v>
      </c>
      <c r="S310" s="214">
        <v>1</v>
      </c>
      <c r="T310" s="215">
        <f>S310*H310</f>
        <v>1</v>
      </c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R310" s="216" t="s">
        <v>277</v>
      </c>
      <c r="AT310" s="216" t="s">
        <v>178</v>
      </c>
      <c r="AU310" s="216" t="s">
        <v>85</v>
      </c>
      <c r="AY310" s="19" t="s">
        <v>175</v>
      </c>
      <c r="BE310" s="217">
        <f>IF(N310="základní",J310,0)</f>
        <v>0</v>
      </c>
      <c r="BF310" s="217">
        <f>IF(N310="snížená",J310,0)</f>
        <v>0</v>
      </c>
      <c r="BG310" s="217">
        <f>IF(N310="zákl. přenesená",J310,0)</f>
        <v>0</v>
      </c>
      <c r="BH310" s="217">
        <f>IF(N310="sníž. přenesená",J310,0)</f>
        <v>0</v>
      </c>
      <c r="BI310" s="217">
        <f>IF(N310="nulová",J310,0)</f>
        <v>0</v>
      </c>
      <c r="BJ310" s="19" t="s">
        <v>36</v>
      </c>
      <c r="BK310" s="217">
        <f>ROUND(I310*H310,2)</f>
        <v>0</v>
      </c>
      <c r="BL310" s="19" t="s">
        <v>277</v>
      </c>
      <c r="BM310" s="216" t="s">
        <v>464</v>
      </c>
    </row>
    <row r="311" s="15" customFormat="1">
      <c r="A311" s="15"/>
      <c r="B311" s="241"/>
      <c r="C311" s="242"/>
      <c r="D311" s="220" t="s">
        <v>183</v>
      </c>
      <c r="E311" s="243" t="s">
        <v>19</v>
      </c>
      <c r="F311" s="244" t="s">
        <v>465</v>
      </c>
      <c r="G311" s="242"/>
      <c r="H311" s="243" t="s">
        <v>19</v>
      </c>
      <c r="I311" s="245"/>
      <c r="J311" s="242"/>
      <c r="K311" s="242"/>
      <c r="L311" s="246"/>
      <c r="M311" s="247"/>
      <c r="N311" s="248"/>
      <c r="O311" s="248"/>
      <c r="P311" s="248"/>
      <c r="Q311" s="248"/>
      <c r="R311" s="248"/>
      <c r="S311" s="248"/>
      <c r="T311" s="249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T311" s="250" t="s">
        <v>183</v>
      </c>
      <c r="AU311" s="250" t="s">
        <v>85</v>
      </c>
      <c r="AV311" s="15" t="s">
        <v>36</v>
      </c>
      <c r="AW311" s="15" t="s">
        <v>35</v>
      </c>
      <c r="AX311" s="15" t="s">
        <v>76</v>
      </c>
      <c r="AY311" s="250" t="s">
        <v>175</v>
      </c>
    </row>
    <row r="312" s="15" customFormat="1">
      <c r="A312" s="15"/>
      <c r="B312" s="241"/>
      <c r="C312" s="242"/>
      <c r="D312" s="220" t="s">
        <v>183</v>
      </c>
      <c r="E312" s="243" t="s">
        <v>19</v>
      </c>
      <c r="F312" s="244" t="s">
        <v>466</v>
      </c>
      <c r="G312" s="242"/>
      <c r="H312" s="243" t="s">
        <v>19</v>
      </c>
      <c r="I312" s="245"/>
      <c r="J312" s="242"/>
      <c r="K312" s="242"/>
      <c r="L312" s="246"/>
      <c r="M312" s="247"/>
      <c r="N312" s="248"/>
      <c r="O312" s="248"/>
      <c r="P312" s="248"/>
      <c r="Q312" s="248"/>
      <c r="R312" s="248"/>
      <c r="S312" s="248"/>
      <c r="T312" s="249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T312" s="250" t="s">
        <v>183</v>
      </c>
      <c r="AU312" s="250" t="s">
        <v>85</v>
      </c>
      <c r="AV312" s="15" t="s">
        <v>36</v>
      </c>
      <c r="AW312" s="15" t="s">
        <v>35</v>
      </c>
      <c r="AX312" s="15" t="s">
        <v>76</v>
      </c>
      <c r="AY312" s="250" t="s">
        <v>175</v>
      </c>
    </row>
    <row r="313" s="13" customFormat="1">
      <c r="A313" s="13"/>
      <c r="B313" s="218"/>
      <c r="C313" s="219"/>
      <c r="D313" s="220" t="s">
        <v>183</v>
      </c>
      <c r="E313" s="221" t="s">
        <v>19</v>
      </c>
      <c r="F313" s="222" t="s">
        <v>389</v>
      </c>
      <c r="G313" s="219"/>
      <c r="H313" s="223">
        <v>1</v>
      </c>
      <c r="I313" s="224"/>
      <c r="J313" s="219"/>
      <c r="K313" s="219"/>
      <c r="L313" s="225"/>
      <c r="M313" s="226"/>
      <c r="N313" s="227"/>
      <c r="O313" s="227"/>
      <c r="P313" s="227"/>
      <c r="Q313" s="227"/>
      <c r="R313" s="227"/>
      <c r="S313" s="227"/>
      <c r="T313" s="228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29" t="s">
        <v>183</v>
      </c>
      <c r="AU313" s="229" t="s">
        <v>85</v>
      </c>
      <c r="AV313" s="13" t="s">
        <v>85</v>
      </c>
      <c r="AW313" s="13" t="s">
        <v>35</v>
      </c>
      <c r="AX313" s="13" t="s">
        <v>76</v>
      </c>
      <c r="AY313" s="229" t="s">
        <v>175</v>
      </c>
    </row>
    <row r="314" s="14" customFormat="1">
      <c r="A314" s="14"/>
      <c r="B314" s="230"/>
      <c r="C314" s="231"/>
      <c r="D314" s="220" t="s">
        <v>183</v>
      </c>
      <c r="E314" s="232" t="s">
        <v>19</v>
      </c>
      <c r="F314" s="233" t="s">
        <v>186</v>
      </c>
      <c r="G314" s="231"/>
      <c r="H314" s="234">
        <v>1</v>
      </c>
      <c r="I314" s="235"/>
      <c r="J314" s="231"/>
      <c r="K314" s="231"/>
      <c r="L314" s="236"/>
      <c r="M314" s="237"/>
      <c r="N314" s="238"/>
      <c r="O314" s="238"/>
      <c r="P314" s="238"/>
      <c r="Q314" s="238"/>
      <c r="R314" s="238"/>
      <c r="S314" s="238"/>
      <c r="T314" s="239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40" t="s">
        <v>183</v>
      </c>
      <c r="AU314" s="240" t="s">
        <v>85</v>
      </c>
      <c r="AV314" s="14" t="s">
        <v>181</v>
      </c>
      <c r="AW314" s="14" t="s">
        <v>35</v>
      </c>
      <c r="AX314" s="14" t="s">
        <v>36</v>
      </c>
      <c r="AY314" s="240" t="s">
        <v>175</v>
      </c>
    </row>
    <row r="315" s="2" customFormat="1" ht="14.4" customHeight="1">
      <c r="A315" s="40"/>
      <c r="B315" s="41"/>
      <c r="C315" s="204" t="s">
        <v>467</v>
      </c>
      <c r="D315" s="204" t="s">
        <v>178</v>
      </c>
      <c r="E315" s="205" t="s">
        <v>468</v>
      </c>
      <c r="F315" s="206" t="s">
        <v>469</v>
      </c>
      <c r="G315" s="207" t="s">
        <v>260</v>
      </c>
      <c r="H315" s="208">
        <v>1</v>
      </c>
      <c r="I315" s="209"/>
      <c r="J315" s="210">
        <f>ROUND(I315*H315,2)</f>
        <v>0</v>
      </c>
      <c r="K315" s="211"/>
      <c r="L315" s="46"/>
      <c r="M315" s="212" t="s">
        <v>19</v>
      </c>
      <c r="N315" s="213" t="s">
        <v>47</v>
      </c>
      <c r="O315" s="86"/>
      <c r="P315" s="214">
        <f>O315*H315</f>
        <v>0</v>
      </c>
      <c r="Q315" s="214">
        <v>0.00029</v>
      </c>
      <c r="R315" s="214">
        <f>Q315*H315</f>
        <v>0.00029</v>
      </c>
      <c r="S315" s="214">
        <v>0</v>
      </c>
      <c r="T315" s="215">
        <f>S315*H315</f>
        <v>0</v>
      </c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R315" s="216" t="s">
        <v>277</v>
      </c>
      <c r="AT315" s="216" t="s">
        <v>178</v>
      </c>
      <c r="AU315" s="216" t="s">
        <v>85</v>
      </c>
      <c r="AY315" s="19" t="s">
        <v>175</v>
      </c>
      <c r="BE315" s="217">
        <f>IF(N315="základní",J315,0)</f>
        <v>0</v>
      </c>
      <c r="BF315" s="217">
        <f>IF(N315="snížená",J315,0)</f>
        <v>0</v>
      </c>
      <c r="BG315" s="217">
        <f>IF(N315="zákl. přenesená",J315,0)</f>
        <v>0</v>
      </c>
      <c r="BH315" s="217">
        <f>IF(N315="sníž. přenesená",J315,0)</f>
        <v>0</v>
      </c>
      <c r="BI315" s="217">
        <f>IF(N315="nulová",J315,0)</f>
        <v>0</v>
      </c>
      <c r="BJ315" s="19" t="s">
        <v>36</v>
      </c>
      <c r="BK315" s="217">
        <f>ROUND(I315*H315,2)</f>
        <v>0</v>
      </c>
      <c r="BL315" s="19" t="s">
        <v>277</v>
      </c>
      <c r="BM315" s="216" t="s">
        <v>470</v>
      </c>
    </row>
    <row r="316" s="13" customFormat="1">
      <c r="A316" s="13"/>
      <c r="B316" s="218"/>
      <c r="C316" s="219"/>
      <c r="D316" s="220" t="s">
        <v>183</v>
      </c>
      <c r="E316" s="221" t="s">
        <v>19</v>
      </c>
      <c r="F316" s="222" t="s">
        <v>452</v>
      </c>
      <c r="G316" s="219"/>
      <c r="H316" s="223">
        <v>1</v>
      </c>
      <c r="I316" s="224"/>
      <c r="J316" s="219"/>
      <c r="K316" s="219"/>
      <c r="L316" s="225"/>
      <c r="M316" s="226"/>
      <c r="N316" s="227"/>
      <c r="O316" s="227"/>
      <c r="P316" s="227"/>
      <c r="Q316" s="227"/>
      <c r="R316" s="227"/>
      <c r="S316" s="227"/>
      <c r="T316" s="228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29" t="s">
        <v>183</v>
      </c>
      <c r="AU316" s="229" t="s">
        <v>85</v>
      </c>
      <c r="AV316" s="13" t="s">
        <v>85</v>
      </c>
      <c r="AW316" s="13" t="s">
        <v>35</v>
      </c>
      <c r="AX316" s="13" t="s">
        <v>76</v>
      </c>
      <c r="AY316" s="229" t="s">
        <v>175</v>
      </c>
    </row>
    <row r="317" s="14" customFormat="1">
      <c r="A317" s="14"/>
      <c r="B317" s="230"/>
      <c r="C317" s="231"/>
      <c r="D317" s="220" t="s">
        <v>183</v>
      </c>
      <c r="E317" s="232" t="s">
        <v>19</v>
      </c>
      <c r="F317" s="233" t="s">
        <v>186</v>
      </c>
      <c r="G317" s="231"/>
      <c r="H317" s="234">
        <v>1</v>
      </c>
      <c r="I317" s="235"/>
      <c r="J317" s="231"/>
      <c r="K317" s="231"/>
      <c r="L317" s="236"/>
      <c r="M317" s="237"/>
      <c r="N317" s="238"/>
      <c r="O317" s="238"/>
      <c r="P317" s="238"/>
      <c r="Q317" s="238"/>
      <c r="R317" s="238"/>
      <c r="S317" s="238"/>
      <c r="T317" s="239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40" t="s">
        <v>183</v>
      </c>
      <c r="AU317" s="240" t="s">
        <v>85</v>
      </c>
      <c r="AV317" s="14" t="s">
        <v>181</v>
      </c>
      <c r="AW317" s="14" t="s">
        <v>35</v>
      </c>
      <c r="AX317" s="14" t="s">
        <v>36</v>
      </c>
      <c r="AY317" s="240" t="s">
        <v>175</v>
      </c>
    </row>
    <row r="318" s="2" customFormat="1" ht="14.4" customHeight="1">
      <c r="A318" s="40"/>
      <c r="B318" s="41"/>
      <c r="C318" s="204" t="s">
        <v>471</v>
      </c>
      <c r="D318" s="204" t="s">
        <v>178</v>
      </c>
      <c r="E318" s="205" t="s">
        <v>472</v>
      </c>
      <c r="F318" s="206" t="s">
        <v>473</v>
      </c>
      <c r="G318" s="207" t="s">
        <v>105</v>
      </c>
      <c r="H318" s="208">
        <v>38</v>
      </c>
      <c r="I318" s="209"/>
      <c r="J318" s="210">
        <f>ROUND(I318*H318,2)</f>
        <v>0</v>
      </c>
      <c r="K318" s="211"/>
      <c r="L318" s="46"/>
      <c r="M318" s="212" t="s">
        <v>19</v>
      </c>
      <c r="N318" s="213" t="s">
        <v>47</v>
      </c>
      <c r="O318" s="86"/>
      <c r="P318" s="214">
        <f>O318*H318</f>
        <v>0</v>
      </c>
      <c r="Q318" s="214">
        <v>0</v>
      </c>
      <c r="R318" s="214">
        <f>Q318*H318</f>
        <v>0</v>
      </c>
      <c r="S318" s="214">
        <v>0</v>
      </c>
      <c r="T318" s="215">
        <f>S318*H318</f>
        <v>0</v>
      </c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R318" s="216" t="s">
        <v>277</v>
      </c>
      <c r="AT318" s="216" t="s">
        <v>178</v>
      </c>
      <c r="AU318" s="216" t="s">
        <v>85</v>
      </c>
      <c r="AY318" s="19" t="s">
        <v>175</v>
      </c>
      <c r="BE318" s="217">
        <f>IF(N318="základní",J318,0)</f>
        <v>0</v>
      </c>
      <c r="BF318" s="217">
        <f>IF(N318="snížená",J318,0)</f>
        <v>0</v>
      </c>
      <c r="BG318" s="217">
        <f>IF(N318="zákl. přenesená",J318,0)</f>
        <v>0</v>
      </c>
      <c r="BH318" s="217">
        <f>IF(N318="sníž. přenesená",J318,0)</f>
        <v>0</v>
      </c>
      <c r="BI318" s="217">
        <f>IF(N318="nulová",J318,0)</f>
        <v>0</v>
      </c>
      <c r="BJ318" s="19" t="s">
        <v>36</v>
      </c>
      <c r="BK318" s="217">
        <f>ROUND(I318*H318,2)</f>
        <v>0</v>
      </c>
      <c r="BL318" s="19" t="s">
        <v>277</v>
      </c>
      <c r="BM318" s="216" t="s">
        <v>474</v>
      </c>
    </row>
    <row r="319" s="13" customFormat="1">
      <c r="A319" s="13"/>
      <c r="B319" s="218"/>
      <c r="C319" s="219"/>
      <c r="D319" s="220" t="s">
        <v>183</v>
      </c>
      <c r="E319" s="221" t="s">
        <v>19</v>
      </c>
      <c r="F319" s="222" t="s">
        <v>475</v>
      </c>
      <c r="G319" s="219"/>
      <c r="H319" s="223">
        <v>6</v>
      </c>
      <c r="I319" s="224"/>
      <c r="J319" s="219"/>
      <c r="K319" s="219"/>
      <c r="L319" s="225"/>
      <c r="M319" s="226"/>
      <c r="N319" s="227"/>
      <c r="O319" s="227"/>
      <c r="P319" s="227"/>
      <c r="Q319" s="227"/>
      <c r="R319" s="227"/>
      <c r="S319" s="227"/>
      <c r="T319" s="228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29" t="s">
        <v>183</v>
      </c>
      <c r="AU319" s="229" t="s">
        <v>85</v>
      </c>
      <c r="AV319" s="13" t="s">
        <v>85</v>
      </c>
      <c r="AW319" s="13" t="s">
        <v>35</v>
      </c>
      <c r="AX319" s="13" t="s">
        <v>76</v>
      </c>
      <c r="AY319" s="229" t="s">
        <v>175</v>
      </c>
    </row>
    <row r="320" s="13" customFormat="1">
      <c r="A320" s="13"/>
      <c r="B320" s="218"/>
      <c r="C320" s="219"/>
      <c r="D320" s="220" t="s">
        <v>183</v>
      </c>
      <c r="E320" s="221" t="s">
        <v>19</v>
      </c>
      <c r="F320" s="222" t="s">
        <v>476</v>
      </c>
      <c r="G320" s="219"/>
      <c r="H320" s="223">
        <v>5</v>
      </c>
      <c r="I320" s="224"/>
      <c r="J320" s="219"/>
      <c r="K320" s="219"/>
      <c r="L320" s="225"/>
      <c r="M320" s="226"/>
      <c r="N320" s="227"/>
      <c r="O320" s="227"/>
      <c r="P320" s="227"/>
      <c r="Q320" s="227"/>
      <c r="R320" s="227"/>
      <c r="S320" s="227"/>
      <c r="T320" s="228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29" t="s">
        <v>183</v>
      </c>
      <c r="AU320" s="229" t="s">
        <v>85</v>
      </c>
      <c r="AV320" s="13" t="s">
        <v>85</v>
      </c>
      <c r="AW320" s="13" t="s">
        <v>35</v>
      </c>
      <c r="AX320" s="13" t="s">
        <v>76</v>
      </c>
      <c r="AY320" s="229" t="s">
        <v>175</v>
      </c>
    </row>
    <row r="321" s="13" customFormat="1">
      <c r="A321" s="13"/>
      <c r="B321" s="218"/>
      <c r="C321" s="219"/>
      <c r="D321" s="220" t="s">
        <v>183</v>
      </c>
      <c r="E321" s="221" t="s">
        <v>19</v>
      </c>
      <c r="F321" s="222" t="s">
        <v>477</v>
      </c>
      <c r="G321" s="219"/>
      <c r="H321" s="223">
        <v>9</v>
      </c>
      <c r="I321" s="224"/>
      <c r="J321" s="219"/>
      <c r="K321" s="219"/>
      <c r="L321" s="225"/>
      <c r="M321" s="226"/>
      <c r="N321" s="227"/>
      <c r="O321" s="227"/>
      <c r="P321" s="227"/>
      <c r="Q321" s="227"/>
      <c r="R321" s="227"/>
      <c r="S321" s="227"/>
      <c r="T321" s="228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29" t="s">
        <v>183</v>
      </c>
      <c r="AU321" s="229" t="s">
        <v>85</v>
      </c>
      <c r="AV321" s="13" t="s">
        <v>85</v>
      </c>
      <c r="AW321" s="13" t="s">
        <v>35</v>
      </c>
      <c r="AX321" s="13" t="s">
        <v>76</v>
      </c>
      <c r="AY321" s="229" t="s">
        <v>175</v>
      </c>
    </row>
    <row r="322" s="13" customFormat="1">
      <c r="A322" s="13"/>
      <c r="B322" s="218"/>
      <c r="C322" s="219"/>
      <c r="D322" s="220" t="s">
        <v>183</v>
      </c>
      <c r="E322" s="221" t="s">
        <v>19</v>
      </c>
      <c r="F322" s="222" t="s">
        <v>478</v>
      </c>
      <c r="G322" s="219"/>
      <c r="H322" s="223">
        <v>18</v>
      </c>
      <c r="I322" s="224"/>
      <c r="J322" s="219"/>
      <c r="K322" s="219"/>
      <c r="L322" s="225"/>
      <c r="M322" s="226"/>
      <c r="N322" s="227"/>
      <c r="O322" s="227"/>
      <c r="P322" s="227"/>
      <c r="Q322" s="227"/>
      <c r="R322" s="227"/>
      <c r="S322" s="227"/>
      <c r="T322" s="228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29" t="s">
        <v>183</v>
      </c>
      <c r="AU322" s="229" t="s">
        <v>85</v>
      </c>
      <c r="AV322" s="13" t="s">
        <v>85</v>
      </c>
      <c r="AW322" s="13" t="s">
        <v>35</v>
      </c>
      <c r="AX322" s="13" t="s">
        <v>76</v>
      </c>
      <c r="AY322" s="229" t="s">
        <v>175</v>
      </c>
    </row>
    <row r="323" s="14" customFormat="1">
      <c r="A323" s="14"/>
      <c r="B323" s="230"/>
      <c r="C323" s="231"/>
      <c r="D323" s="220" t="s">
        <v>183</v>
      </c>
      <c r="E323" s="232" t="s">
        <v>19</v>
      </c>
      <c r="F323" s="233" t="s">
        <v>186</v>
      </c>
      <c r="G323" s="231"/>
      <c r="H323" s="234">
        <v>38</v>
      </c>
      <c r="I323" s="235"/>
      <c r="J323" s="231"/>
      <c r="K323" s="231"/>
      <c r="L323" s="236"/>
      <c r="M323" s="237"/>
      <c r="N323" s="238"/>
      <c r="O323" s="238"/>
      <c r="P323" s="238"/>
      <c r="Q323" s="238"/>
      <c r="R323" s="238"/>
      <c r="S323" s="238"/>
      <c r="T323" s="239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40" t="s">
        <v>183</v>
      </c>
      <c r="AU323" s="240" t="s">
        <v>85</v>
      </c>
      <c r="AV323" s="14" t="s">
        <v>181</v>
      </c>
      <c r="AW323" s="14" t="s">
        <v>35</v>
      </c>
      <c r="AX323" s="14" t="s">
        <v>36</v>
      </c>
      <c r="AY323" s="240" t="s">
        <v>175</v>
      </c>
    </row>
    <row r="324" s="2" customFormat="1" ht="24.15" customHeight="1">
      <c r="A324" s="40"/>
      <c r="B324" s="41"/>
      <c r="C324" s="204" t="s">
        <v>479</v>
      </c>
      <c r="D324" s="204" t="s">
        <v>178</v>
      </c>
      <c r="E324" s="205" t="s">
        <v>480</v>
      </c>
      <c r="F324" s="206" t="s">
        <v>481</v>
      </c>
      <c r="G324" s="207" t="s">
        <v>482</v>
      </c>
      <c r="H324" s="273"/>
      <c r="I324" s="209"/>
      <c r="J324" s="210">
        <f>ROUND(I324*H324,2)</f>
        <v>0</v>
      </c>
      <c r="K324" s="211"/>
      <c r="L324" s="46"/>
      <c r="M324" s="212" t="s">
        <v>19</v>
      </c>
      <c r="N324" s="213" t="s">
        <v>47</v>
      </c>
      <c r="O324" s="86"/>
      <c r="P324" s="214">
        <f>O324*H324</f>
        <v>0</v>
      </c>
      <c r="Q324" s="214">
        <v>0</v>
      </c>
      <c r="R324" s="214">
        <f>Q324*H324</f>
        <v>0</v>
      </c>
      <c r="S324" s="214">
        <v>0</v>
      </c>
      <c r="T324" s="215">
        <f>S324*H324</f>
        <v>0</v>
      </c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R324" s="216" t="s">
        <v>277</v>
      </c>
      <c r="AT324" s="216" t="s">
        <v>178</v>
      </c>
      <c r="AU324" s="216" t="s">
        <v>85</v>
      </c>
      <c r="AY324" s="19" t="s">
        <v>175</v>
      </c>
      <c r="BE324" s="217">
        <f>IF(N324="základní",J324,0)</f>
        <v>0</v>
      </c>
      <c r="BF324" s="217">
        <f>IF(N324="snížená",J324,0)</f>
        <v>0</v>
      </c>
      <c r="BG324" s="217">
        <f>IF(N324="zákl. přenesená",J324,0)</f>
        <v>0</v>
      </c>
      <c r="BH324" s="217">
        <f>IF(N324="sníž. přenesená",J324,0)</f>
        <v>0</v>
      </c>
      <c r="BI324" s="217">
        <f>IF(N324="nulová",J324,0)</f>
        <v>0</v>
      </c>
      <c r="BJ324" s="19" t="s">
        <v>36</v>
      </c>
      <c r="BK324" s="217">
        <f>ROUND(I324*H324,2)</f>
        <v>0</v>
      </c>
      <c r="BL324" s="19" t="s">
        <v>277</v>
      </c>
      <c r="BM324" s="216" t="s">
        <v>483</v>
      </c>
    </row>
    <row r="325" s="12" customFormat="1" ht="22.8" customHeight="1">
      <c r="A325" s="12"/>
      <c r="B325" s="188"/>
      <c r="C325" s="189"/>
      <c r="D325" s="190" t="s">
        <v>75</v>
      </c>
      <c r="E325" s="202" t="s">
        <v>484</v>
      </c>
      <c r="F325" s="202" t="s">
        <v>485</v>
      </c>
      <c r="G325" s="189"/>
      <c r="H325" s="189"/>
      <c r="I325" s="192"/>
      <c r="J325" s="203">
        <f>BK325</f>
        <v>0</v>
      </c>
      <c r="K325" s="189"/>
      <c r="L325" s="194"/>
      <c r="M325" s="195"/>
      <c r="N325" s="196"/>
      <c r="O325" s="196"/>
      <c r="P325" s="197">
        <f>SUM(P326:P377)</f>
        <v>0</v>
      </c>
      <c r="Q325" s="196"/>
      <c r="R325" s="197">
        <f>SUM(R326:R377)</f>
        <v>0.080630000000000007</v>
      </c>
      <c r="S325" s="196"/>
      <c r="T325" s="198">
        <f>SUM(T326:T377)</f>
        <v>0</v>
      </c>
      <c r="U325" s="12"/>
      <c r="V325" s="12"/>
      <c r="W325" s="12"/>
      <c r="X325" s="12"/>
      <c r="Y325" s="12"/>
      <c r="Z325" s="12"/>
      <c r="AA325" s="12"/>
      <c r="AB325" s="12"/>
      <c r="AC325" s="12"/>
      <c r="AD325" s="12"/>
      <c r="AE325" s="12"/>
      <c r="AR325" s="199" t="s">
        <v>85</v>
      </c>
      <c r="AT325" s="200" t="s">
        <v>75</v>
      </c>
      <c r="AU325" s="200" t="s">
        <v>36</v>
      </c>
      <c r="AY325" s="199" t="s">
        <v>175</v>
      </c>
      <c r="BK325" s="201">
        <f>SUM(BK326:BK377)</f>
        <v>0</v>
      </c>
    </row>
    <row r="326" s="2" customFormat="1" ht="14.4" customHeight="1">
      <c r="A326" s="40"/>
      <c r="B326" s="41"/>
      <c r="C326" s="204" t="s">
        <v>486</v>
      </c>
      <c r="D326" s="204" t="s">
        <v>178</v>
      </c>
      <c r="E326" s="205" t="s">
        <v>487</v>
      </c>
      <c r="F326" s="206" t="s">
        <v>488</v>
      </c>
      <c r="G326" s="207" t="s">
        <v>105</v>
      </c>
      <c r="H326" s="208">
        <v>4</v>
      </c>
      <c r="I326" s="209"/>
      <c r="J326" s="210">
        <f>ROUND(I326*H326,2)</f>
        <v>0</v>
      </c>
      <c r="K326" s="211"/>
      <c r="L326" s="46"/>
      <c r="M326" s="212" t="s">
        <v>19</v>
      </c>
      <c r="N326" s="213" t="s">
        <v>47</v>
      </c>
      <c r="O326" s="86"/>
      <c r="P326" s="214">
        <f>O326*H326</f>
        <v>0</v>
      </c>
      <c r="Q326" s="214">
        <v>0.00084000000000000003</v>
      </c>
      <c r="R326" s="214">
        <f>Q326*H326</f>
        <v>0.0033600000000000001</v>
      </c>
      <c r="S326" s="214">
        <v>0</v>
      </c>
      <c r="T326" s="215">
        <f>S326*H326</f>
        <v>0</v>
      </c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R326" s="216" t="s">
        <v>277</v>
      </c>
      <c r="AT326" s="216" t="s">
        <v>178</v>
      </c>
      <c r="AU326" s="216" t="s">
        <v>85</v>
      </c>
      <c r="AY326" s="19" t="s">
        <v>175</v>
      </c>
      <c r="BE326" s="217">
        <f>IF(N326="základní",J326,0)</f>
        <v>0</v>
      </c>
      <c r="BF326" s="217">
        <f>IF(N326="snížená",J326,0)</f>
        <v>0</v>
      </c>
      <c r="BG326" s="217">
        <f>IF(N326="zákl. přenesená",J326,0)</f>
        <v>0</v>
      </c>
      <c r="BH326" s="217">
        <f>IF(N326="sníž. přenesená",J326,0)</f>
        <v>0</v>
      </c>
      <c r="BI326" s="217">
        <f>IF(N326="nulová",J326,0)</f>
        <v>0</v>
      </c>
      <c r="BJ326" s="19" t="s">
        <v>36</v>
      </c>
      <c r="BK326" s="217">
        <f>ROUND(I326*H326,2)</f>
        <v>0</v>
      </c>
      <c r="BL326" s="19" t="s">
        <v>277</v>
      </c>
      <c r="BM326" s="216" t="s">
        <v>489</v>
      </c>
    </row>
    <row r="327" s="13" customFormat="1">
      <c r="A327" s="13"/>
      <c r="B327" s="218"/>
      <c r="C327" s="219"/>
      <c r="D327" s="220" t="s">
        <v>183</v>
      </c>
      <c r="E327" s="221" t="s">
        <v>19</v>
      </c>
      <c r="F327" s="222" t="s">
        <v>490</v>
      </c>
      <c r="G327" s="219"/>
      <c r="H327" s="223">
        <v>4</v>
      </c>
      <c r="I327" s="224"/>
      <c r="J327" s="219"/>
      <c r="K327" s="219"/>
      <c r="L327" s="225"/>
      <c r="M327" s="226"/>
      <c r="N327" s="227"/>
      <c r="O327" s="227"/>
      <c r="P327" s="227"/>
      <c r="Q327" s="227"/>
      <c r="R327" s="227"/>
      <c r="S327" s="227"/>
      <c r="T327" s="228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29" t="s">
        <v>183</v>
      </c>
      <c r="AU327" s="229" t="s">
        <v>85</v>
      </c>
      <c r="AV327" s="13" t="s">
        <v>85</v>
      </c>
      <c r="AW327" s="13" t="s">
        <v>35</v>
      </c>
      <c r="AX327" s="13" t="s">
        <v>76</v>
      </c>
      <c r="AY327" s="229" t="s">
        <v>175</v>
      </c>
    </row>
    <row r="328" s="14" customFormat="1">
      <c r="A328" s="14"/>
      <c r="B328" s="230"/>
      <c r="C328" s="231"/>
      <c r="D328" s="220" t="s">
        <v>183</v>
      </c>
      <c r="E328" s="232" t="s">
        <v>19</v>
      </c>
      <c r="F328" s="233" t="s">
        <v>186</v>
      </c>
      <c r="G328" s="231"/>
      <c r="H328" s="234">
        <v>4</v>
      </c>
      <c r="I328" s="235"/>
      <c r="J328" s="231"/>
      <c r="K328" s="231"/>
      <c r="L328" s="236"/>
      <c r="M328" s="237"/>
      <c r="N328" s="238"/>
      <c r="O328" s="238"/>
      <c r="P328" s="238"/>
      <c r="Q328" s="238"/>
      <c r="R328" s="238"/>
      <c r="S328" s="238"/>
      <c r="T328" s="239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40" t="s">
        <v>183</v>
      </c>
      <c r="AU328" s="240" t="s">
        <v>85</v>
      </c>
      <c r="AV328" s="14" t="s">
        <v>181</v>
      </c>
      <c r="AW328" s="14" t="s">
        <v>35</v>
      </c>
      <c r="AX328" s="14" t="s">
        <v>36</v>
      </c>
      <c r="AY328" s="240" t="s">
        <v>175</v>
      </c>
    </row>
    <row r="329" s="2" customFormat="1" ht="14.4" customHeight="1">
      <c r="A329" s="40"/>
      <c r="B329" s="41"/>
      <c r="C329" s="204" t="s">
        <v>491</v>
      </c>
      <c r="D329" s="204" t="s">
        <v>178</v>
      </c>
      <c r="E329" s="205" t="s">
        <v>492</v>
      </c>
      <c r="F329" s="206" t="s">
        <v>493</v>
      </c>
      <c r="G329" s="207" t="s">
        <v>105</v>
      </c>
      <c r="H329" s="208">
        <v>42</v>
      </c>
      <c r="I329" s="209"/>
      <c r="J329" s="210">
        <f>ROUND(I329*H329,2)</f>
        <v>0</v>
      </c>
      <c r="K329" s="211"/>
      <c r="L329" s="46"/>
      <c r="M329" s="212" t="s">
        <v>19</v>
      </c>
      <c r="N329" s="213" t="s">
        <v>47</v>
      </c>
      <c r="O329" s="86"/>
      <c r="P329" s="214">
        <f>O329*H329</f>
        <v>0</v>
      </c>
      <c r="Q329" s="214">
        <v>0.00097999999999999997</v>
      </c>
      <c r="R329" s="214">
        <f>Q329*H329</f>
        <v>0.041160000000000002</v>
      </c>
      <c r="S329" s="214">
        <v>0</v>
      </c>
      <c r="T329" s="215">
        <f>S329*H329</f>
        <v>0</v>
      </c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R329" s="216" t="s">
        <v>277</v>
      </c>
      <c r="AT329" s="216" t="s">
        <v>178</v>
      </c>
      <c r="AU329" s="216" t="s">
        <v>85</v>
      </c>
      <c r="AY329" s="19" t="s">
        <v>175</v>
      </c>
      <c r="BE329" s="217">
        <f>IF(N329="základní",J329,0)</f>
        <v>0</v>
      </c>
      <c r="BF329" s="217">
        <f>IF(N329="snížená",J329,0)</f>
        <v>0</v>
      </c>
      <c r="BG329" s="217">
        <f>IF(N329="zákl. přenesená",J329,0)</f>
        <v>0</v>
      </c>
      <c r="BH329" s="217">
        <f>IF(N329="sníž. přenesená",J329,0)</f>
        <v>0</v>
      </c>
      <c r="BI329" s="217">
        <f>IF(N329="nulová",J329,0)</f>
        <v>0</v>
      </c>
      <c r="BJ329" s="19" t="s">
        <v>36</v>
      </c>
      <c r="BK329" s="217">
        <f>ROUND(I329*H329,2)</f>
        <v>0</v>
      </c>
      <c r="BL329" s="19" t="s">
        <v>277</v>
      </c>
      <c r="BM329" s="216" t="s">
        <v>494</v>
      </c>
    </row>
    <row r="330" s="13" customFormat="1">
      <c r="A330" s="13"/>
      <c r="B330" s="218"/>
      <c r="C330" s="219"/>
      <c r="D330" s="220" t="s">
        <v>183</v>
      </c>
      <c r="E330" s="221" t="s">
        <v>19</v>
      </c>
      <c r="F330" s="222" t="s">
        <v>495</v>
      </c>
      <c r="G330" s="219"/>
      <c r="H330" s="223">
        <v>42</v>
      </c>
      <c r="I330" s="224"/>
      <c r="J330" s="219"/>
      <c r="K330" s="219"/>
      <c r="L330" s="225"/>
      <c r="M330" s="226"/>
      <c r="N330" s="227"/>
      <c r="O330" s="227"/>
      <c r="P330" s="227"/>
      <c r="Q330" s="227"/>
      <c r="R330" s="227"/>
      <c r="S330" s="227"/>
      <c r="T330" s="228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29" t="s">
        <v>183</v>
      </c>
      <c r="AU330" s="229" t="s">
        <v>85</v>
      </c>
      <c r="AV330" s="13" t="s">
        <v>85</v>
      </c>
      <c r="AW330" s="13" t="s">
        <v>35</v>
      </c>
      <c r="AX330" s="13" t="s">
        <v>76</v>
      </c>
      <c r="AY330" s="229" t="s">
        <v>175</v>
      </c>
    </row>
    <row r="331" s="14" customFormat="1">
      <c r="A331" s="14"/>
      <c r="B331" s="230"/>
      <c r="C331" s="231"/>
      <c r="D331" s="220" t="s">
        <v>183</v>
      </c>
      <c r="E331" s="232" t="s">
        <v>19</v>
      </c>
      <c r="F331" s="233" t="s">
        <v>186</v>
      </c>
      <c r="G331" s="231"/>
      <c r="H331" s="234">
        <v>42</v>
      </c>
      <c r="I331" s="235"/>
      <c r="J331" s="231"/>
      <c r="K331" s="231"/>
      <c r="L331" s="236"/>
      <c r="M331" s="237"/>
      <c r="N331" s="238"/>
      <c r="O331" s="238"/>
      <c r="P331" s="238"/>
      <c r="Q331" s="238"/>
      <c r="R331" s="238"/>
      <c r="S331" s="238"/>
      <c r="T331" s="239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40" t="s">
        <v>183</v>
      </c>
      <c r="AU331" s="240" t="s">
        <v>85</v>
      </c>
      <c r="AV331" s="14" t="s">
        <v>181</v>
      </c>
      <c r="AW331" s="14" t="s">
        <v>35</v>
      </c>
      <c r="AX331" s="14" t="s">
        <v>36</v>
      </c>
      <c r="AY331" s="240" t="s">
        <v>175</v>
      </c>
    </row>
    <row r="332" s="2" customFormat="1" ht="14.4" customHeight="1">
      <c r="A332" s="40"/>
      <c r="B332" s="41"/>
      <c r="C332" s="204" t="s">
        <v>496</v>
      </c>
      <c r="D332" s="204" t="s">
        <v>178</v>
      </c>
      <c r="E332" s="205" t="s">
        <v>497</v>
      </c>
      <c r="F332" s="206" t="s">
        <v>498</v>
      </c>
      <c r="G332" s="207" t="s">
        <v>105</v>
      </c>
      <c r="H332" s="208">
        <v>8</v>
      </c>
      <c r="I332" s="209"/>
      <c r="J332" s="210">
        <f>ROUND(I332*H332,2)</f>
        <v>0</v>
      </c>
      <c r="K332" s="211"/>
      <c r="L332" s="46"/>
      <c r="M332" s="212" t="s">
        <v>19</v>
      </c>
      <c r="N332" s="213" t="s">
        <v>47</v>
      </c>
      <c r="O332" s="86"/>
      <c r="P332" s="214">
        <f>O332*H332</f>
        <v>0</v>
      </c>
      <c r="Q332" s="214">
        <v>0.0015299999999999999</v>
      </c>
      <c r="R332" s="214">
        <f>Q332*H332</f>
        <v>0.012239999999999999</v>
      </c>
      <c r="S332" s="214">
        <v>0</v>
      </c>
      <c r="T332" s="215">
        <f>S332*H332</f>
        <v>0</v>
      </c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R332" s="216" t="s">
        <v>277</v>
      </c>
      <c r="AT332" s="216" t="s">
        <v>178</v>
      </c>
      <c r="AU332" s="216" t="s">
        <v>85</v>
      </c>
      <c r="AY332" s="19" t="s">
        <v>175</v>
      </c>
      <c r="BE332" s="217">
        <f>IF(N332="základní",J332,0)</f>
        <v>0</v>
      </c>
      <c r="BF332" s="217">
        <f>IF(N332="snížená",J332,0)</f>
        <v>0</v>
      </c>
      <c r="BG332" s="217">
        <f>IF(N332="zákl. přenesená",J332,0)</f>
        <v>0</v>
      </c>
      <c r="BH332" s="217">
        <f>IF(N332="sníž. přenesená",J332,0)</f>
        <v>0</v>
      </c>
      <c r="BI332" s="217">
        <f>IF(N332="nulová",J332,0)</f>
        <v>0</v>
      </c>
      <c r="BJ332" s="19" t="s">
        <v>36</v>
      </c>
      <c r="BK332" s="217">
        <f>ROUND(I332*H332,2)</f>
        <v>0</v>
      </c>
      <c r="BL332" s="19" t="s">
        <v>277</v>
      </c>
      <c r="BM332" s="216" t="s">
        <v>499</v>
      </c>
    </row>
    <row r="333" s="13" customFormat="1">
      <c r="A333" s="13"/>
      <c r="B333" s="218"/>
      <c r="C333" s="219"/>
      <c r="D333" s="220" t="s">
        <v>183</v>
      </c>
      <c r="E333" s="221" t="s">
        <v>19</v>
      </c>
      <c r="F333" s="222" t="s">
        <v>500</v>
      </c>
      <c r="G333" s="219"/>
      <c r="H333" s="223">
        <v>8</v>
      </c>
      <c r="I333" s="224"/>
      <c r="J333" s="219"/>
      <c r="K333" s="219"/>
      <c r="L333" s="225"/>
      <c r="M333" s="226"/>
      <c r="N333" s="227"/>
      <c r="O333" s="227"/>
      <c r="P333" s="227"/>
      <c r="Q333" s="227"/>
      <c r="R333" s="227"/>
      <c r="S333" s="227"/>
      <c r="T333" s="228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29" t="s">
        <v>183</v>
      </c>
      <c r="AU333" s="229" t="s">
        <v>85</v>
      </c>
      <c r="AV333" s="13" t="s">
        <v>85</v>
      </c>
      <c r="AW333" s="13" t="s">
        <v>35</v>
      </c>
      <c r="AX333" s="13" t="s">
        <v>76</v>
      </c>
      <c r="AY333" s="229" t="s">
        <v>175</v>
      </c>
    </row>
    <row r="334" s="14" customFormat="1">
      <c r="A334" s="14"/>
      <c r="B334" s="230"/>
      <c r="C334" s="231"/>
      <c r="D334" s="220" t="s">
        <v>183</v>
      </c>
      <c r="E334" s="232" t="s">
        <v>19</v>
      </c>
      <c r="F334" s="233" t="s">
        <v>186</v>
      </c>
      <c r="G334" s="231"/>
      <c r="H334" s="234">
        <v>8</v>
      </c>
      <c r="I334" s="235"/>
      <c r="J334" s="231"/>
      <c r="K334" s="231"/>
      <c r="L334" s="236"/>
      <c r="M334" s="237"/>
      <c r="N334" s="238"/>
      <c r="O334" s="238"/>
      <c r="P334" s="238"/>
      <c r="Q334" s="238"/>
      <c r="R334" s="238"/>
      <c r="S334" s="238"/>
      <c r="T334" s="239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40" t="s">
        <v>183</v>
      </c>
      <c r="AU334" s="240" t="s">
        <v>85</v>
      </c>
      <c r="AV334" s="14" t="s">
        <v>181</v>
      </c>
      <c r="AW334" s="14" t="s">
        <v>35</v>
      </c>
      <c r="AX334" s="14" t="s">
        <v>36</v>
      </c>
      <c r="AY334" s="240" t="s">
        <v>175</v>
      </c>
    </row>
    <row r="335" s="2" customFormat="1" ht="24.15" customHeight="1">
      <c r="A335" s="40"/>
      <c r="B335" s="41"/>
      <c r="C335" s="204" t="s">
        <v>501</v>
      </c>
      <c r="D335" s="204" t="s">
        <v>178</v>
      </c>
      <c r="E335" s="205" t="s">
        <v>502</v>
      </c>
      <c r="F335" s="206" t="s">
        <v>503</v>
      </c>
      <c r="G335" s="207" t="s">
        <v>105</v>
      </c>
      <c r="H335" s="208">
        <v>16</v>
      </c>
      <c r="I335" s="209"/>
      <c r="J335" s="210">
        <f>ROUND(I335*H335,2)</f>
        <v>0</v>
      </c>
      <c r="K335" s="211"/>
      <c r="L335" s="46"/>
      <c r="M335" s="212" t="s">
        <v>19</v>
      </c>
      <c r="N335" s="213" t="s">
        <v>47</v>
      </c>
      <c r="O335" s="86"/>
      <c r="P335" s="214">
        <f>O335*H335</f>
        <v>0</v>
      </c>
      <c r="Q335" s="214">
        <v>6.9999999999999994E-05</v>
      </c>
      <c r="R335" s="214">
        <f>Q335*H335</f>
        <v>0.0011199999999999999</v>
      </c>
      <c r="S335" s="214">
        <v>0</v>
      </c>
      <c r="T335" s="215">
        <f>S335*H335</f>
        <v>0</v>
      </c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R335" s="216" t="s">
        <v>277</v>
      </c>
      <c r="AT335" s="216" t="s">
        <v>178</v>
      </c>
      <c r="AU335" s="216" t="s">
        <v>85</v>
      </c>
      <c r="AY335" s="19" t="s">
        <v>175</v>
      </c>
      <c r="BE335" s="217">
        <f>IF(N335="základní",J335,0)</f>
        <v>0</v>
      </c>
      <c r="BF335" s="217">
        <f>IF(N335="snížená",J335,0)</f>
        <v>0</v>
      </c>
      <c r="BG335" s="217">
        <f>IF(N335="zákl. přenesená",J335,0)</f>
        <v>0</v>
      </c>
      <c r="BH335" s="217">
        <f>IF(N335="sníž. přenesená",J335,0)</f>
        <v>0</v>
      </c>
      <c r="BI335" s="217">
        <f>IF(N335="nulová",J335,0)</f>
        <v>0</v>
      </c>
      <c r="BJ335" s="19" t="s">
        <v>36</v>
      </c>
      <c r="BK335" s="217">
        <f>ROUND(I335*H335,2)</f>
        <v>0</v>
      </c>
      <c r="BL335" s="19" t="s">
        <v>277</v>
      </c>
      <c r="BM335" s="216" t="s">
        <v>504</v>
      </c>
    </row>
    <row r="336" s="13" customFormat="1">
      <c r="A336" s="13"/>
      <c r="B336" s="218"/>
      <c r="C336" s="219"/>
      <c r="D336" s="220" t="s">
        <v>183</v>
      </c>
      <c r="E336" s="221" t="s">
        <v>19</v>
      </c>
      <c r="F336" s="222" t="s">
        <v>505</v>
      </c>
      <c r="G336" s="219"/>
      <c r="H336" s="223">
        <v>2</v>
      </c>
      <c r="I336" s="224"/>
      <c r="J336" s="219"/>
      <c r="K336" s="219"/>
      <c r="L336" s="225"/>
      <c r="M336" s="226"/>
      <c r="N336" s="227"/>
      <c r="O336" s="227"/>
      <c r="P336" s="227"/>
      <c r="Q336" s="227"/>
      <c r="R336" s="227"/>
      <c r="S336" s="227"/>
      <c r="T336" s="228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29" t="s">
        <v>183</v>
      </c>
      <c r="AU336" s="229" t="s">
        <v>85</v>
      </c>
      <c r="AV336" s="13" t="s">
        <v>85</v>
      </c>
      <c r="AW336" s="13" t="s">
        <v>35</v>
      </c>
      <c r="AX336" s="13" t="s">
        <v>76</v>
      </c>
      <c r="AY336" s="229" t="s">
        <v>175</v>
      </c>
    </row>
    <row r="337" s="13" customFormat="1">
      <c r="A337" s="13"/>
      <c r="B337" s="218"/>
      <c r="C337" s="219"/>
      <c r="D337" s="220" t="s">
        <v>183</v>
      </c>
      <c r="E337" s="221" t="s">
        <v>19</v>
      </c>
      <c r="F337" s="222" t="s">
        <v>506</v>
      </c>
      <c r="G337" s="219"/>
      <c r="H337" s="223">
        <v>14</v>
      </c>
      <c r="I337" s="224"/>
      <c r="J337" s="219"/>
      <c r="K337" s="219"/>
      <c r="L337" s="225"/>
      <c r="M337" s="226"/>
      <c r="N337" s="227"/>
      <c r="O337" s="227"/>
      <c r="P337" s="227"/>
      <c r="Q337" s="227"/>
      <c r="R337" s="227"/>
      <c r="S337" s="227"/>
      <c r="T337" s="228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29" t="s">
        <v>183</v>
      </c>
      <c r="AU337" s="229" t="s">
        <v>85</v>
      </c>
      <c r="AV337" s="13" t="s">
        <v>85</v>
      </c>
      <c r="AW337" s="13" t="s">
        <v>35</v>
      </c>
      <c r="AX337" s="13" t="s">
        <v>76</v>
      </c>
      <c r="AY337" s="229" t="s">
        <v>175</v>
      </c>
    </row>
    <row r="338" s="14" customFormat="1">
      <c r="A338" s="14"/>
      <c r="B338" s="230"/>
      <c r="C338" s="231"/>
      <c r="D338" s="220" t="s">
        <v>183</v>
      </c>
      <c r="E338" s="232" t="s">
        <v>19</v>
      </c>
      <c r="F338" s="233" t="s">
        <v>186</v>
      </c>
      <c r="G338" s="231"/>
      <c r="H338" s="234">
        <v>16</v>
      </c>
      <c r="I338" s="235"/>
      <c r="J338" s="231"/>
      <c r="K338" s="231"/>
      <c r="L338" s="236"/>
      <c r="M338" s="237"/>
      <c r="N338" s="238"/>
      <c r="O338" s="238"/>
      <c r="P338" s="238"/>
      <c r="Q338" s="238"/>
      <c r="R338" s="238"/>
      <c r="S338" s="238"/>
      <c r="T338" s="239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40" t="s">
        <v>183</v>
      </c>
      <c r="AU338" s="240" t="s">
        <v>85</v>
      </c>
      <c r="AV338" s="14" t="s">
        <v>181</v>
      </c>
      <c r="AW338" s="14" t="s">
        <v>35</v>
      </c>
      <c r="AX338" s="14" t="s">
        <v>36</v>
      </c>
      <c r="AY338" s="240" t="s">
        <v>175</v>
      </c>
    </row>
    <row r="339" s="2" customFormat="1" ht="24.15" customHeight="1">
      <c r="A339" s="40"/>
      <c r="B339" s="41"/>
      <c r="C339" s="204" t="s">
        <v>507</v>
      </c>
      <c r="D339" s="204" t="s">
        <v>178</v>
      </c>
      <c r="E339" s="205" t="s">
        <v>508</v>
      </c>
      <c r="F339" s="206" t="s">
        <v>509</v>
      </c>
      <c r="G339" s="207" t="s">
        <v>105</v>
      </c>
      <c r="H339" s="208">
        <v>8</v>
      </c>
      <c r="I339" s="209"/>
      <c r="J339" s="210">
        <f>ROUND(I339*H339,2)</f>
        <v>0</v>
      </c>
      <c r="K339" s="211"/>
      <c r="L339" s="46"/>
      <c r="M339" s="212" t="s">
        <v>19</v>
      </c>
      <c r="N339" s="213" t="s">
        <v>47</v>
      </c>
      <c r="O339" s="86"/>
      <c r="P339" s="214">
        <f>O339*H339</f>
        <v>0</v>
      </c>
      <c r="Q339" s="214">
        <v>9.0000000000000006E-05</v>
      </c>
      <c r="R339" s="214">
        <f>Q339*H339</f>
        <v>0.00072000000000000005</v>
      </c>
      <c r="S339" s="214">
        <v>0</v>
      </c>
      <c r="T339" s="215">
        <f>S339*H339</f>
        <v>0</v>
      </c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R339" s="216" t="s">
        <v>277</v>
      </c>
      <c r="AT339" s="216" t="s">
        <v>178</v>
      </c>
      <c r="AU339" s="216" t="s">
        <v>85</v>
      </c>
      <c r="AY339" s="19" t="s">
        <v>175</v>
      </c>
      <c r="BE339" s="217">
        <f>IF(N339="základní",J339,0)</f>
        <v>0</v>
      </c>
      <c r="BF339" s="217">
        <f>IF(N339="snížená",J339,0)</f>
        <v>0</v>
      </c>
      <c r="BG339" s="217">
        <f>IF(N339="zákl. přenesená",J339,0)</f>
        <v>0</v>
      </c>
      <c r="BH339" s="217">
        <f>IF(N339="sníž. přenesená",J339,0)</f>
        <v>0</v>
      </c>
      <c r="BI339" s="217">
        <f>IF(N339="nulová",J339,0)</f>
        <v>0</v>
      </c>
      <c r="BJ339" s="19" t="s">
        <v>36</v>
      </c>
      <c r="BK339" s="217">
        <f>ROUND(I339*H339,2)</f>
        <v>0</v>
      </c>
      <c r="BL339" s="19" t="s">
        <v>277</v>
      </c>
      <c r="BM339" s="216" t="s">
        <v>510</v>
      </c>
    </row>
    <row r="340" s="13" customFormat="1">
      <c r="A340" s="13"/>
      <c r="B340" s="218"/>
      <c r="C340" s="219"/>
      <c r="D340" s="220" t="s">
        <v>183</v>
      </c>
      <c r="E340" s="221" t="s">
        <v>19</v>
      </c>
      <c r="F340" s="222" t="s">
        <v>511</v>
      </c>
      <c r="G340" s="219"/>
      <c r="H340" s="223">
        <v>8</v>
      </c>
      <c r="I340" s="224"/>
      <c r="J340" s="219"/>
      <c r="K340" s="219"/>
      <c r="L340" s="225"/>
      <c r="M340" s="226"/>
      <c r="N340" s="227"/>
      <c r="O340" s="227"/>
      <c r="P340" s="227"/>
      <c r="Q340" s="227"/>
      <c r="R340" s="227"/>
      <c r="S340" s="227"/>
      <c r="T340" s="228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29" t="s">
        <v>183</v>
      </c>
      <c r="AU340" s="229" t="s">
        <v>85</v>
      </c>
      <c r="AV340" s="13" t="s">
        <v>85</v>
      </c>
      <c r="AW340" s="13" t="s">
        <v>35</v>
      </c>
      <c r="AX340" s="13" t="s">
        <v>76</v>
      </c>
      <c r="AY340" s="229" t="s">
        <v>175</v>
      </c>
    </row>
    <row r="341" s="14" customFormat="1">
      <c r="A341" s="14"/>
      <c r="B341" s="230"/>
      <c r="C341" s="231"/>
      <c r="D341" s="220" t="s">
        <v>183</v>
      </c>
      <c r="E341" s="232" t="s">
        <v>19</v>
      </c>
      <c r="F341" s="233" t="s">
        <v>186</v>
      </c>
      <c r="G341" s="231"/>
      <c r="H341" s="234">
        <v>8</v>
      </c>
      <c r="I341" s="235"/>
      <c r="J341" s="231"/>
      <c r="K341" s="231"/>
      <c r="L341" s="236"/>
      <c r="M341" s="237"/>
      <c r="N341" s="238"/>
      <c r="O341" s="238"/>
      <c r="P341" s="238"/>
      <c r="Q341" s="238"/>
      <c r="R341" s="238"/>
      <c r="S341" s="238"/>
      <c r="T341" s="239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40" t="s">
        <v>183</v>
      </c>
      <c r="AU341" s="240" t="s">
        <v>85</v>
      </c>
      <c r="AV341" s="14" t="s">
        <v>181</v>
      </c>
      <c r="AW341" s="14" t="s">
        <v>35</v>
      </c>
      <c r="AX341" s="14" t="s">
        <v>36</v>
      </c>
      <c r="AY341" s="240" t="s">
        <v>175</v>
      </c>
    </row>
    <row r="342" s="2" customFormat="1" ht="24.15" customHeight="1">
      <c r="A342" s="40"/>
      <c r="B342" s="41"/>
      <c r="C342" s="204" t="s">
        <v>512</v>
      </c>
      <c r="D342" s="204" t="s">
        <v>178</v>
      </c>
      <c r="E342" s="205" t="s">
        <v>513</v>
      </c>
      <c r="F342" s="206" t="s">
        <v>514</v>
      </c>
      <c r="G342" s="207" t="s">
        <v>105</v>
      </c>
      <c r="H342" s="208">
        <v>30</v>
      </c>
      <c r="I342" s="209"/>
      <c r="J342" s="210">
        <f>ROUND(I342*H342,2)</f>
        <v>0</v>
      </c>
      <c r="K342" s="211"/>
      <c r="L342" s="46"/>
      <c r="M342" s="212" t="s">
        <v>19</v>
      </c>
      <c r="N342" s="213" t="s">
        <v>47</v>
      </c>
      <c r="O342" s="86"/>
      <c r="P342" s="214">
        <f>O342*H342</f>
        <v>0</v>
      </c>
      <c r="Q342" s="214">
        <v>0.00020000000000000001</v>
      </c>
      <c r="R342" s="214">
        <f>Q342*H342</f>
        <v>0.0060000000000000001</v>
      </c>
      <c r="S342" s="214">
        <v>0</v>
      </c>
      <c r="T342" s="215">
        <f>S342*H342</f>
        <v>0</v>
      </c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R342" s="216" t="s">
        <v>277</v>
      </c>
      <c r="AT342" s="216" t="s">
        <v>178</v>
      </c>
      <c r="AU342" s="216" t="s">
        <v>85</v>
      </c>
      <c r="AY342" s="19" t="s">
        <v>175</v>
      </c>
      <c r="BE342" s="217">
        <f>IF(N342="základní",J342,0)</f>
        <v>0</v>
      </c>
      <c r="BF342" s="217">
        <f>IF(N342="snížená",J342,0)</f>
        <v>0</v>
      </c>
      <c r="BG342" s="217">
        <f>IF(N342="zákl. přenesená",J342,0)</f>
        <v>0</v>
      </c>
      <c r="BH342" s="217">
        <f>IF(N342="sníž. přenesená",J342,0)</f>
        <v>0</v>
      </c>
      <c r="BI342" s="217">
        <f>IF(N342="nulová",J342,0)</f>
        <v>0</v>
      </c>
      <c r="BJ342" s="19" t="s">
        <v>36</v>
      </c>
      <c r="BK342" s="217">
        <f>ROUND(I342*H342,2)</f>
        <v>0</v>
      </c>
      <c r="BL342" s="19" t="s">
        <v>277</v>
      </c>
      <c r="BM342" s="216" t="s">
        <v>515</v>
      </c>
    </row>
    <row r="343" s="13" customFormat="1">
      <c r="A343" s="13"/>
      <c r="B343" s="218"/>
      <c r="C343" s="219"/>
      <c r="D343" s="220" t="s">
        <v>183</v>
      </c>
      <c r="E343" s="221" t="s">
        <v>19</v>
      </c>
      <c r="F343" s="222" t="s">
        <v>516</v>
      </c>
      <c r="G343" s="219"/>
      <c r="H343" s="223">
        <v>2</v>
      </c>
      <c r="I343" s="224"/>
      <c r="J343" s="219"/>
      <c r="K343" s="219"/>
      <c r="L343" s="225"/>
      <c r="M343" s="226"/>
      <c r="N343" s="227"/>
      <c r="O343" s="227"/>
      <c r="P343" s="227"/>
      <c r="Q343" s="227"/>
      <c r="R343" s="227"/>
      <c r="S343" s="227"/>
      <c r="T343" s="228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29" t="s">
        <v>183</v>
      </c>
      <c r="AU343" s="229" t="s">
        <v>85</v>
      </c>
      <c r="AV343" s="13" t="s">
        <v>85</v>
      </c>
      <c r="AW343" s="13" t="s">
        <v>35</v>
      </c>
      <c r="AX343" s="13" t="s">
        <v>76</v>
      </c>
      <c r="AY343" s="229" t="s">
        <v>175</v>
      </c>
    </row>
    <row r="344" s="13" customFormat="1">
      <c r="A344" s="13"/>
      <c r="B344" s="218"/>
      <c r="C344" s="219"/>
      <c r="D344" s="220" t="s">
        <v>183</v>
      </c>
      <c r="E344" s="221" t="s">
        <v>19</v>
      </c>
      <c r="F344" s="222" t="s">
        <v>517</v>
      </c>
      <c r="G344" s="219"/>
      <c r="H344" s="223">
        <v>28</v>
      </c>
      <c r="I344" s="224"/>
      <c r="J344" s="219"/>
      <c r="K344" s="219"/>
      <c r="L344" s="225"/>
      <c r="M344" s="226"/>
      <c r="N344" s="227"/>
      <c r="O344" s="227"/>
      <c r="P344" s="227"/>
      <c r="Q344" s="227"/>
      <c r="R344" s="227"/>
      <c r="S344" s="227"/>
      <c r="T344" s="228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29" t="s">
        <v>183</v>
      </c>
      <c r="AU344" s="229" t="s">
        <v>85</v>
      </c>
      <c r="AV344" s="13" t="s">
        <v>85</v>
      </c>
      <c r="AW344" s="13" t="s">
        <v>35</v>
      </c>
      <c r="AX344" s="13" t="s">
        <v>76</v>
      </c>
      <c r="AY344" s="229" t="s">
        <v>175</v>
      </c>
    </row>
    <row r="345" s="14" customFormat="1">
      <c r="A345" s="14"/>
      <c r="B345" s="230"/>
      <c r="C345" s="231"/>
      <c r="D345" s="220" t="s">
        <v>183</v>
      </c>
      <c r="E345" s="232" t="s">
        <v>19</v>
      </c>
      <c r="F345" s="233" t="s">
        <v>186</v>
      </c>
      <c r="G345" s="231"/>
      <c r="H345" s="234">
        <v>30</v>
      </c>
      <c r="I345" s="235"/>
      <c r="J345" s="231"/>
      <c r="K345" s="231"/>
      <c r="L345" s="236"/>
      <c r="M345" s="237"/>
      <c r="N345" s="238"/>
      <c r="O345" s="238"/>
      <c r="P345" s="238"/>
      <c r="Q345" s="238"/>
      <c r="R345" s="238"/>
      <c r="S345" s="238"/>
      <c r="T345" s="239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40" t="s">
        <v>183</v>
      </c>
      <c r="AU345" s="240" t="s">
        <v>85</v>
      </c>
      <c r="AV345" s="14" t="s">
        <v>181</v>
      </c>
      <c r="AW345" s="14" t="s">
        <v>35</v>
      </c>
      <c r="AX345" s="14" t="s">
        <v>36</v>
      </c>
      <c r="AY345" s="240" t="s">
        <v>175</v>
      </c>
    </row>
    <row r="346" s="2" customFormat="1" ht="14.4" customHeight="1">
      <c r="A346" s="40"/>
      <c r="B346" s="41"/>
      <c r="C346" s="204" t="s">
        <v>518</v>
      </c>
      <c r="D346" s="204" t="s">
        <v>178</v>
      </c>
      <c r="E346" s="205" t="s">
        <v>519</v>
      </c>
      <c r="F346" s="206" t="s">
        <v>520</v>
      </c>
      <c r="G346" s="207" t="s">
        <v>260</v>
      </c>
      <c r="H346" s="208">
        <v>3</v>
      </c>
      <c r="I346" s="209"/>
      <c r="J346" s="210">
        <f>ROUND(I346*H346,2)</f>
        <v>0</v>
      </c>
      <c r="K346" s="211"/>
      <c r="L346" s="46"/>
      <c r="M346" s="212" t="s">
        <v>19</v>
      </c>
      <c r="N346" s="213" t="s">
        <v>47</v>
      </c>
      <c r="O346" s="86"/>
      <c r="P346" s="214">
        <f>O346*H346</f>
        <v>0</v>
      </c>
      <c r="Q346" s="214">
        <v>0.00035</v>
      </c>
      <c r="R346" s="214">
        <f>Q346*H346</f>
        <v>0.0010499999999999999</v>
      </c>
      <c r="S346" s="214">
        <v>0</v>
      </c>
      <c r="T346" s="215">
        <f>S346*H346</f>
        <v>0</v>
      </c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R346" s="216" t="s">
        <v>277</v>
      </c>
      <c r="AT346" s="216" t="s">
        <v>178</v>
      </c>
      <c r="AU346" s="216" t="s">
        <v>85</v>
      </c>
      <c r="AY346" s="19" t="s">
        <v>175</v>
      </c>
      <c r="BE346" s="217">
        <f>IF(N346="základní",J346,0)</f>
        <v>0</v>
      </c>
      <c r="BF346" s="217">
        <f>IF(N346="snížená",J346,0)</f>
        <v>0</v>
      </c>
      <c r="BG346" s="217">
        <f>IF(N346="zákl. přenesená",J346,0)</f>
        <v>0</v>
      </c>
      <c r="BH346" s="217">
        <f>IF(N346="sníž. přenesená",J346,0)</f>
        <v>0</v>
      </c>
      <c r="BI346" s="217">
        <f>IF(N346="nulová",J346,0)</f>
        <v>0</v>
      </c>
      <c r="BJ346" s="19" t="s">
        <v>36</v>
      </c>
      <c r="BK346" s="217">
        <f>ROUND(I346*H346,2)</f>
        <v>0</v>
      </c>
      <c r="BL346" s="19" t="s">
        <v>277</v>
      </c>
      <c r="BM346" s="216" t="s">
        <v>521</v>
      </c>
    </row>
    <row r="347" s="13" customFormat="1">
      <c r="A347" s="13"/>
      <c r="B347" s="218"/>
      <c r="C347" s="219"/>
      <c r="D347" s="220" t="s">
        <v>183</v>
      </c>
      <c r="E347" s="221" t="s">
        <v>19</v>
      </c>
      <c r="F347" s="222" t="s">
        <v>522</v>
      </c>
      <c r="G347" s="219"/>
      <c r="H347" s="223">
        <v>3</v>
      </c>
      <c r="I347" s="224"/>
      <c r="J347" s="219"/>
      <c r="K347" s="219"/>
      <c r="L347" s="225"/>
      <c r="M347" s="226"/>
      <c r="N347" s="227"/>
      <c r="O347" s="227"/>
      <c r="P347" s="227"/>
      <c r="Q347" s="227"/>
      <c r="R347" s="227"/>
      <c r="S347" s="227"/>
      <c r="T347" s="228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29" t="s">
        <v>183</v>
      </c>
      <c r="AU347" s="229" t="s">
        <v>85</v>
      </c>
      <c r="AV347" s="13" t="s">
        <v>85</v>
      </c>
      <c r="AW347" s="13" t="s">
        <v>35</v>
      </c>
      <c r="AX347" s="13" t="s">
        <v>76</v>
      </c>
      <c r="AY347" s="229" t="s">
        <v>175</v>
      </c>
    </row>
    <row r="348" s="14" customFormat="1">
      <c r="A348" s="14"/>
      <c r="B348" s="230"/>
      <c r="C348" s="231"/>
      <c r="D348" s="220" t="s">
        <v>183</v>
      </c>
      <c r="E348" s="232" t="s">
        <v>19</v>
      </c>
      <c r="F348" s="233" t="s">
        <v>186</v>
      </c>
      <c r="G348" s="231"/>
      <c r="H348" s="234">
        <v>3</v>
      </c>
      <c r="I348" s="235"/>
      <c r="J348" s="231"/>
      <c r="K348" s="231"/>
      <c r="L348" s="236"/>
      <c r="M348" s="237"/>
      <c r="N348" s="238"/>
      <c r="O348" s="238"/>
      <c r="P348" s="238"/>
      <c r="Q348" s="238"/>
      <c r="R348" s="238"/>
      <c r="S348" s="238"/>
      <c r="T348" s="239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40" t="s">
        <v>183</v>
      </c>
      <c r="AU348" s="240" t="s">
        <v>85</v>
      </c>
      <c r="AV348" s="14" t="s">
        <v>181</v>
      </c>
      <c r="AW348" s="14" t="s">
        <v>35</v>
      </c>
      <c r="AX348" s="14" t="s">
        <v>36</v>
      </c>
      <c r="AY348" s="240" t="s">
        <v>175</v>
      </c>
    </row>
    <row r="349" s="2" customFormat="1" ht="14.4" customHeight="1">
      <c r="A349" s="40"/>
      <c r="B349" s="41"/>
      <c r="C349" s="204" t="s">
        <v>523</v>
      </c>
      <c r="D349" s="204" t="s">
        <v>178</v>
      </c>
      <c r="E349" s="205" t="s">
        <v>524</v>
      </c>
      <c r="F349" s="206" t="s">
        <v>525</v>
      </c>
      <c r="G349" s="207" t="s">
        <v>260</v>
      </c>
      <c r="H349" s="208">
        <v>2</v>
      </c>
      <c r="I349" s="209"/>
      <c r="J349" s="210">
        <f>ROUND(I349*H349,2)</f>
        <v>0</v>
      </c>
      <c r="K349" s="211"/>
      <c r="L349" s="46"/>
      <c r="M349" s="212" t="s">
        <v>19</v>
      </c>
      <c r="N349" s="213" t="s">
        <v>47</v>
      </c>
      <c r="O349" s="86"/>
      <c r="P349" s="214">
        <f>O349*H349</f>
        <v>0</v>
      </c>
      <c r="Q349" s="214">
        <v>0.00072000000000000005</v>
      </c>
      <c r="R349" s="214">
        <f>Q349*H349</f>
        <v>0.0014400000000000001</v>
      </c>
      <c r="S349" s="214">
        <v>0</v>
      </c>
      <c r="T349" s="215">
        <f>S349*H349</f>
        <v>0</v>
      </c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R349" s="216" t="s">
        <v>277</v>
      </c>
      <c r="AT349" s="216" t="s">
        <v>178</v>
      </c>
      <c r="AU349" s="216" t="s">
        <v>85</v>
      </c>
      <c r="AY349" s="19" t="s">
        <v>175</v>
      </c>
      <c r="BE349" s="217">
        <f>IF(N349="základní",J349,0)</f>
        <v>0</v>
      </c>
      <c r="BF349" s="217">
        <f>IF(N349="snížená",J349,0)</f>
        <v>0</v>
      </c>
      <c r="BG349" s="217">
        <f>IF(N349="zákl. přenesená",J349,0)</f>
        <v>0</v>
      </c>
      <c r="BH349" s="217">
        <f>IF(N349="sníž. přenesená",J349,0)</f>
        <v>0</v>
      </c>
      <c r="BI349" s="217">
        <f>IF(N349="nulová",J349,0)</f>
        <v>0</v>
      </c>
      <c r="BJ349" s="19" t="s">
        <v>36</v>
      </c>
      <c r="BK349" s="217">
        <f>ROUND(I349*H349,2)</f>
        <v>0</v>
      </c>
      <c r="BL349" s="19" t="s">
        <v>277</v>
      </c>
      <c r="BM349" s="216" t="s">
        <v>526</v>
      </c>
    </row>
    <row r="350" s="13" customFormat="1">
      <c r="A350" s="13"/>
      <c r="B350" s="218"/>
      <c r="C350" s="219"/>
      <c r="D350" s="220" t="s">
        <v>183</v>
      </c>
      <c r="E350" s="221" t="s">
        <v>19</v>
      </c>
      <c r="F350" s="222" t="s">
        <v>527</v>
      </c>
      <c r="G350" s="219"/>
      <c r="H350" s="223">
        <v>2</v>
      </c>
      <c r="I350" s="224"/>
      <c r="J350" s="219"/>
      <c r="K350" s="219"/>
      <c r="L350" s="225"/>
      <c r="M350" s="226"/>
      <c r="N350" s="227"/>
      <c r="O350" s="227"/>
      <c r="P350" s="227"/>
      <c r="Q350" s="227"/>
      <c r="R350" s="227"/>
      <c r="S350" s="227"/>
      <c r="T350" s="228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29" t="s">
        <v>183</v>
      </c>
      <c r="AU350" s="229" t="s">
        <v>85</v>
      </c>
      <c r="AV350" s="13" t="s">
        <v>85</v>
      </c>
      <c r="AW350" s="13" t="s">
        <v>35</v>
      </c>
      <c r="AX350" s="13" t="s">
        <v>76</v>
      </c>
      <c r="AY350" s="229" t="s">
        <v>175</v>
      </c>
    </row>
    <row r="351" s="14" customFormat="1">
      <c r="A351" s="14"/>
      <c r="B351" s="230"/>
      <c r="C351" s="231"/>
      <c r="D351" s="220" t="s">
        <v>183</v>
      </c>
      <c r="E351" s="232" t="s">
        <v>19</v>
      </c>
      <c r="F351" s="233" t="s">
        <v>186</v>
      </c>
      <c r="G351" s="231"/>
      <c r="H351" s="234">
        <v>2</v>
      </c>
      <c r="I351" s="235"/>
      <c r="J351" s="231"/>
      <c r="K351" s="231"/>
      <c r="L351" s="236"/>
      <c r="M351" s="237"/>
      <c r="N351" s="238"/>
      <c r="O351" s="238"/>
      <c r="P351" s="238"/>
      <c r="Q351" s="238"/>
      <c r="R351" s="238"/>
      <c r="S351" s="238"/>
      <c r="T351" s="239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40" t="s">
        <v>183</v>
      </c>
      <c r="AU351" s="240" t="s">
        <v>85</v>
      </c>
      <c r="AV351" s="14" t="s">
        <v>181</v>
      </c>
      <c r="AW351" s="14" t="s">
        <v>35</v>
      </c>
      <c r="AX351" s="14" t="s">
        <v>36</v>
      </c>
      <c r="AY351" s="240" t="s">
        <v>175</v>
      </c>
    </row>
    <row r="352" s="2" customFormat="1" ht="14.4" customHeight="1">
      <c r="A352" s="40"/>
      <c r="B352" s="41"/>
      <c r="C352" s="204" t="s">
        <v>528</v>
      </c>
      <c r="D352" s="204" t="s">
        <v>178</v>
      </c>
      <c r="E352" s="205" t="s">
        <v>529</v>
      </c>
      <c r="F352" s="206" t="s">
        <v>530</v>
      </c>
      <c r="G352" s="207" t="s">
        <v>260</v>
      </c>
      <c r="H352" s="208">
        <v>1</v>
      </c>
      <c r="I352" s="209"/>
      <c r="J352" s="210">
        <f>ROUND(I352*H352,2)</f>
        <v>0</v>
      </c>
      <c r="K352" s="211"/>
      <c r="L352" s="46"/>
      <c r="M352" s="212" t="s">
        <v>19</v>
      </c>
      <c r="N352" s="213" t="s">
        <v>47</v>
      </c>
      <c r="O352" s="86"/>
      <c r="P352" s="214">
        <f>O352*H352</f>
        <v>0</v>
      </c>
      <c r="Q352" s="214">
        <v>0.00012</v>
      </c>
      <c r="R352" s="214">
        <f>Q352*H352</f>
        <v>0.00012</v>
      </c>
      <c r="S352" s="214">
        <v>0</v>
      </c>
      <c r="T352" s="215">
        <f>S352*H352</f>
        <v>0</v>
      </c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R352" s="216" t="s">
        <v>277</v>
      </c>
      <c r="AT352" s="216" t="s">
        <v>178</v>
      </c>
      <c r="AU352" s="216" t="s">
        <v>85</v>
      </c>
      <c r="AY352" s="19" t="s">
        <v>175</v>
      </c>
      <c r="BE352" s="217">
        <f>IF(N352="základní",J352,0)</f>
        <v>0</v>
      </c>
      <c r="BF352" s="217">
        <f>IF(N352="snížená",J352,0)</f>
        <v>0</v>
      </c>
      <c r="BG352" s="217">
        <f>IF(N352="zákl. přenesená",J352,0)</f>
        <v>0</v>
      </c>
      <c r="BH352" s="217">
        <f>IF(N352="sníž. přenesená",J352,0)</f>
        <v>0</v>
      </c>
      <c r="BI352" s="217">
        <f>IF(N352="nulová",J352,0)</f>
        <v>0</v>
      </c>
      <c r="BJ352" s="19" t="s">
        <v>36</v>
      </c>
      <c r="BK352" s="217">
        <f>ROUND(I352*H352,2)</f>
        <v>0</v>
      </c>
      <c r="BL352" s="19" t="s">
        <v>277</v>
      </c>
      <c r="BM352" s="216" t="s">
        <v>531</v>
      </c>
    </row>
    <row r="353" s="13" customFormat="1">
      <c r="A353" s="13"/>
      <c r="B353" s="218"/>
      <c r="C353" s="219"/>
      <c r="D353" s="220" t="s">
        <v>183</v>
      </c>
      <c r="E353" s="221" t="s">
        <v>19</v>
      </c>
      <c r="F353" s="222" t="s">
        <v>452</v>
      </c>
      <c r="G353" s="219"/>
      <c r="H353" s="223">
        <v>1</v>
      </c>
      <c r="I353" s="224"/>
      <c r="J353" s="219"/>
      <c r="K353" s="219"/>
      <c r="L353" s="225"/>
      <c r="M353" s="226"/>
      <c r="N353" s="227"/>
      <c r="O353" s="227"/>
      <c r="P353" s="227"/>
      <c r="Q353" s="227"/>
      <c r="R353" s="227"/>
      <c r="S353" s="227"/>
      <c r="T353" s="228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29" t="s">
        <v>183</v>
      </c>
      <c r="AU353" s="229" t="s">
        <v>85</v>
      </c>
      <c r="AV353" s="13" t="s">
        <v>85</v>
      </c>
      <c r="AW353" s="13" t="s">
        <v>35</v>
      </c>
      <c r="AX353" s="13" t="s">
        <v>76</v>
      </c>
      <c r="AY353" s="229" t="s">
        <v>175</v>
      </c>
    </row>
    <row r="354" s="14" customFormat="1">
      <c r="A354" s="14"/>
      <c r="B354" s="230"/>
      <c r="C354" s="231"/>
      <c r="D354" s="220" t="s">
        <v>183</v>
      </c>
      <c r="E354" s="232" t="s">
        <v>19</v>
      </c>
      <c r="F354" s="233" t="s">
        <v>186</v>
      </c>
      <c r="G354" s="231"/>
      <c r="H354" s="234">
        <v>1</v>
      </c>
      <c r="I354" s="235"/>
      <c r="J354" s="231"/>
      <c r="K354" s="231"/>
      <c r="L354" s="236"/>
      <c r="M354" s="237"/>
      <c r="N354" s="238"/>
      <c r="O354" s="238"/>
      <c r="P354" s="238"/>
      <c r="Q354" s="238"/>
      <c r="R354" s="238"/>
      <c r="S354" s="238"/>
      <c r="T354" s="239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40" t="s">
        <v>183</v>
      </c>
      <c r="AU354" s="240" t="s">
        <v>85</v>
      </c>
      <c r="AV354" s="14" t="s">
        <v>181</v>
      </c>
      <c r="AW354" s="14" t="s">
        <v>35</v>
      </c>
      <c r="AX354" s="14" t="s">
        <v>36</v>
      </c>
      <c r="AY354" s="240" t="s">
        <v>175</v>
      </c>
    </row>
    <row r="355" s="2" customFormat="1" ht="14.4" customHeight="1">
      <c r="A355" s="40"/>
      <c r="B355" s="41"/>
      <c r="C355" s="204" t="s">
        <v>532</v>
      </c>
      <c r="D355" s="204" t="s">
        <v>178</v>
      </c>
      <c r="E355" s="205" t="s">
        <v>533</v>
      </c>
      <c r="F355" s="206" t="s">
        <v>534</v>
      </c>
      <c r="G355" s="207" t="s">
        <v>260</v>
      </c>
      <c r="H355" s="208">
        <v>1</v>
      </c>
      <c r="I355" s="209"/>
      <c r="J355" s="210">
        <f>ROUND(I355*H355,2)</f>
        <v>0</v>
      </c>
      <c r="K355" s="211"/>
      <c r="L355" s="46"/>
      <c r="M355" s="212" t="s">
        <v>19</v>
      </c>
      <c r="N355" s="213" t="s">
        <v>47</v>
      </c>
      <c r="O355" s="86"/>
      <c r="P355" s="214">
        <f>O355*H355</f>
        <v>0</v>
      </c>
      <c r="Q355" s="214">
        <v>0.00033</v>
      </c>
      <c r="R355" s="214">
        <f>Q355*H355</f>
        <v>0.00033</v>
      </c>
      <c r="S355" s="214">
        <v>0</v>
      </c>
      <c r="T355" s="215">
        <f>S355*H355</f>
        <v>0</v>
      </c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R355" s="216" t="s">
        <v>277</v>
      </c>
      <c r="AT355" s="216" t="s">
        <v>178</v>
      </c>
      <c r="AU355" s="216" t="s">
        <v>85</v>
      </c>
      <c r="AY355" s="19" t="s">
        <v>175</v>
      </c>
      <c r="BE355" s="217">
        <f>IF(N355="základní",J355,0)</f>
        <v>0</v>
      </c>
      <c r="BF355" s="217">
        <f>IF(N355="snížená",J355,0)</f>
        <v>0</v>
      </c>
      <c r="BG355" s="217">
        <f>IF(N355="zákl. přenesená",J355,0)</f>
        <v>0</v>
      </c>
      <c r="BH355" s="217">
        <f>IF(N355="sníž. přenesená",J355,0)</f>
        <v>0</v>
      </c>
      <c r="BI355" s="217">
        <f>IF(N355="nulová",J355,0)</f>
        <v>0</v>
      </c>
      <c r="BJ355" s="19" t="s">
        <v>36</v>
      </c>
      <c r="BK355" s="217">
        <f>ROUND(I355*H355,2)</f>
        <v>0</v>
      </c>
      <c r="BL355" s="19" t="s">
        <v>277</v>
      </c>
      <c r="BM355" s="216" t="s">
        <v>535</v>
      </c>
    </row>
    <row r="356" s="13" customFormat="1">
      <c r="A356" s="13"/>
      <c r="B356" s="218"/>
      <c r="C356" s="219"/>
      <c r="D356" s="220" t="s">
        <v>183</v>
      </c>
      <c r="E356" s="221" t="s">
        <v>19</v>
      </c>
      <c r="F356" s="222" t="s">
        <v>452</v>
      </c>
      <c r="G356" s="219"/>
      <c r="H356" s="223">
        <v>1</v>
      </c>
      <c r="I356" s="224"/>
      <c r="J356" s="219"/>
      <c r="K356" s="219"/>
      <c r="L356" s="225"/>
      <c r="M356" s="226"/>
      <c r="N356" s="227"/>
      <c r="O356" s="227"/>
      <c r="P356" s="227"/>
      <c r="Q356" s="227"/>
      <c r="R356" s="227"/>
      <c r="S356" s="227"/>
      <c r="T356" s="228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29" t="s">
        <v>183</v>
      </c>
      <c r="AU356" s="229" t="s">
        <v>85</v>
      </c>
      <c r="AV356" s="13" t="s">
        <v>85</v>
      </c>
      <c r="AW356" s="13" t="s">
        <v>35</v>
      </c>
      <c r="AX356" s="13" t="s">
        <v>76</v>
      </c>
      <c r="AY356" s="229" t="s">
        <v>175</v>
      </c>
    </row>
    <row r="357" s="14" customFormat="1">
      <c r="A357" s="14"/>
      <c r="B357" s="230"/>
      <c r="C357" s="231"/>
      <c r="D357" s="220" t="s">
        <v>183</v>
      </c>
      <c r="E357" s="232" t="s">
        <v>19</v>
      </c>
      <c r="F357" s="233" t="s">
        <v>186</v>
      </c>
      <c r="G357" s="231"/>
      <c r="H357" s="234">
        <v>1</v>
      </c>
      <c r="I357" s="235"/>
      <c r="J357" s="231"/>
      <c r="K357" s="231"/>
      <c r="L357" s="236"/>
      <c r="M357" s="237"/>
      <c r="N357" s="238"/>
      <c r="O357" s="238"/>
      <c r="P357" s="238"/>
      <c r="Q357" s="238"/>
      <c r="R357" s="238"/>
      <c r="S357" s="238"/>
      <c r="T357" s="239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40" t="s">
        <v>183</v>
      </c>
      <c r="AU357" s="240" t="s">
        <v>85</v>
      </c>
      <c r="AV357" s="14" t="s">
        <v>181</v>
      </c>
      <c r="AW357" s="14" t="s">
        <v>35</v>
      </c>
      <c r="AX357" s="14" t="s">
        <v>36</v>
      </c>
      <c r="AY357" s="240" t="s">
        <v>175</v>
      </c>
    </row>
    <row r="358" s="2" customFormat="1" ht="14.4" customHeight="1">
      <c r="A358" s="40"/>
      <c r="B358" s="41"/>
      <c r="C358" s="204" t="s">
        <v>536</v>
      </c>
      <c r="D358" s="204" t="s">
        <v>178</v>
      </c>
      <c r="E358" s="205" t="s">
        <v>537</v>
      </c>
      <c r="F358" s="206" t="s">
        <v>538</v>
      </c>
      <c r="G358" s="207" t="s">
        <v>260</v>
      </c>
      <c r="H358" s="208">
        <v>1</v>
      </c>
      <c r="I358" s="209"/>
      <c r="J358" s="210">
        <f>ROUND(I358*H358,2)</f>
        <v>0</v>
      </c>
      <c r="K358" s="211"/>
      <c r="L358" s="46"/>
      <c r="M358" s="212" t="s">
        <v>19</v>
      </c>
      <c r="N358" s="213" t="s">
        <v>47</v>
      </c>
      <c r="O358" s="86"/>
      <c r="P358" s="214">
        <f>O358*H358</f>
        <v>0</v>
      </c>
      <c r="Q358" s="214">
        <v>2.0000000000000002E-05</v>
      </c>
      <c r="R358" s="214">
        <f>Q358*H358</f>
        <v>2.0000000000000002E-05</v>
      </c>
      <c r="S358" s="214">
        <v>0</v>
      </c>
      <c r="T358" s="215">
        <f>S358*H358</f>
        <v>0</v>
      </c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R358" s="216" t="s">
        <v>277</v>
      </c>
      <c r="AT358" s="216" t="s">
        <v>178</v>
      </c>
      <c r="AU358" s="216" t="s">
        <v>85</v>
      </c>
      <c r="AY358" s="19" t="s">
        <v>175</v>
      </c>
      <c r="BE358" s="217">
        <f>IF(N358="základní",J358,0)</f>
        <v>0</v>
      </c>
      <c r="BF358" s="217">
        <f>IF(N358="snížená",J358,0)</f>
        <v>0</v>
      </c>
      <c r="BG358" s="217">
        <f>IF(N358="zákl. přenesená",J358,0)</f>
        <v>0</v>
      </c>
      <c r="BH358" s="217">
        <f>IF(N358="sníž. přenesená",J358,0)</f>
        <v>0</v>
      </c>
      <c r="BI358" s="217">
        <f>IF(N358="nulová",J358,0)</f>
        <v>0</v>
      </c>
      <c r="BJ358" s="19" t="s">
        <v>36</v>
      </c>
      <c r="BK358" s="217">
        <f>ROUND(I358*H358,2)</f>
        <v>0</v>
      </c>
      <c r="BL358" s="19" t="s">
        <v>277</v>
      </c>
      <c r="BM358" s="216" t="s">
        <v>539</v>
      </c>
    </row>
    <row r="359" s="13" customFormat="1">
      <c r="A359" s="13"/>
      <c r="B359" s="218"/>
      <c r="C359" s="219"/>
      <c r="D359" s="220" t="s">
        <v>183</v>
      </c>
      <c r="E359" s="221" t="s">
        <v>19</v>
      </c>
      <c r="F359" s="222" t="s">
        <v>540</v>
      </c>
      <c r="G359" s="219"/>
      <c r="H359" s="223">
        <v>1</v>
      </c>
      <c r="I359" s="224"/>
      <c r="J359" s="219"/>
      <c r="K359" s="219"/>
      <c r="L359" s="225"/>
      <c r="M359" s="226"/>
      <c r="N359" s="227"/>
      <c r="O359" s="227"/>
      <c r="P359" s="227"/>
      <c r="Q359" s="227"/>
      <c r="R359" s="227"/>
      <c r="S359" s="227"/>
      <c r="T359" s="228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29" t="s">
        <v>183</v>
      </c>
      <c r="AU359" s="229" t="s">
        <v>85</v>
      </c>
      <c r="AV359" s="13" t="s">
        <v>85</v>
      </c>
      <c r="AW359" s="13" t="s">
        <v>35</v>
      </c>
      <c r="AX359" s="13" t="s">
        <v>76</v>
      </c>
      <c r="AY359" s="229" t="s">
        <v>175</v>
      </c>
    </row>
    <row r="360" s="14" customFormat="1">
      <c r="A360" s="14"/>
      <c r="B360" s="230"/>
      <c r="C360" s="231"/>
      <c r="D360" s="220" t="s">
        <v>183</v>
      </c>
      <c r="E360" s="232" t="s">
        <v>19</v>
      </c>
      <c r="F360" s="233" t="s">
        <v>186</v>
      </c>
      <c r="G360" s="231"/>
      <c r="H360" s="234">
        <v>1</v>
      </c>
      <c r="I360" s="235"/>
      <c r="J360" s="231"/>
      <c r="K360" s="231"/>
      <c r="L360" s="236"/>
      <c r="M360" s="237"/>
      <c r="N360" s="238"/>
      <c r="O360" s="238"/>
      <c r="P360" s="238"/>
      <c r="Q360" s="238"/>
      <c r="R360" s="238"/>
      <c r="S360" s="238"/>
      <c r="T360" s="239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40" t="s">
        <v>183</v>
      </c>
      <c r="AU360" s="240" t="s">
        <v>85</v>
      </c>
      <c r="AV360" s="14" t="s">
        <v>181</v>
      </c>
      <c r="AW360" s="14" t="s">
        <v>35</v>
      </c>
      <c r="AX360" s="14" t="s">
        <v>36</v>
      </c>
      <c r="AY360" s="240" t="s">
        <v>175</v>
      </c>
    </row>
    <row r="361" s="2" customFormat="1" ht="24.15" customHeight="1">
      <c r="A361" s="40"/>
      <c r="B361" s="41"/>
      <c r="C361" s="262" t="s">
        <v>541</v>
      </c>
      <c r="D361" s="262" t="s">
        <v>265</v>
      </c>
      <c r="E361" s="263" t="s">
        <v>542</v>
      </c>
      <c r="F361" s="264" t="s">
        <v>543</v>
      </c>
      <c r="G361" s="265" t="s">
        <v>260</v>
      </c>
      <c r="H361" s="266">
        <v>1</v>
      </c>
      <c r="I361" s="267"/>
      <c r="J361" s="268">
        <f>ROUND(I361*H361,2)</f>
        <v>0</v>
      </c>
      <c r="K361" s="269"/>
      <c r="L361" s="270"/>
      <c r="M361" s="271" t="s">
        <v>19</v>
      </c>
      <c r="N361" s="272" t="s">
        <v>47</v>
      </c>
      <c r="O361" s="86"/>
      <c r="P361" s="214">
        <f>O361*H361</f>
        <v>0</v>
      </c>
      <c r="Q361" s="214">
        <v>0.00027</v>
      </c>
      <c r="R361" s="214">
        <f>Q361*H361</f>
        <v>0.00027</v>
      </c>
      <c r="S361" s="214">
        <v>0</v>
      </c>
      <c r="T361" s="215">
        <f>S361*H361</f>
        <v>0</v>
      </c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R361" s="216" t="s">
        <v>383</v>
      </c>
      <c r="AT361" s="216" t="s">
        <v>265</v>
      </c>
      <c r="AU361" s="216" t="s">
        <v>85</v>
      </c>
      <c r="AY361" s="19" t="s">
        <v>175</v>
      </c>
      <c r="BE361" s="217">
        <f>IF(N361="základní",J361,0)</f>
        <v>0</v>
      </c>
      <c r="BF361" s="217">
        <f>IF(N361="snížená",J361,0)</f>
        <v>0</v>
      </c>
      <c r="BG361" s="217">
        <f>IF(N361="zákl. přenesená",J361,0)</f>
        <v>0</v>
      </c>
      <c r="BH361" s="217">
        <f>IF(N361="sníž. přenesená",J361,0)</f>
        <v>0</v>
      </c>
      <c r="BI361" s="217">
        <f>IF(N361="nulová",J361,0)</f>
        <v>0</v>
      </c>
      <c r="BJ361" s="19" t="s">
        <v>36</v>
      </c>
      <c r="BK361" s="217">
        <f>ROUND(I361*H361,2)</f>
        <v>0</v>
      </c>
      <c r="BL361" s="19" t="s">
        <v>277</v>
      </c>
      <c r="BM361" s="216" t="s">
        <v>544</v>
      </c>
    </row>
    <row r="362" s="13" customFormat="1">
      <c r="A362" s="13"/>
      <c r="B362" s="218"/>
      <c r="C362" s="219"/>
      <c r="D362" s="220" t="s">
        <v>183</v>
      </c>
      <c r="E362" s="221" t="s">
        <v>19</v>
      </c>
      <c r="F362" s="222" t="s">
        <v>540</v>
      </c>
      <c r="G362" s="219"/>
      <c r="H362" s="223">
        <v>1</v>
      </c>
      <c r="I362" s="224"/>
      <c r="J362" s="219"/>
      <c r="K362" s="219"/>
      <c r="L362" s="225"/>
      <c r="M362" s="226"/>
      <c r="N362" s="227"/>
      <c r="O362" s="227"/>
      <c r="P362" s="227"/>
      <c r="Q362" s="227"/>
      <c r="R362" s="227"/>
      <c r="S362" s="227"/>
      <c r="T362" s="228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29" t="s">
        <v>183</v>
      </c>
      <c r="AU362" s="229" t="s">
        <v>85</v>
      </c>
      <c r="AV362" s="13" t="s">
        <v>85</v>
      </c>
      <c r="AW362" s="13" t="s">
        <v>35</v>
      </c>
      <c r="AX362" s="13" t="s">
        <v>76</v>
      </c>
      <c r="AY362" s="229" t="s">
        <v>175</v>
      </c>
    </row>
    <row r="363" s="14" customFormat="1">
      <c r="A363" s="14"/>
      <c r="B363" s="230"/>
      <c r="C363" s="231"/>
      <c r="D363" s="220" t="s">
        <v>183</v>
      </c>
      <c r="E363" s="232" t="s">
        <v>19</v>
      </c>
      <c r="F363" s="233" t="s">
        <v>186</v>
      </c>
      <c r="G363" s="231"/>
      <c r="H363" s="234">
        <v>1</v>
      </c>
      <c r="I363" s="235"/>
      <c r="J363" s="231"/>
      <c r="K363" s="231"/>
      <c r="L363" s="236"/>
      <c r="M363" s="237"/>
      <c r="N363" s="238"/>
      <c r="O363" s="238"/>
      <c r="P363" s="238"/>
      <c r="Q363" s="238"/>
      <c r="R363" s="238"/>
      <c r="S363" s="238"/>
      <c r="T363" s="239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40" t="s">
        <v>183</v>
      </c>
      <c r="AU363" s="240" t="s">
        <v>85</v>
      </c>
      <c r="AV363" s="14" t="s">
        <v>181</v>
      </c>
      <c r="AW363" s="14" t="s">
        <v>35</v>
      </c>
      <c r="AX363" s="14" t="s">
        <v>36</v>
      </c>
      <c r="AY363" s="240" t="s">
        <v>175</v>
      </c>
    </row>
    <row r="364" s="2" customFormat="1" ht="14.4" customHeight="1">
      <c r="A364" s="40"/>
      <c r="B364" s="41"/>
      <c r="C364" s="204" t="s">
        <v>545</v>
      </c>
      <c r="D364" s="204" t="s">
        <v>178</v>
      </c>
      <c r="E364" s="205" t="s">
        <v>546</v>
      </c>
      <c r="F364" s="206" t="s">
        <v>547</v>
      </c>
      <c r="G364" s="207" t="s">
        <v>548</v>
      </c>
      <c r="H364" s="208">
        <v>1</v>
      </c>
      <c r="I364" s="209"/>
      <c r="J364" s="210">
        <f>ROUND(I364*H364,2)</f>
        <v>0</v>
      </c>
      <c r="K364" s="211"/>
      <c r="L364" s="46"/>
      <c r="M364" s="212" t="s">
        <v>19</v>
      </c>
      <c r="N364" s="213" t="s">
        <v>47</v>
      </c>
      <c r="O364" s="86"/>
      <c r="P364" s="214">
        <f>O364*H364</f>
        <v>0</v>
      </c>
      <c r="Q364" s="214">
        <v>0.002</v>
      </c>
      <c r="R364" s="214">
        <f>Q364*H364</f>
        <v>0.002</v>
      </c>
      <c r="S364" s="214">
        <v>0</v>
      </c>
      <c r="T364" s="215">
        <f>S364*H364</f>
        <v>0</v>
      </c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R364" s="216" t="s">
        <v>277</v>
      </c>
      <c r="AT364" s="216" t="s">
        <v>178</v>
      </c>
      <c r="AU364" s="216" t="s">
        <v>85</v>
      </c>
      <c r="AY364" s="19" t="s">
        <v>175</v>
      </c>
      <c r="BE364" s="217">
        <f>IF(N364="základní",J364,0)</f>
        <v>0</v>
      </c>
      <c r="BF364" s="217">
        <f>IF(N364="snížená",J364,0)</f>
        <v>0</v>
      </c>
      <c r="BG364" s="217">
        <f>IF(N364="zákl. přenesená",J364,0)</f>
        <v>0</v>
      </c>
      <c r="BH364" s="217">
        <f>IF(N364="sníž. přenesená",J364,0)</f>
        <v>0</v>
      </c>
      <c r="BI364" s="217">
        <f>IF(N364="nulová",J364,0)</f>
        <v>0</v>
      </c>
      <c r="BJ364" s="19" t="s">
        <v>36</v>
      </c>
      <c r="BK364" s="217">
        <f>ROUND(I364*H364,2)</f>
        <v>0</v>
      </c>
      <c r="BL364" s="19" t="s">
        <v>277</v>
      </c>
      <c r="BM364" s="216" t="s">
        <v>549</v>
      </c>
    </row>
    <row r="365" s="13" customFormat="1">
      <c r="A365" s="13"/>
      <c r="B365" s="218"/>
      <c r="C365" s="219"/>
      <c r="D365" s="220" t="s">
        <v>183</v>
      </c>
      <c r="E365" s="221" t="s">
        <v>19</v>
      </c>
      <c r="F365" s="222" t="s">
        <v>452</v>
      </c>
      <c r="G365" s="219"/>
      <c r="H365" s="223">
        <v>1</v>
      </c>
      <c r="I365" s="224"/>
      <c r="J365" s="219"/>
      <c r="K365" s="219"/>
      <c r="L365" s="225"/>
      <c r="M365" s="226"/>
      <c r="N365" s="227"/>
      <c r="O365" s="227"/>
      <c r="P365" s="227"/>
      <c r="Q365" s="227"/>
      <c r="R365" s="227"/>
      <c r="S365" s="227"/>
      <c r="T365" s="228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29" t="s">
        <v>183</v>
      </c>
      <c r="AU365" s="229" t="s">
        <v>85</v>
      </c>
      <c r="AV365" s="13" t="s">
        <v>85</v>
      </c>
      <c r="AW365" s="13" t="s">
        <v>35</v>
      </c>
      <c r="AX365" s="13" t="s">
        <v>76</v>
      </c>
      <c r="AY365" s="229" t="s">
        <v>175</v>
      </c>
    </row>
    <row r="366" s="14" customFormat="1">
      <c r="A366" s="14"/>
      <c r="B366" s="230"/>
      <c r="C366" s="231"/>
      <c r="D366" s="220" t="s">
        <v>183</v>
      </c>
      <c r="E366" s="232" t="s">
        <v>19</v>
      </c>
      <c r="F366" s="233" t="s">
        <v>186</v>
      </c>
      <c r="G366" s="231"/>
      <c r="H366" s="234">
        <v>1</v>
      </c>
      <c r="I366" s="235"/>
      <c r="J366" s="231"/>
      <c r="K366" s="231"/>
      <c r="L366" s="236"/>
      <c r="M366" s="237"/>
      <c r="N366" s="238"/>
      <c r="O366" s="238"/>
      <c r="P366" s="238"/>
      <c r="Q366" s="238"/>
      <c r="R366" s="238"/>
      <c r="S366" s="238"/>
      <c r="T366" s="239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40" t="s">
        <v>183</v>
      </c>
      <c r="AU366" s="240" t="s">
        <v>85</v>
      </c>
      <c r="AV366" s="14" t="s">
        <v>181</v>
      </c>
      <c r="AW366" s="14" t="s">
        <v>35</v>
      </c>
      <c r="AX366" s="14" t="s">
        <v>36</v>
      </c>
      <c r="AY366" s="240" t="s">
        <v>175</v>
      </c>
    </row>
    <row r="367" s="2" customFormat="1" ht="24.15" customHeight="1">
      <c r="A367" s="40"/>
      <c r="B367" s="41"/>
      <c r="C367" s="204" t="s">
        <v>550</v>
      </c>
      <c r="D367" s="204" t="s">
        <v>178</v>
      </c>
      <c r="E367" s="205" t="s">
        <v>551</v>
      </c>
      <c r="F367" s="206" t="s">
        <v>552</v>
      </c>
      <c r="G367" s="207" t="s">
        <v>105</v>
      </c>
      <c r="H367" s="208">
        <v>54</v>
      </c>
      <c r="I367" s="209"/>
      <c r="J367" s="210">
        <f>ROUND(I367*H367,2)</f>
        <v>0</v>
      </c>
      <c r="K367" s="211"/>
      <c r="L367" s="46"/>
      <c r="M367" s="212" t="s">
        <v>19</v>
      </c>
      <c r="N367" s="213" t="s">
        <v>47</v>
      </c>
      <c r="O367" s="86"/>
      <c r="P367" s="214">
        <f>O367*H367</f>
        <v>0</v>
      </c>
      <c r="Q367" s="214">
        <v>0.00019000000000000001</v>
      </c>
      <c r="R367" s="214">
        <f>Q367*H367</f>
        <v>0.01026</v>
      </c>
      <c r="S367" s="214">
        <v>0</v>
      </c>
      <c r="T367" s="215">
        <f>S367*H367</f>
        <v>0</v>
      </c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R367" s="216" t="s">
        <v>277</v>
      </c>
      <c r="AT367" s="216" t="s">
        <v>178</v>
      </c>
      <c r="AU367" s="216" t="s">
        <v>85</v>
      </c>
      <c r="AY367" s="19" t="s">
        <v>175</v>
      </c>
      <c r="BE367" s="217">
        <f>IF(N367="základní",J367,0)</f>
        <v>0</v>
      </c>
      <c r="BF367" s="217">
        <f>IF(N367="snížená",J367,0)</f>
        <v>0</v>
      </c>
      <c r="BG367" s="217">
        <f>IF(N367="zákl. přenesená",J367,0)</f>
        <v>0</v>
      </c>
      <c r="BH367" s="217">
        <f>IF(N367="sníž. přenesená",J367,0)</f>
        <v>0</v>
      </c>
      <c r="BI367" s="217">
        <f>IF(N367="nulová",J367,0)</f>
        <v>0</v>
      </c>
      <c r="BJ367" s="19" t="s">
        <v>36</v>
      </c>
      <c r="BK367" s="217">
        <f>ROUND(I367*H367,2)</f>
        <v>0</v>
      </c>
      <c r="BL367" s="19" t="s">
        <v>277</v>
      </c>
      <c r="BM367" s="216" t="s">
        <v>553</v>
      </c>
    </row>
    <row r="368" s="13" customFormat="1">
      <c r="A368" s="13"/>
      <c r="B368" s="218"/>
      <c r="C368" s="219"/>
      <c r="D368" s="220" t="s">
        <v>183</v>
      </c>
      <c r="E368" s="221" t="s">
        <v>19</v>
      </c>
      <c r="F368" s="222" t="s">
        <v>554</v>
      </c>
      <c r="G368" s="219"/>
      <c r="H368" s="223">
        <v>4</v>
      </c>
      <c r="I368" s="224"/>
      <c r="J368" s="219"/>
      <c r="K368" s="219"/>
      <c r="L368" s="225"/>
      <c r="M368" s="226"/>
      <c r="N368" s="227"/>
      <c r="O368" s="227"/>
      <c r="P368" s="227"/>
      <c r="Q368" s="227"/>
      <c r="R368" s="227"/>
      <c r="S368" s="227"/>
      <c r="T368" s="228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29" t="s">
        <v>183</v>
      </c>
      <c r="AU368" s="229" t="s">
        <v>85</v>
      </c>
      <c r="AV368" s="13" t="s">
        <v>85</v>
      </c>
      <c r="AW368" s="13" t="s">
        <v>35</v>
      </c>
      <c r="AX368" s="13" t="s">
        <v>76</v>
      </c>
      <c r="AY368" s="229" t="s">
        <v>175</v>
      </c>
    </row>
    <row r="369" s="13" customFormat="1">
      <c r="A369" s="13"/>
      <c r="B369" s="218"/>
      <c r="C369" s="219"/>
      <c r="D369" s="220" t="s">
        <v>183</v>
      </c>
      <c r="E369" s="221" t="s">
        <v>19</v>
      </c>
      <c r="F369" s="222" t="s">
        <v>555</v>
      </c>
      <c r="G369" s="219"/>
      <c r="H369" s="223">
        <v>42</v>
      </c>
      <c r="I369" s="224"/>
      <c r="J369" s="219"/>
      <c r="K369" s="219"/>
      <c r="L369" s="225"/>
      <c r="M369" s="226"/>
      <c r="N369" s="227"/>
      <c r="O369" s="227"/>
      <c r="P369" s="227"/>
      <c r="Q369" s="227"/>
      <c r="R369" s="227"/>
      <c r="S369" s="227"/>
      <c r="T369" s="228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29" t="s">
        <v>183</v>
      </c>
      <c r="AU369" s="229" t="s">
        <v>85</v>
      </c>
      <c r="AV369" s="13" t="s">
        <v>85</v>
      </c>
      <c r="AW369" s="13" t="s">
        <v>35</v>
      </c>
      <c r="AX369" s="13" t="s">
        <v>76</v>
      </c>
      <c r="AY369" s="229" t="s">
        <v>175</v>
      </c>
    </row>
    <row r="370" s="13" customFormat="1">
      <c r="A370" s="13"/>
      <c r="B370" s="218"/>
      <c r="C370" s="219"/>
      <c r="D370" s="220" t="s">
        <v>183</v>
      </c>
      <c r="E370" s="221" t="s">
        <v>19</v>
      </c>
      <c r="F370" s="222" t="s">
        <v>556</v>
      </c>
      <c r="G370" s="219"/>
      <c r="H370" s="223">
        <v>8</v>
      </c>
      <c r="I370" s="224"/>
      <c r="J370" s="219"/>
      <c r="K370" s="219"/>
      <c r="L370" s="225"/>
      <c r="M370" s="226"/>
      <c r="N370" s="227"/>
      <c r="O370" s="227"/>
      <c r="P370" s="227"/>
      <c r="Q370" s="227"/>
      <c r="R370" s="227"/>
      <c r="S370" s="227"/>
      <c r="T370" s="228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29" t="s">
        <v>183</v>
      </c>
      <c r="AU370" s="229" t="s">
        <v>85</v>
      </c>
      <c r="AV370" s="13" t="s">
        <v>85</v>
      </c>
      <c r="AW370" s="13" t="s">
        <v>35</v>
      </c>
      <c r="AX370" s="13" t="s">
        <v>76</v>
      </c>
      <c r="AY370" s="229" t="s">
        <v>175</v>
      </c>
    </row>
    <row r="371" s="14" customFormat="1">
      <c r="A371" s="14"/>
      <c r="B371" s="230"/>
      <c r="C371" s="231"/>
      <c r="D371" s="220" t="s">
        <v>183</v>
      </c>
      <c r="E371" s="232" t="s">
        <v>19</v>
      </c>
      <c r="F371" s="233" t="s">
        <v>186</v>
      </c>
      <c r="G371" s="231"/>
      <c r="H371" s="234">
        <v>54</v>
      </c>
      <c r="I371" s="235"/>
      <c r="J371" s="231"/>
      <c r="K371" s="231"/>
      <c r="L371" s="236"/>
      <c r="M371" s="237"/>
      <c r="N371" s="238"/>
      <c r="O371" s="238"/>
      <c r="P371" s="238"/>
      <c r="Q371" s="238"/>
      <c r="R371" s="238"/>
      <c r="S371" s="238"/>
      <c r="T371" s="239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40" t="s">
        <v>183</v>
      </c>
      <c r="AU371" s="240" t="s">
        <v>85</v>
      </c>
      <c r="AV371" s="14" t="s">
        <v>181</v>
      </c>
      <c r="AW371" s="14" t="s">
        <v>35</v>
      </c>
      <c r="AX371" s="14" t="s">
        <v>36</v>
      </c>
      <c r="AY371" s="240" t="s">
        <v>175</v>
      </c>
    </row>
    <row r="372" s="2" customFormat="1" ht="14.4" customHeight="1">
      <c r="A372" s="40"/>
      <c r="B372" s="41"/>
      <c r="C372" s="204" t="s">
        <v>557</v>
      </c>
      <c r="D372" s="204" t="s">
        <v>178</v>
      </c>
      <c r="E372" s="205" t="s">
        <v>558</v>
      </c>
      <c r="F372" s="206" t="s">
        <v>559</v>
      </c>
      <c r="G372" s="207" t="s">
        <v>105</v>
      </c>
      <c r="H372" s="208">
        <v>54</v>
      </c>
      <c r="I372" s="209"/>
      <c r="J372" s="210">
        <f>ROUND(I372*H372,2)</f>
        <v>0</v>
      </c>
      <c r="K372" s="211"/>
      <c r="L372" s="46"/>
      <c r="M372" s="212" t="s">
        <v>19</v>
      </c>
      <c r="N372" s="213" t="s">
        <v>47</v>
      </c>
      <c r="O372" s="86"/>
      <c r="P372" s="214">
        <f>O372*H372</f>
        <v>0</v>
      </c>
      <c r="Q372" s="214">
        <v>1.0000000000000001E-05</v>
      </c>
      <c r="R372" s="214">
        <f>Q372*H372</f>
        <v>0.00054000000000000001</v>
      </c>
      <c r="S372" s="214">
        <v>0</v>
      </c>
      <c r="T372" s="215">
        <f>S372*H372</f>
        <v>0</v>
      </c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R372" s="216" t="s">
        <v>277</v>
      </c>
      <c r="AT372" s="216" t="s">
        <v>178</v>
      </c>
      <c r="AU372" s="216" t="s">
        <v>85</v>
      </c>
      <c r="AY372" s="19" t="s">
        <v>175</v>
      </c>
      <c r="BE372" s="217">
        <f>IF(N372="základní",J372,0)</f>
        <v>0</v>
      </c>
      <c r="BF372" s="217">
        <f>IF(N372="snížená",J372,0)</f>
        <v>0</v>
      </c>
      <c r="BG372" s="217">
        <f>IF(N372="zákl. přenesená",J372,0)</f>
        <v>0</v>
      </c>
      <c r="BH372" s="217">
        <f>IF(N372="sníž. přenesená",J372,0)</f>
        <v>0</v>
      </c>
      <c r="BI372" s="217">
        <f>IF(N372="nulová",J372,0)</f>
        <v>0</v>
      </c>
      <c r="BJ372" s="19" t="s">
        <v>36</v>
      </c>
      <c r="BK372" s="217">
        <f>ROUND(I372*H372,2)</f>
        <v>0</v>
      </c>
      <c r="BL372" s="19" t="s">
        <v>277</v>
      </c>
      <c r="BM372" s="216" t="s">
        <v>560</v>
      </c>
    </row>
    <row r="373" s="13" customFormat="1">
      <c r="A373" s="13"/>
      <c r="B373" s="218"/>
      <c r="C373" s="219"/>
      <c r="D373" s="220" t="s">
        <v>183</v>
      </c>
      <c r="E373" s="221" t="s">
        <v>19</v>
      </c>
      <c r="F373" s="222" t="s">
        <v>554</v>
      </c>
      <c r="G373" s="219"/>
      <c r="H373" s="223">
        <v>4</v>
      </c>
      <c r="I373" s="224"/>
      <c r="J373" s="219"/>
      <c r="K373" s="219"/>
      <c r="L373" s="225"/>
      <c r="M373" s="226"/>
      <c r="N373" s="227"/>
      <c r="O373" s="227"/>
      <c r="P373" s="227"/>
      <c r="Q373" s="227"/>
      <c r="R373" s="227"/>
      <c r="S373" s="227"/>
      <c r="T373" s="228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29" t="s">
        <v>183</v>
      </c>
      <c r="AU373" s="229" t="s">
        <v>85</v>
      </c>
      <c r="AV373" s="13" t="s">
        <v>85</v>
      </c>
      <c r="AW373" s="13" t="s">
        <v>35</v>
      </c>
      <c r="AX373" s="13" t="s">
        <v>76</v>
      </c>
      <c r="AY373" s="229" t="s">
        <v>175</v>
      </c>
    </row>
    <row r="374" s="13" customFormat="1">
      <c r="A374" s="13"/>
      <c r="B374" s="218"/>
      <c r="C374" s="219"/>
      <c r="D374" s="220" t="s">
        <v>183</v>
      </c>
      <c r="E374" s="221" t="s">
        <v>19</v>
      </c>
      <c r="F374" s="222" t="s">
        <v>555</v>
      </c>
      <c r="G374" s="219"/>
      <c r="H374" s="223">
        <v>42</v>
      </c>
      <c r="I374" s="224"/>
      <c r="J374" s="219"/>
      <c r="K374" s="219"/>
      <c r="L374" s="225"/>
      <c r="M374" s="226"/>
      <c r="N374" s="227"/>
      <c r="O374" s="227"/>
      <c r="P374" s="227"/>
      <c r="Q374" s="227"/>
      <c r="R374" s="227"/>
      <c r="S374" s="227"/>
      <c r="T374" s="228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29" t="s">
        <v>183</v>
      </c>
      <c r="AU374" s="229" t="s">
        <v>85</v>
      </c>
      <c r="AV374" s="13" t="s">
        <v>85</v>
      </c>
      <c r="AW374" s="13" t="s">
        <v>35</v>
      </c>
      <c r="AX374" s="13" t="s">
        <v>76</v>
      </c>
      <c r="AY374" s="229" t="s">
        <v>175</v>
      </c>
    </row>
    <row r="375" s="13" customFormat="1">
      <c r="A375" s="13"/>
      <c r="B375" s="218"/>
      <c r="C375" s="219"/>
      <c r="D375" s="220" t="s">
        <v>183</v>
      </c>
      <c r="E375" s="221" t="s">
        <v>19</v>
      </c>
      <c r="F375" s="222" t="s">
        <v>556</v>
      </c>
      <c r="G375" s="219"/>
      <c r="H375" s="223">
        <v>8</v>
      </c>
      <c r="I375" s="224"/>
      <c r="J375" s="219"/>
      <c r="K375" s="219"/>
      <c r="L375" s="225"/>
      <c r="M375" s="226"/>
      <c r="N375" s="227"/>
      <c r="O375" s="227"/>
      <c r="P375" s="227"/>
      <c r="Q375" s="227"/>
      <c r="R375" s="227"/>
      <c r="S375" s="227"/>
      <c r="T375" s="228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29" t="s">
        <v>183</v>
      </c>
      <c r="AU375" s="229" t="s">
        <v>85</v>
      </c>
      <c r="AV375" s="13" t="s">
        <v>85</v>
      </c>
      <c r="AW375" s="13" t="s">
        <v>35</v>
      </c>
      <c r="AX375" s="13" t="s">
        <v>76</v>
      </c>
      <c r="AY375" s="229" t="s">
        <v>175</v>
      </c>
    </row>
    <row r="376" s="14" customFormat="1">
      <c r="A376" s="14"/>
      <c r="B376" s="230"/>
      <c r="C376" s="231"/>
      <c r="D376" s="220" t="s">
        <v>183</v>
      </c>
      <c r="E376" s="232" t="s">
        <v>19</v>
      </c>
      <c r="F376" s="233" t="s">
        <v>186</v>
      </c>
      <c r="G376" s="231"/>
      <c r="H376" s="234">
        <v>54</v>
      </c>
      <c r="I376" s="235"/>
      <c r="J376" s="231"/>
      <c r="K376" s="231"/>
      <c r="L376" s="236"/>
      <c r="M376" s="237"/>
      <c r="N376" s="238"/>
      <c r="O376" s="238"/>
      <c r="P376" s="238"/>
      <c r="Q376" s="238"/>
      <c r="R376" s="238"/>
      <c r="S376" s="238"/>
      <c r="T376" s="239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40" t="s">
        <v>183</v>
      </c>
      <c r="AU376" s="240" t="s">
        <v>85</v>
      </c>
      <c r="AV376" s="14" t="s">
        <v>181</v>
      </c>
      <c r="AW376" s="14" t="s">
        <v>35</v>
      </c>
      <c r="AX376" s="14" t="s">
        <v>36</v>
      </c>
      <c r="AY376" s="240" t="s">
        <v>175</v>
      </c>
    </row>
    <row r="377" s="2" customFormat="1" ht="24.15" customHeight="1">
      <c r="A377" s="40"/>
      <c r="B377" s="41"/>
      <c r="C377" s="204" t="s">
        <v>561</v>
      </c>
      <c r="D377" s="204" t="s">
        <v>178</v>
      </c>
      <c r="E377" s="205" t="s">
        <v>562</v>
      </c>
      <c r="F377" s="206" t="s">
        <v>563</v>
      </c>
      <c r="G377" s="207" t="s">
        <v>482</v>
      </c>
      <c r="H377" s="273"/>
      <c r="I377" s="209"/>
      <c r="J377" s="210">
        <f>ROUND(I377*H377,2)</f>
        <v>0</v>
      </c>
      <c r="K377" s="211"/>
      <c r="L377" s="46"/>
      <c r="M377" s="212" t="s">
        <v>19</v>
      </c>
      <c r="N377" s="213" t="s">
        <v>47</v>
      </c>
      <c r="O377" s="86"/>
      <c r="P377" s="214">
        <f>O377*H377</f>
        <v>0</v>
      </c>
      <c r="Q377" s="214">
        <v>0</v>
      </c>
      <c r="R377" s="214">
        <f>Q377*H377</f>
        <v>0</v>
      </c>
      <c r="S377" s="214">
        <v>0</v>
      </c>
      <c r="T377" s="215">
        <f>S377*H377</f>
        <v>0</v>
      </c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R377" s="216" t="s">
        <v>277</v>
      </c>
      <c r="AT377" s="216" t="s">
        <v>178</v>
      </c>
      <c r="AU377" s="216" t="s">
        <v>85</v>
      </c>
      <c r="AY377" s="19" t="s">
        <v>175</v>
      </c>
      <c r="BE377" s="217">
        <f>IF(N377="základní",J377,0)</f>
        <v>0</v>
      </c>
      <c r="BF377" s="217">
        <f>IF(N377="snížená",J377,0)</f>
        <v>0</v>
      </c>
      <c r="BG377" s="217">
        <f>IF(N377="zákl. přenesená",J377,0)</f>
        <v>0</v>
      </c>
      <c r="BH377" s="217">
        <f>IF(N377="sníž. přenesená",J377,0)</f>
        <v>0</v>
      </c>
      <c r="BI377" s="217">
        <f>IF(N377="nulová",J377,0)</f>
        <v>0</v>
      </c>
      <c r="BJ377" s="19" t="s">
        <v>36</v>
      </c>
      <c r="BK377" s="217">
        <f>ROUND(I377*H377,2)</f>
        <v>0</v>
      </c>
      <c r="BL377" s="19" t="s">
        <v>277</v>
      </c>
      <c r="BM377" s="216" t="s">
        <v>564</v>
      </c>
    </row>
    <row r="378" s="12" customFormat="1" ht="22.8" customHeight="1">
      <c r="A378" s="12"/>
      <c r="B378" s="188"/>
      <c r="C378" s="189"/>
      <c r="D378" s="190" t="s">
        <v>75</v>
      </c>
      <c r="E378" s="202" t="s">
        <v>565</v>
      </c>
      <c r="F378" s="202" t="s">
        <v>566</v>
      </c>
      <c r="G378" s="189"/>
      <c r="H378" s="189"/>
      <c r="I378" s="192"/>
      <c r="J378" s="203">
        <f>BK378</f>
        <v>0</v>
      </c>
      <c r="K378" s="189"/>
      <c r="L378" s="194"/>
      <c r="M378" s="195"/>
      <c r="N378" s="196"/>
      <c r="O378" s="196"/>
      <c r="P378" s="197">
        <f>SUM(P379:P453)</f>
        <v>0</v>
      </c>
      <c r="Q378" s="196"/>
      <c r="R378" s="197">
        <f>SUM(R379:R453)</f>
        <v>0.17540999999999998</v>
      </c>
      <c r="S378" s="196"/>
      <c r="T378" s="198">
        <f>SUM(T379:T453)</f>
        <v>0.11048</v>
      </c>
      <c r="U378" s="12"/>
      <c r="V378" s="12"/>
      <c r="W378" s="12"/>
      <c r="X378" s="12"/>
      <c r="Y378" s="12"/>
      <c r="Z378" s="12"/>
      <c r="AA378" s="12"/>
      <c r="AB378" s="12"/>
      <c r="AC378" s="12"/>
      <c r="AD378" s="12"/>
      <c r="AE378" s="12"/>
      <c r="AR378" s="199" t="s">
        <v>85</v>
      </c>
      <c r="AT378" s="200" t="s">
        <v>75</v>
      </c>
      <c r="AU378" s="200" t="s">
        <v>36</v>
      </c>
      <c r="AY378" s="199" t="s">
        <v>175</v>
      </c>
      <c r="BK378" s="201">
        <f>SUM(BK379:BK453)</f>
        <v>0</v>
      </c>
    </row>
    <row r="379" s="2" customFormat="1" ht="14.4" customHeight="1">
      <c r="A379" s="40"/>
      <c r="B379" s="41"/>
      <c r="C379" s="204" t="s">
        <v>567</v>
      </c>
      <c r="D379" s="204" t="s">
        <v>178</v>
      </c>
      <c r="E379" s="205" t="s">
        <v>568</v>
      </c>
      <c r="F379" s="206" t="s">
        <v>569</v>
      </c>
      <c r="G379" s="207" t="s">
        <v>548</v>
      </c>
      <c r="H379" s="208">
        <v>2</v>
      </c>
      <c r="I379" s="209"/>
      <c r="J379" s="210">
        <f>ROUND(I379*H379,2)</f>
        <v>0</v>
      </c>
      <c r="K379" s="211"/>
      <c r="L379" s="46"/>
      <c r="M379" s="212" t="s">
        <v>19</v>
      </c>
      <c r="N379" s="213" t="s">
        <v>47</v>
      </c>
      <c r="O379" s="86"/>
      <c r="P379" s="214">
        <f>O379*H379</f>
        <v>0</v>
      </c>
      <c r="Q379" s="214">
        <v>0</v>
      </c>
      <c r="R379" s="214">
        <f>Q379*H379</f>
        <v>0</v>
      </c>
      <c r="S379" s="214">
        <v>0.01933</v>
      </c>
      <c r="T379" s="215">
        <f>S379*H379</f>
        <v>0.03866</v>
      </c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R379" s="216" t="s">
        <v>277</v>
      </c>
      <c r="AT379" s="216" t="s">
        <v>178</v>
      </c>
      <c r="AU379" s="216" t="s">
        <v>85</v>
      </c>
      <c r="AY379" s="19" t="s">
        <v>175</v>
      </c>
      <c r="BE379" s="217">
        <f>IF(N379="základní",J379,0)</f>
        <v>0</v>
      </c>
      <c r="BF379" s="217">
        <f>IF(N379="snížená",J379,0)</f>
        <v>0</v>
      </c>
      <c r="BG379" s="217">
        <f>IF(N379="zákl. přenesená",J379,0)</f>
        <v>0</v>
      </c>
      <c r="BH379" s="217">
        <f>IF(N379="sníž. přenesená",J379,0)</f>
        <v>0</v>
      </c>
      <c r="BI379" s="217">
        <f>IF(N379="nulová",J379,0)</f>
        <v>0</v>
      </c>
      <c r="BJ379" s="19" t="s">
        <v>36</v>
      </c>
      <c r="BK379" s="217">
        <f>ROUND(I379*H379,2)</f>
        <v>0</v>
      </c>
      <c r="BL379" s="19" t="s">
        <v>277</v>
      </c>
      <c r="BM379" s="216" t="s">
        <v>570</v>
      </c>
    </row>
    <row r="380" s="13" customFormat="1">
      <c r="A380" s="13"/>
      <c r="B380" s="218"/>
      <c r="C380" s="219"/>
      <c r="D380" s="220" t="s">
        <v>183</v>
      </c>
      <c r="E380" s="221" t="s">
        <v>19</v>
      </c>
      <c r="F380" s="222" t="s">
        <v>571</v>
      </c>
      <c r="G380" s="219"/>
      <c r="H380" s="223">
        <v>1</v>
      </c>
      <c r="I380" s="224"/>
      <c r="J380" s="219"/>
      <c r="K380" s="219"/>
      <c r="L380" s="225"/>
      <c r="M380" s="226"/>
      <c r="N380" s="227"/>
      <c r="O380" s="227"/>
      <c r="P380" s="227"/>
      <c r="Q380" s="227"/>
      <c r="R380" s="227"/>
      <c r="S380" s="227"/>
      <c r="T380" s="228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29" t="s">
        <v>183</v>
      </c>
      <c r="AU380" s="229" t="s">
        <v>85</v>
      </c>
      <c r="AV380" s="13" t="s">
        <v>85</v>
      </c>
      <c r="AW380" s="13" t="s">
        <v>35</v>
      </c>
      <c r="AX380" s="13" t="s">
        <v>76</v>
      </c>
      <c r="AY380" s="229" t="s">
        <v>175</v>
      </c>
    </row>
    <row r="381" s="13" customFormat="1">
      <c r="A381" s="13"/>
      <c r="B381" s="218"/>
      <c r="C381" s="219"/>
      <c r="D381" s="220" t="s">
        <v>183</v>
      </c>
      <c r="E381" s="221" t="s">
        <v>19</v>
      </c>
      <c r="F381" s="222" t="s">
        <v>572</v>
      </c>
      <c r="G381" s="219"/>
      <c r="H381" s="223">
        <v>1</v>
      </c>
      <c r="I381" s="224"/>
      <c r="J381" s="219"/>
      <c r="K381" s="219"/>
      <c r="L381" s="225"/>
      <c r="M381" s="226"/>
      <c r="N381" s="227"/>
      <c r="O381" s="227"/>
      <c r="P381" s="227"/>
      <c r="Q381" s="227"/>
      <c r="R381" s="227"/>
      <c r="S381" s="227"/>
      <c r="T381" s="228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29" t="s">
        <v>183</v>
      </c>
      <c r="AU381" s="229" t="s">
        <v>85</v>
      </c>
      <c r="AV381" s="13" t="s">
        <v>85</v>
      </c>
      <c r="AW381" s="13" t="s">
        <v>35</v>
      </c>
      <c r="AX381" s="13" t="s">
        <v>76</v>
      </c>
      <c r="AY381" s="229" t="s">
        <v>175</v>
      </c>
    </row>
    <row r="382" s="14" customFormat="1">
      <c r="A382" s="14"/>
      <c r="B382" s="230"/>
      <c r="C382" s="231"/>
      <c r="D382" s="220" t="s">
        <v>183</v>
      </c>
      <c r="E382" s="232" t="s">
        <v>19</v>
      </c>
      <c r="F382" s="233" t="s">
        <v>186</v>
      </c>
      <c r="G382" s="231"/>
      <c r="H382" s="234">
        <v>2</v>
      </c>
      <c r="I382" s="235"/>
      <c r="J382" s="231"/>
      <c r="K382" s="231"/>
      <c r="L382" s="236"/>
      <c r="M382" s="237"/>
      <c r="N382" s="238"/>
      <c r="O382" s="238"/>
      <c r="P382" s="238"/>
      <c r="Q382" s="238"/>
      <c r="R382" s="238"/>
      <c r="S382" s="238"/>
      <c r="T382" s="239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40" t="s">
        <v>183</v>
      </c>
      <c r="AU382" s="240" t="s">
        <v>85</v>
      </c>
      <c r="AV382" s="14" t="s">
        <v>181</v>
      </c>
      <c r="AW382" s="14" t="s">
        <v>35</v>
      </c>
      <c r="AX382" s="14" t="s">
        <v>36</v>
      </c>
      <c r="AY382" s="240" t="s">
        <v>175</v>
      </c>
    </row>
    <row r="383" s="2" customFormat="1" ht="14.4" customHeight="1">
      <c r="A383" s="40"/>
      <c r="B383" s="41"/>
      <c r="C383" s="204" t="s">
        <v>573</v>
      </c>
      <c r="D383" s="204" t="s">
        <v>178</v>
      </c>
      <c r="E383" s="205" t="s">
        <v>574</v>
      </c>
      <c r="F383" s="206" t="s">
        <v>575</v>
      </c>
      <c r="G383" s="207" t="s">
        <v>548</v>
      </c>
      <c r="H383" s="208">
        <v>2</v>
      </c>
      <c r="I383" s="209"/>
      <c r="J383" s="210">
        <f>ROUND(I383*H383,2)</f>
        <v>0</v>
      </c>
      <c r="K383" s="211"/>
      <c r="L383" s="46"/>
      <c r="M383" s="212" t="s">
        <v>19</v>
      </c>
      <c r="N383" s="213" t="s">
        <v>47</v>
      </c>
      <c r="O383" s="86"/>
      <c r="P383" s="214">
        <f>O383*H383</f>
        <v>0</v>
      </c>
      <c r="Q383" s="214">
        <v>0.016969999999999999</v>
      </c>
      <c r="R383" s="214">
        <f>Q383*H383</f>
        <v>0.033939999999999998</v>
      </c>
      <c r="S383" s="214">
        <v>0</v>
      </c>
      <c r="T383" s="215">
        <f>S383*H383</f>
        <v>0</v>
      </c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R383" s="216" t="s">
        <v>277</v>
      </c>
      <c r="AT383" s="216" t="s">
        <v>178</v>
      </c>
      <c r="AU383" s="216" t="s">
        <v>85</v>
      </c>
      <c r="AY383" s="19" t="s">
        <v>175</v>
      </c>
      <c r="BE383" s="217">
        <f>IF(N383="základní",J383,0)</f>
        <v>0</v>
      </c>
      <c r="BF383" s="217">
        <f>IF(N383="snížená",J383,0)</f>
        <v>0</v>
      </c>
      <c r="BG383" s="217">
        <f>IF(N383="zákl. přenesená",J383,0)</f>
        <v>0</v>
      </c>
      <c r="BH383" s="217">
        <f>IF(N383="sníž. přenesená",J383,0)</f>
        <v>0</v>
      </c>
      <c r="BI383" s="217">
        <f>IF(N383="nulová",J383,0)</f>
        <v>0</v>
      </c>
      <c r="BJ383" s="19" t="s">
        <v>36</v>
      </c>
      <c r="BK383" s="217">
        <f>ROUND(I383*H383,2)</f>
        <v>0</v>
      </c>
      <c r="BL383" s="19" t="s">
        <v>277</v>
      </c>
      <c r="BM383" s="216" t="s">
        <v>576</v>
      </c>
    </row>
    <row r="384" s="13" customFormat="1">
      <c r="A384" s="13"/>
      <c r="B384" s="218"/>
      <c r="C384" s="219"/>
      <c r="D384" s="220" t="s">
        <v>183</v>
      </c>
      <c r="E384" s="221" t="s">
        <v>19</v>
      </c>
      <c r="F384" s="222" t="s">
        <v>577</v>
      </c>
      <c r="G384" s="219"/>
      <c r="H384" s="223">
        <v>2</v>
      </c>
      <c r="I384" s="224"/>
      <c r="J384" s="219"/>
      <c r="K384" s="219"/>
      <c r="L384" s="225"/>
      <c r="M384" s="226"/>
      <c r="N384" s="227"/>
      <c r="O384" s="227"/>
      <c r="P384" s="227"/>
      <c r="Q384" s="227"/>
      <c r="R384" s="227"/>
      <c r="S384" s="227"/>
      <c r="T384" s="228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29" t="s">
        <v>183</v>
      </c>
      <c r="AU384" s="229" t="s">
        <v>85</v>
      </c>
      <c r="AV384" s="13" t="s">
        <v>85</v>
      </c>
      <c r="AW384" s="13" t="s">
        <v>35</v>
      </c>
      <c r="AX384" s="13" t="s">
        <v>76</v>
      </c>
      <c r="AY384" s="229" t="s">
        <v>175</v>
      </c>
    </row>
    <row r="385" s="14" customFormat="1">
      <c r="A385" s="14"/>
      <c r="B385" s="230"/>
      <c r="C385" s="231"/>
      <c r="D385" s="220" t="s">
        <v>183</v>
      </c>
      <c r="E385" s="232" t="s">
        <v>19</v>
      </c>
      <c r="F385" s="233" t="s">
        <v>186</v>
      </c>
      <c r="G385" s="231"/>
      <c r="H385" s="234">
        <v>2</v>
      </c>
      <c r="I385" s="235"/>
      <c r="J385" s="231"/>
      <c r="K385" s="231"/>
      <c r="L385" s="236"/>
      <c r="M385" s="237"/>
      <c r="N385" s="238"/>
      <c r="O385" s="238"/>
      <c r="P385" s="238"/>
      <c r="Q385" s="238"/>
      <c r="R385" s="238"/>
      <c r="S385" s="238"/>
      <c r="T385" s="239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40" t="s">
        <v>183</v>
      </c>
      <c r="AU385" s="240" t="s">
        <v>85</v>
      </c>
      <c r="AV385" s="14" t="s">
        <v>181</v>
      </c>
      <c r="AW385" s="14" t="s">
        <v>35</v>
      </c>
      <c r="AX385" s="14" t="s">
        <v>36</v>
      </c>
      <c r="AY385" s="240" t="s">
        <v>175</v>
      </c>
    </row>
    <row r="386" s="2" customFormat="1" ht="24.15" customHeight="1">
      <c r="A386" s="40"/>
      <c r="B386" s="41"/>
      <c r="C386" s="204" t="s">
        <v>578</v>
      </c>
      <c r="D386" s="204" t="s">
        <v>178</v>
      </c>
      <c r="E386" s="205" t="s">
        <v>579</v>
      </c>
      <c r="F386" s="206" t="s">
        <v>580</v>
      </c>
      <c r="G386" s="207" t="s">
        <v>548</v>
      </c>
      <c r="H386" s="208">
        <v>1</v>
      </c>
      <c r="I386" s="209"/>
      <c r="J386" s="210">
        <f>ROUND(I386*H386,2)</f>
        <v>0</v>
      </c>
      <c r="K386" s="211"/>
      <c r="L386" s="46"/>
      <c r="M386" s="212" t="s">
        <v>19</v>
      </c>
      <c r="N386" s="213" t="s">
        <v>47</v>
      </c>
      <c r="O386" s="86"/>
      <c r="P386" s="214">
        <f>O386*H386</f>
        <v>0</v>
      </c>
      <c r="Q386" s="214">
        <v>0.016969999999999999</v>
      </c>
      <c r="R386" s="214">
        <f>Q386*H386</f>
        <v>0.016969999999999999</v>
      </c>
      <c r="S386" s="214">
        <v>0</v>
      </c>
      <c r="T386" s="215">
        <f>S386*H386</f>
        <v>0</v>
      </c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R386" s="216" t="s">
        <v>277</v>
      </c>
      <c r="AT386" s="216" t="s">
        <v>178</v>
      </c>
      <c r="AU386" s="216" t="s">
        <v>85</v>
      </c>
      <c r="AY386" s="19" t="s">
        <v>175</v>
      </c>
      <c r="BE386" s="217">
        <f>IF(N386="základní",J386,0)</f>
        <v>0</v>
      </c>
      <c r="BF386" s="217">
        <f>IF(N386="snížená",J386,0)</f>
        <v>0</v>
      </c>
      <c r="BG386" s="217">
        <f>IF(N386="zákl. přenesená",J386,0)</f>
        <v>0</v>
      </c>
      <c r="BH386" s="217">
        <f>IF(N386="sníž. přenesená",J386,0)</f>
        <v>0</v>
      </c>
      <c r="BI386" s="217">
        <f>IF(N386="nulová",J386,0)</f>
        <v>0</v>
      </c>
      <c r="BJ386" s="19" t="s">
        <v>36</v>
      </c>
      <c r="BK386" s="217">
        <f>ROUND(I386*H386,2)</f>
        <v>0</v>
      </c>
      <c r="BL386" s="19" t="s">
        <v>277</v>
      </c>
      <c r="BM386" s="216" t="s">
        <v>581</v>
      </c>
    </row>
    <row r="387" s="13" customFormat="1">
      <c r="A387" s="13"/>
      <c r="B387" s="218"/>
      <c r="C387" s="219"/>
      <c r="D387" s="220" t="s">
        <v>183</v>
      </c>
      <c r="E387" s="221" t="s">
        <v>19</v>
      </c>
      <c r="F387" s="222" t="s">
        <v>582</v>
      </c>
      <c r="G387" s="219"/>
      <c r="H387" s="223">
        <v>1</v>
      </c>
      <c r="I387" s="224"/>
      <c r="J387" s="219"/>
      <c r="K387" s="219"/>
      <c r="L387" s="225"/>
      <c r="M387" s="226"/>
      <c r="N387" s="227"/>
      <c r="O387" s="227"/>
      <c r="P387" s="227"/>
      <c r="Q387" s="227"/>
      <c r="R387" s="227"/>
      <c r="S387" s="227"/>
      <c r="T387" s="228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29" t="s">
        <v>183</v>
      </c>
      <c r="AU387" s="229" t="s">
        <v>85</v>
      </c>
      <c r="AV387" s="13" t="s">
        <v>85</v>
      </c>
      <c r="AW387" s="13" t="s">
        <v>35</v>
      </c>
      <c r="AX387" s="13" t="s">
        <v>76</v>
      </c>
      <c r="AY387" s="229" t="s">
        <v>175</v>
      </c>
    </row>
    <row r="388" s="14" customFormat="1">
      <c r="A388" s="14"/>
      <c r="B388" s="230"/>
      <c r="C388" s="231"/>
      <c r="D388" s="220" t="s">
        <v>183</v>
      </c>
      <c r="E388" s="232" t="s">
        <v>19</v>
      </c>
      <c r="F388" s="233" t="s">
        <v>186</v>
      </c>
      <c r="G388" s="231"/>
      <c r="H388" s="234">
        <v>1</v>
      </c>
      <c r="I388" s="235"/>
      <c r="J388" s="231"/>
      <c r="K388" s="231"/>
      <c r="L388" s="236"/>
      <c r="M388" s="237"/>
      <c r="N388" s="238"/>
      <c r="O388" s="238"/>
      <c r="P388" s="238"/>
      <c r="Q388" s="238"/>
      <c r="R388" s="238"/>
      <c r="S388" s="238"/>
      <c r="T388" s="239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40" t="s">
        <v>183</v>
      </c>
      <c r="AU388" s="240" t="s">
        <v>85</v>
      </c>
      <c r="AV388" s="14" t="s">
        <v>181</v>
      </c>
      <c r="AW388" s="14" t="s">
        <v>35</v>
      </c>
      <c r="AX388" s="14" t="s">
        <v>36</v>
      </c>
      <c r="AY388" s="240" t="s">
        <v>175</v>
      </c>
    </row>
    <row r="389" s="2" customFormat="1" ht="14.4" customHeight="1">
      <c r="A389" s="40"/>
      <c r="B389" s="41"/>
      <c r="C389" s="204" t="s">
        <v>583</v>
      </c>
      <c r="D389" s="204" t="s">
        <v>178</v>
      </c>
      <c r="E389" s="205" t="s">
        <v>584</v>
      </c>
      <c r="F389" s="206" t="s">
        <v>585</v>
      </c>
      <c r="G389" s="207" t="s">
        <v>548</v>
      </c>
      <c r="H389" s="208">
        <v>2</v>
      </c>
      <c r="I389" s="209"/>
      <c r="J389" s="210">
        <f>ROUND(I389*H389,2)</f>
        <v>0</v>
      </c>
      <c r="K389" s="211"/>
      <c r="L389" s="46"/>
      <c r="M389" s="212" t="s">
        <v>19</v>
      </c>
      <c r="N389" s="213" t="s">
        <v>47</v>
      </c>
      <c r="O389" s="86"/>
      <c r="P389" s="214">
        <f>O389*H389</f>
        <v>0</v>
      </c>
      <c r="Q389" s="214">
        <v>0</v>
      </c>
      <c r="R389" s="214">
        <f>Q389*H389</f>
        <v>0</v>
      </c>
      <c r="S389" s="214">
        <v>0.019460000000000002</v>
      </c>
      <c r="T389" s="215">
        <f>S389*H389</f>
        <v>0.038920000000000003</v>
      </c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R389" s="216" t="s">
        <v>277</v>
      </c>
      <c r="AT389" s="216" t="s">
        <v>178</v>
      </c>
      <c r="AU389" s="216" t="s">
        <v>85</v>
      </c>
      <c r="AY389" s="19" t="s">
        <v>175</v>
      </c>
      <c r="BE389" s="217">
        <f>IF(N389="základní",J389,0)</f>
        <v>0</v>
      </c>
      <c r="BF389" s="217">
        <f>IF(N389="snížená",J389,0)</f>
        <v>0</v>
      </c>
      <c r="BG389" s="217">
        <f>IF(N389="zákl. přenesená",J389,0)</f>
        <v>0</v>
      </c>
      <c r="BH389" s="217">
        <f>IF(N389="sníž. přenesená",J389,0)</f>
        <v>0</v>
      </c>
      <c r="BI389" s="217">
        <f>IF(N389="nulová",J389,0)</f>
        <v>0</v>
      </c>
      <c r="BJ389" s="19" t="s">
        <v>36</v>
      </c>
      <c r="BK389" s="217">
        <f>ROUND(I389*H389,2)</f>
        <v>0</v>
      </c>
      <c r="BL389" s="19" t="s">
        <v>277</v>
      </c>
      <c r="BM389" s="216" t="s">
        <v>586</v>
      </c>
    </row>
    <row r="390" s="13" customFormat="1">
      <c r="A390" s="13"/>
      <c r="B390" s="218"/>
      <c r="C390" s="219"/>
      <c r="D390" s="220" t="s">
        <v>183</v>
      </c>
      <c r="E390" s="221" t="s">
        <v>19</v>
      </c>
      <c r="F390" s="222" t="s">
        <v>571</v>
      </c>
      <c r="G390" s="219"/>
      <c r="H390" s="223">
        <v>1</v>
      </c>
      <c r="I390" s="224"/>
      <c r="J390" s="219"/>
      <c r="K390" s="219"/>
      <c r="L390" s="225"/>
      <c r="M390" s="226"/>
      <c r="N390" s="227"/>
      <c r="O390" s="227"/>
      <c r="P390" s="227"/>
      <c r="Q390" s="227"/>
      <c r="R390" s="227"/>
      <c r="S390" s="227"/>
      <c r="T390" s="228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29" t="s">
        <v>183</v>
      </c>
      <c r="AU390" s="229" t="s">
        <v>85</v>
      </c>
      <c r="AV390" s="13" t="s">
        <v>85</v>
      </c>
      <c r="AW390" s="13" t="s">
        <v>35</v>
      </c>
      <c r="AX390" s="13" t="s">
        <v>76</v>
      </c>
      <c r="AY390" s="229" t="s">
        <v>175</v>
      </c>
    </row>
    <row r="391" s="13" customFormat="1">
      <c r="A391" s="13"/>
      <c r="B391" s="218"/>
      <c r="C391" s="219"/>
      <c r="D391" s="220" t="s">
        <v>183</v>
      </c>
      <c r="E391" s="221" t="s">
        <v>19</v>
      </c>
      <c r="F391" s="222" t="s">
        <v>572</v>
      </c>
      <c r="G391" s="219"/>
      <c r="H391" s="223">
        <v>1</v>
      </c>
      <c r="I391" s="224"/>
      <c r="J391" s="219"/>
      <c r="K391" s="219"/>
      <c r="L391" s="225"/>
      <c r="M391" s="226"/>
      <c r="N391" s="227"/>
      <c r="O391" s="227"/>
      <c r="P391" s="227"/>
      <c r="Q391" s="227"/>
      <c r="R391" s="227"/>
      <c r="S391" s="227"/>
      <c r="T391" s="228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29" t="s">
        <v>183</v>
      </c>
      <c r="AU391" s="229" t="s">
        <v>85</v>
      </c>
      <c r="AV391" s="13" t="s">
        <v>85</v>
      </c>
      <c r="AW391" s="13" t="s">
        <v>35</v>
      </c>
      <c r="AX391" s="13" t="s">
        <v>76</v>
      </c>
      <c r="AY391" s="229" t="s">
        <v>175</v>
      </c>
    </row>
    <row r="392" s="14" customFormat="1">
      <c r="A392" s="14"/>
      <c r="B392" s="230"/>
      <c r="C392" s="231"/>
      <c r="D392" s="220" t="s">
        <v>183</v>
      </c>
      <c r="E392" s="232" t="s">
        <v>19</v>
      </c>
      <c r="F392" s="233" t="s">
        <v>186</v>
      </c>
      <c r="G392" s="231"/>
      <c r="H392" s="234">
        <v>2</v>
      </c>
      <c r="I392" s="235"/>
      <c r="J392" s="231"/>
      <c r="K392" s="231"/>
      <c r="L392" s="236"/>
      <c r="M392" s="237"/>
      <c r="N392" s="238"/>
      <c r="O392" s="238"/>
      <c r="P392" s="238"/>
      <c r="Q392" s="238"/>
      <c r="R392" s="238"/>
      <c r="S392" s="238"/>
      <c r="T392" s="239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40" t="s">
        <v>183</v>
      </c>
      <c r="AU392" s="240" t="s">
        <v>85</v>
      </c>
      <c r="AV392" s="14" t="s">
        <v>181</v>
      </c>
      <c r="AW392" s="14" t="s">
        <v>35</v>
      </c>
      <c r="AX392" s="14" t="s">
        <v>36</v>
      </c>
      <c r="AY392" s="240" t="s">
        <v>175</v>
      </c>
    </row>
    <row r="393" s="2" customFormat="1" ht="14.4" customHeight="1">
      <c r="A393" s="40"/>
      <c r="B393" s="41"/>
      <c r="C393" s="204" t="s">
        <v>587</v>
      </c>
      <c r="D393" s="204" t="s">
        <v>178</v>
      </c>
      <c r="E393" s="205" t="s">
        <v>588</v>
      </c>
      <c r="F393" s="206" t="s">
        <v>589</v>
      </c>
      <c r="G393" s="207" t="s">
        <v>548</v>
      </c>
      <c r="H393" s="208">
        <v>1</v>
      </c>
      <c r="I393" s="209"/>
      <c r="J393" s="210">
        <f>ROUND(I393*H393,2)</f>
        <v>0</v>
      </c>
      <c r="K393" s="211"/>
      <c r="L393" s="46"/>
      <c r="M393" s="212" t="s">
        <v>19</v>
      </c>
      <c r="N393" s="213" t="s">
        <v>47</v>
      </c>
      <c r="O393" s="86"/>
      <c r="P393" s="214">
        <f>O393*H393</f>
        <v>0</v>
      </c>
      <c r="Q393" s="214">
        <v>0.010460000000000001</v>
      </c>
      <c r="R393" s="214">
        <f>Q393*H393</f>
        <v>0.010460000000000001</v>
      </c>
      <c r="S393" s="214">
        <v>0</v>
      </c>
      <c r="T393" s="215">
        <f>S393*H393</f>
        <v>0</v>
      </c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R393" s="216" t="s">
        <v>277</v>
      </c>
      <c r="AT393" s="216" t="s">
        <v>178</v>
      </c>
      <c r="AU393" s="216" t="s">
        <v>85</v>
      </c>
      <c r="AY393" s="19" t="s">
        <v>175</v>
      </c>
      <c r="BE393" s="217">
        <f>IF(N393="základní",J393,0)</f>
        <v>0</v>
      </c>
      <c r="BF393" s="217">
        <f>IF(N393="snížená",J393,0)</f>
        <v>0</v>
      </c>
      <c r="BG393" s="217">
        <f>IF(N393="zákl. přenesená",J393,0)</f>
        <v>0</v>
      </c>
      <c r="BH393" s="217">
        <f>IF(N393="sníž. přenesená",J393,0)</f>
        <v>0</v>
      </c>
      <c r="BI393" s="217">
        <f>IF(N393="nulová",J393,0)</f>
        <v>0</v>
      </c>
      <c r="BJ393" s="19" t="s">
        <v>36</v>
      </c>
      <c r="BK393" s="217">
        <f>ROUND(I393*H393,2)</f>
        <v>0</v>
      </c>
      <c r="BL393" s="19" t="s">
        <v>277</v>
      </c>
      <c r="BM393" s="216" t="s">
        <v>590</v>
      </c>
    </row>
    <row r="394" s="13" customFormat="1">
      <c r="A394" s="13"/>
      <c r="B394" s="218"/>
      <c r="C394" s="219"/>
      <c r="D394" s="220" t="s">
        <v>183</v>
      </c>
      <c r="E394" s="221" t="s">
        <v>19</v>
      </c>
      <c r="F394" s="222" t="s">
        <v>582</v>
      </c>
      <c r="G394" s="219"/>
      <c r="H394" s="223">
        <v>1</v>
      </c>
      <c r="I394" s="224"/>
      <c r="J394" s="219"/>
      <c r="K394" s="219"/>
      <c r="L394" s="225"/>
      <c r="M394" s="226"/>
      <c r="N394" s="227"/>
      <c r="O394" s="227"/>
      <c r="P394" s="227"/>
      <c r="Q394" s="227"/>
      <c r="R394" s="227"/>
      <c r="S394" s="227"/>
      <c r="T394" s="228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29" t="s">
        <v>183</v>
      </c>
      <c r="AU394" s="229" t="s">
        <v>85</v>
      </c>
      <c r="AV394" s="13" t="s">
        <v>85</v>
      </c>
      <c r="AW394" s="13" t="s">
        <v>35</v>
      </c>
      <c r="AX394" s="13" t="s">
        <v>76</v>
      </c>
      <c r="AY394" s="229" t="s">
        <v>175</v>
      </c>
    </row>
    <row r="395" s="14" customFormat="1">
      <c r="A395" s="14"/>
      <c r="B395" s="230"/>
      <c r="C395" s="231"/>
      <c r="D395" s="220" t="s">
        <v>183</v>
      </c>
      <c r="E395" s="232" t="s">
        <v>19</v>
      </c>
      <c r="F395" s="233" t="s">
        <v>186</v>
      </c>
      <c r="G395" s="231"/>
      <c r="H395" s="234">
        <v>1</v>
      </c>
      <c r="I395" s="235"/>
      <c r="J395" s="231"/>
      <c r="K395" s="231"/>
      <c r="L395" s="236"/>
      <c r="M395" s="237"/>
      <c r="N395" s="238"/>
      <c r="O395" s="238"/>
      <c r="P395" s="238"/>
      <c r="Q395" s="238"/>
      <c r="R395" s="238"/>
      <c r="S395" s="238"/>
      <c r="T395" s="239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40" t="s">
        <v>183</v>
      </c>
      <c r="AU395" s="240" t="s">
        <v>85</v>
      </c>
      <c r="AV395" s="14" t="s">
        <v>181</v>
      </c>
      <c r="AW395" s="14" t="s">
        <v>35</v>
      </c>
      <c r="AX395" s="14" t="s">
        <v>36</v>
      </c>
      <c r="AY395" s="240" t="s">
        <v>175</v>
      </c>
    </row>
    <row r="396" s="2" customFormat="1" ht="24.15" customHeight="1">
      <c r="A396" s="40"/>
      <c r="B396" s="41"/>
      <c r="C396" s="204" t="s">
        <v>591</v>
      </c>
      <c r="D396" s="204" t="s">
        <v>178</v>
      </c>
      <c r="E396" s="205" t="s">
        <v>592</v>
      </c>
      <c r="F396" s="206" t="s">
        <v>593</v>
      </c>
      <c r="G396" s="207" t="s">
        <v>548</v>
      </c>
      <c r="H396" s="208">
        <v>1</v>
      </c>
      <c r="I396" s="209"/>
      <c r="J396" s="210">
        <f>ROUND(I396*H396,2)</f>
        <v>0</v>
      </c>
      <c r="K396" s="211"/>
      <c r="L396" s="46"/>
      <c r="M396" s="212" t="s">
        <v>19</v>
      </c>
      <c r="N396" s="213" t="s">
        <v>47</v>
      </c>
      <c r="O396" s="86"/>
      <c r="P396" s="214">
        <f>O396*H396</f>
        <v>0</v>
      </c>
      <c r="Q396" s="214">
        <v>0.019210000000000001</v>
      </c>
      <c r="R396" s="214">
        <f>Q396*H396</f>
        <v>0.019210000000000001</v>
      </c>
      <c r="S396" s="214">
        <v>0</v>
      </c>
      <c r="T396" s="215">
        <f>S396*H396</f>
        <v>0</v>
      </c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R396" s="216" t="s">
        <v>277</v>
      </c>
      <c r="AT396" s="216" t="s">
        <v>178</v>
      </c>
      <c r="AU396" s="216" t="s">
        <v>85</v>
      </c>
      <c r="AY396" s="19" t="s">
        <v>175</v>
      </c>
      <c r="BE396" s="217">
        <f>IF(N396="základní",J396,0)</f>
        <v>0</v>
      </c>
      <c r="BF396" s="217">
        <f>IF(N396="snížená",J396,0)</f>
        <v>0</v>
      </c>
      <c r="BG396" s="217">
        <f>IF(N396="zákl. přenesená",J396,0)</f>
        <v>0</v>
      </c>
      <c r="BH396" s="217">
        <f>IF(N396="sníž. přenesená",J396,0)</f>
        <v>0</v>
      </c>
      <c r="BI396" s="217">
        <f>IF(N396="nulová",J396,0)</f>
        <v>0</v>
      </c>
      <c r="BJ396" s="19" t="s">
        <v>36</v>
      </c>
      <c r="BK396" s="217">
        <f>ROUND(I396*H396,2)</f>
        <v>0</v>
      </c>
      <c r="BL396" s="19" t="s">
        <v>277</v>
      </c>
      <c r="BM396" s="216" t="s">
        <v>594</v>
      </c>
    </row>
    <row r="397" s="13" customFormat="1">
      <c r="A397" s="13"/>
      <c r="B397" s="218"/>
      <c r="C397" s="219"/>
      <c r="D397" s="220" t="s">
        <v>183</v>
      </c>
      <c r="E397" s="221" t="s">
        <v>19</v>
      </c>
      <c r="F397" s="222" t="s">
        <v>582</v>
      </c>
      <c r="G397" s="219"/>
      <c r="H397" s="223">
        <v>1</v>
      </c>
      <c r="I397" s="224"/>
      <c r="J397" s="219"/>
      <c r="K397" s="219"/>
      <c r="L397" s="225"/>
      <c r="M397" s="226"/>
      <c r="N397" s="227"/>
      <c r="O397" s="227"/>
      <c r="P397" s="227"/>
      <c r="Q397" s="227"/>
      <c r="R397" s="227"/>
      <c r="S397" s="227"/>
      <c r="T397" s="228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29" t="s">
        <v>183</v>
      </c>
      <c r="AU397" s="229" t="s">
        <v>85</v>
      </c>
      <c r="AV397" s="13" t="s">
        <v>85</v>
      </c>
      <c r="AW397" s="13" t="s">
        <v>35</v>
      </c>
      <c r="AX397" s="13" t="s">
        <v>76</v>
      </c>
      <c r="AY397" s="229" t="s">
        <v>175</v>
      </c>
    </row>
    <row r="398" s="14" customFormat="1">
      <c r="A398" s="14"/>
      <c r="B398" s="230"/>
      <c r="C398" s="231"/>
      <c r="D398" s="220" t="s">
        <v>183</v>
      </c>
      <c r="E398" s="232" t="s">
        <v>19</v>
      </c>
      <c r="F398" s="233" t="s">
        <v>186</v>
      </c>
      <c r="G398" s="231"/>
      <c r="H398" s="234">
        <v>1</v>
      </c>
      <c r="I398" s="235"/>
      <c r="J398" s="231"/>
      <c r="K398" s="231"/>
      <c r="L398" s="236"/>
      <c r="M398" s="237"/>
      <c r="N398" s="238"/>
      <c r="O398" s="238"/>
      <c r="P398" s="238"/>
      <c r="Q398" s="238"/>
      <c r="R398" s="238"/>
      <c r="S398" s="238"/>
      <c r="T398" s="239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40" t="s">
        <v>183</v>
      </c>
      <c r="AU398" s="240" t="s">
        <v>85</v>
      </c>
      <c r="AV398" s="14" t="s">
        <v>181</v>
      </c>
      <c r="AW398" s="14" t="s">
        <v>35</v>
      </c>
      <c r="AX398" s="14" t="s">
        <v>36</v>
      </c>
      <c r="AY398" s="240" t="s">
        <v>175</v>
      </c>
    </row>
    <row r="399" s="2" customFormat="1" ht="24.15" customHeight="1">
      <c r="A399" s="40"/>
      <c r="B399" s="41"/>
      <c r="C399" s="204" t="s">
        <v>595</v>
      </c>
      <c r="D399" s="204" t="s">
        <v>178</v>
      </c>
      <c r="E399" s="205" t="s">
        <v>596</v>
      </c>
      <c r="F399" s="206" t="s">
        <v>597</v>
      </c>
      <c r="G399" s="207" t="s">
        <v>548</v>
      </c>
      <c r="H399" s="208">
        <v>2</v>
      </c>
      <c r="I399" s="209"/>
      <c r="J399" s="210">
        <f>ROUND(I399*H399,2)</f>
        <v>0</v>
      </c>
      <c r="K399" s="211"/>
      <c r="L399" s="46"/>
      <c r="M399" s="212" t="s">
        <v>19</v>
      </c>
      <c r="N399" s="213" t="s">
        <v>47</v>
      </c>
      <c r="O399" s="86"/>
      <c r="P399" s="214">
        <f>O399*H399</f>
        <v>0</v>
      </c>
      <c r="Q399" s="214">
        <v>0.01047</v>
      </c>
      <c r="R399" s="214">
        <f>Q399*H399</f>
        <v>0.02094</v>
      </c>
      <c r="S399" s="214">
        <v>0</v>
      </c>
      <c r="T399" s="215">
        <f>S399*H399</f>
        <v>0</v>
      </c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R399" s="216" t="s">
        <v>277</v>
      </c>
      <c r="AT399" s="216" t="s">
        <v>178</v>
      </c>
      <c r="AU399" s="216" t="s">
        <v>85</v>
      </c>
      <c r="AY399" s="19" t="s">
        <v>175</v>
      </c>
      <c r="BE399" s="217">
        <f>IF(N399="základní",J399,0)</f>
        <v>0</v>
      </c>
      <c r="BF399" s="217">
        <f>IF(N399="snížená",J399,0)</f>
        <v>0</v>
      </c>
      <c r="BG399" s="217">
        <f>IF(N399="zákl. přenesená",J399,0)</f>
        <v>0</v>
      </c>
      <c r="BH399" s="217">
        <f>IF(N399="sníž. přenesená",J399,0)</f>
        <v>0</v>
      </c>
      <c r="BI399" s="217">
        <f>IF(N399="nulová",J399,0)</f>
        <v>0</v>
      </c>
      <c r="BJ399" s="19" t="s">
        <v>36</v>
      </c>
      <c r="BK399" s="217">
        <f>ROUND(I399*H399,2)</f>
        <v>0</v>
      </c>
      <c r="BL399" s="19" t="s">
        <v>277</v>
      </c>
      <c r="BM399" s="216" t="s">
        <v>598</v>
      </c>
    </row>
    <row r="400" s="13" customFormat="1">
      <c r="A400" s="13"/>
      <c r="B400" s="218"/>
      <c r="C400" s="219"/>
      <c r="D400" s="220" t="s">
        <v>183</v>
      </c>
      <c r="E400" s="221" t="s">
        <v>19</v>
      </c>
      <c r="F400" s="222" t="s">
        <v>577</v>
      </c>
      <c r="G400" s="219"/>
      <c r="H400" s="223">
        <v>2</v>
      </c>
      <c r="I400" s="224"/>
      <c r="J400" s="219"/>
      <c r="K400" s="219"/>
      <c r="L400" s="225"/>
      <c r="M400" s="226"/>
      <c r="N400" s="227"/>
      <c r="O400" s="227"/>
      <c r="P400" s="227"/>
      <c r="Q400" s="227"/>
      <c r="R400" s="227"/>
      <c r="S400" s="227"/>
      <c r="T400" s="228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29" t="s">
        <v>183</v>
      </c>
      <c r="AU400" s="229" t="s">
        <v>85</v>
      </c>
      <c r="AV400" s="13" t="s">
        <v>85</v>
      </c>
      <c r="AW400" s="13" t="s">
        <v>35</v>
      </c>
      <c r="AX400" s="13" t="s">
        <v>76</v>
      </c>
      <c r="AY400" s="229" t="s">
        <v>175</v>
      </c>
    </row>
    <row r="401" s="14" customFormat="1">
      <c r="A401" s="14"/>
      <c r="B401" s="230"/>
      <c r="C401" s="231"/>
      <c r="D401" s="220" t="s">
        <v>183</v>
      </c>
      <c r="E401" s="232" t="s">
        <v>19</v>
      </c>
      <c r="F401" s="233" t="s">
        <v>186</v>
      </c>
      <c r="G401" s="231"/>
      <c r="H401" s="234">
        <v>2</v>
      </c>
      <c r="I401" s="235"/>
      <c r="J401" s="231"/>
      <c r="K401" s="231"/>
      <c r="L401" s="236"/>
      <c r="M401" s="237"/>
      <c r="N401" s="238"/>
      <c r="O401" s="238"/>
      <c r="P401" s="238"/>
      <c r="Q401" s="238"/>
      <c r="R401" s="238"/>
      <c r="S401" s="238"/>
      <c r="T401" s="239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40" t="s">
        <v>183</v>
      </c>
      <c r="AU401" s="240" t="s">
        <v>85</v>
      </c>
      <c r="AV401" s="14" t="s">
        <v>181</v>
      </c>
      <c r="AW401" s="14" t="s">
        <v>35</v>
      </c>
      <c r="AX401" s="14" t="s">
        <v>36</v>
      </c>
      <c r="AY401" s="240" t="s">
        <v>175</v>
      </c>
    </row>
    <row r="402" s="2" customFormat="1" ht="14.4" customHeight="1">
      <c r="A402" s="40"/>
      <c r="B402" s="41"/>
      <c r="C402" s="204" t="s">
        <v>599</v>
      </c>
      <c r="D402" s="204" t="s">
        <v>178</v>
      </c>
      <c r="E402" s="205" t="s">
        <v>600</v>
      </c>
      <c r="F402" s="206" t="s">
        <v>601</v>
      </c>
      <c r="G402" s="207" t="s">
        <v>548</v>
      </c>
      <c r="H402" s="208">
        <v>1</v>
      </c>
      <c r="I402" s="209"/>
      <c r="J402" s="210">
        <f>ROUND(I402*H402,2)</f>
        <v>0</v>
      </c>
      <c r="K402" s="211"/>
      <c r="L402" s="46"/>
      <c r="M402" s="212" t="s">
        <v>19</v>
      </c>
      <c r="N402" s="213" t="s">
        <v>47</v>
      </c>
      <c r="O402" s="86"/>
      <c r="P402" s="214">
        <f>O402*H402</f>
        <v>0</v>
      </c>
      <c r="Q402" s="214">
        <v>0</v>
      </c>
      <c r="R402" s="214">
        <f>Q402*H402</f>
        <v>0</v>
      </c>
      <c r="S402" s="214">
        <v>0.032899999999999999</v>
      </c>
      <c r="T402" s="215">
        <f>S402*H402</f>
        <v>0.032899999999999999</v>
      </c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R402" s="216" t="s">
        <v>277</v>
      </c>
      <c r="AT402" s="216" t="s">
        <v>178</v>
      </c>
      <c r="AU402" s="216" t="s">
        <v>85</v>
      </c>
      <c r="AY402" s="19" t="s">
        <v>175</v>
      </c>
      <c r="BE402" s="217">
        <f>IF(N402="základní",J402,0)</f>
        <v>0</v>
      </c>
      <c r="BF402" s="217">
        <f>IF(N402="snížená",J402,0)</f>
        <v>0</v>
      </c>
      <c r="BG402" s="217">
        <f>IF(N402="zákl. přenesená",J402,0)</f>
        <v>0</v>
      </c>
      <c r="BH402" s="217">
        <f>IF(N402="sníž. přenesená",J402,0)</f>
        <v>0</v>
      </c>
      <c r="BI402" s="217">
        <f>IF(N402="nulová",J402,0)</f>
        <v>0</v>
      </c>
      <c r="BJ402" s="19" t="s">
        <v>36</v>
      </c>
      <c r="BK402" s="217">
        <f>ROUND(I402*H402,2)</f>
        <v>0</v>
      </c>
      <c r="BL402" s="19" t="s">
        <v>277</v>
      </c>
      <c r="BM402" s="216" t="s">
        <v>602</v>
      </c>
    </row>
    <row r="403" s="13" customFormat="1">
      <c r="A403" s="13"/>
      <c r="B403" s="218"/>
      <c r="C403" s="219"/>
      <c r="D403" s="220" t="s">
        <v>183</v>
      </c>
      <c r="E403" s="221" t="s">
        <v>19</v>
      </c>
      <c r="F403" s="222" t="s">
        <v>571</v>
      </c>
      <c r="G403" s="219"/>
      <c r="H403" s="223">
        <v>1</v>
      </c>
      <c r="I403" s="224"/>
      <c r="J403" s="219"/>
      <c r="K403" s="219"/>
      <c r="L403" s="225"/>
      <c r="M403" s="226"/>
      <c r="N403" s="227"/>
      <c r="O403" s="227"/>
      <c r="P403" s="227"/>
      <c r="Q403" s="227"/>
      <c r="R403" s="227"/>
      <c r="S403" s="227"/>
      <c r="T403" s="228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29" t="s">
        <v>183</v>
      </c>
      <c r="AU403" s="229" t="s">
        <v>85</v>
      </c>
      <c r="AV403" s="13" t="s">
        <v>85</v>
      </c>
      <c r="AW403" s="13" t="s">
        <v>35</v>
      </c>
      <c r="AX403" s="13" t="s">
        <v>76</v>
      </c>
      <c r="AY403" s="229" t="s">
        <v>175</v>
      </c>
    </row>
    <row r="404" s="14" customFormat="1">
      <c r="A404" s="14"/>
      <c r="B404" s="230"/>
      <c r="C404" s="231"/>
      <c r="D404" s="220" t="s">
        <v>183</v>
      </c>
      <c r="E404" s="232" t="s">
        <v>19</v>
      </c>
      <c r="F404" s="233" t="s">
        <v>186</v>
      </c>
      <c r="G404" s="231"/>
      <c r="H404" s="234">
        <v>1</v>
      </c>
      <c r="I404" s="235"/>
      <c r="J404" s="231"/>
      <c r="K404" s="231"/>
      <c r="L404" s="236"/>
      <c r="M404" s="237"/>
      <c r="N404" s="238"/>
      <c r="O404" s="238"/>
      <c r="P404" s="238"/>
      <c r="Q404" s="238"/>
      <c r="R404" s="238"/>
      <c r="S404" s="238"/>
      <c r="T404" s="239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240" t="s">
        <v>183</v>
      </c>
      <c r="AU404" s="240" t="s">
        <v>85</v>
      </c>
      <c r="AV404" s="14" t="s">
        <v>181</v>
      </c>
      <c r="AW404" s="14" t="s">
        <v>35</v>
      </c>
      <c r="AX404" s="14" t="s">
        <v>36</v>
      </c>
      <c r="AY404" s="240" t="s">
        <v>175</v>
      </c>
    </row>
    <row r="405" s="2" customFormat="1" ht="14.4" customHeight="1">
      <c r="A405" s="40"/>
      <c r="B405" s="41"/>
      <c r="C405" s="204" t="s">
        <v>603</v>
      </c>
      <c r="D405" s="204" t="s">
        <v>178</v>
      </c>
      <c r="E405" s="205" t="s">
        <v>604</v>
      </c>
      <c r="F405" s="206" t="s">
        <v>605</v>
      </c>
      <c r="G405" s="207" t="s">
        <v>548</v>
      </c>
      <c r="H405" s="208">
        <v>4</v>
      </c>
      <c r="I405" s="209"/>
      <c r="J405" s="210">
        <f>ROUND(I405*H405,2)</f>
        <v>0</v>
      </c>
      <c r="K405" s="211"/>
      <c r="L405" s="46"/>
      <c r="M405" s="212" t="s">
        <v>19</v>
      </c>
      <c r="N405" s="213" t="s">
        <v>47</v>
      </c>
      <c r="O405" s="86"/>
      <c r="P405" s="214">
        <f>O405*H405</f>
        <v>0</v>
      </c>
      <c r="Q405" s="214">
        <v>0.00051999999999999995</v>
      </c>
      <c r="R405" s="214">
        <f>Q405*H405</f>
        <v>0.0020799999999999998</v>
      </c>
      <c r="S405" s="214">
        <v>0</v>
      </c>
      <c r="T405" s="215">
        <f>S405*H405</f>
        <v>0</v>
      </c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R405" s="216" t="s">
        <v>277</v>
      </c>
      <c r="AT405" s="216" t="s">
        <v>178</v>
      </c>
      <c r="AU405" s="216" t="s">
        <v>85</v>
      </c>
      <c r="AY405" s="19" t="s">
        <v>175</v>
      </c>
      <c r="BE405" s="217">
        <f>IF(N405="základní",J405,0)</f>
        <v>0</v>
      </c>
      <c r="BF405" s="217">
        <f>IF(N405="snížená",J405,0)</f>
        <v>0</v>
      </c>
      <c r="BG405" s="217">
        <f>IF(N405="zákl. přenesená",J405,0)</f>
        <v>0</v>
      </c>
      <c r="BH405" s="217">
        <f>IF(N405="sníž. přenesená",J405,0)</f>
        <v>0</v>
      </c>
      <c r="BI405" s="217">
        <f>IF(N405="nulová",J405,0)</f>
        <v>0</v>
      </c>
      <c r="BJ405" s="19" t="s">
        <v>36</v>
      </c>
      <c r="BK405" s="217">
        <f>ROUND(I405*H405,2)</f>
        <v>0</v>
      </c>
      <c r="BL405" s="19" t="s">
        <v>277</v>
      </c>
      <c r="BM405" s="216" t="s">
        <v>606</v>
      </c>
    </row>
    <row r="406" s="13" customFormat="1">
      <c r="A406" s="13"/>
      <c r="B406" s="218"/>
      <c r="C406" s="219"/>
      <c r="D406" s="220" t="s">
        <v>183</v>
      </c>
      <c r="E406" s="221" t="s">
        <v>19</v>
      </c>
      <c r="F406" s="222" t="s">
        <v>607</v>
      </c>
      <c r="G406" s="219"/>
      <c r="H406" s="223">
        <v>4</v>
      </c>
      <c r="I406" s="224"/>
      <c r="J406" s="219"/>
      <c r="K406" s="219"/>
      <c r="L406" s="225"/>
      <c r="M406" s="226"/>
      <c r="N406" s="227"/>
      <c r="O406" s="227"/>
      <c r="P406" s="227"/>
      <c r="Q406" s="227"/>
      <c r="R406" s="227"/>
      <c r="S406" s="227"/>
      <c r="T406" s="228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29" t="s">
        <v>183</v>
      </c>
      <c r="AU406" s="229" t="s">
        <v>85</v>
      </c>
      <c r="AV406" s="13" t="s">
        <v>85</v>
      </c>
      <c r="AW406" s="13" t="s">
        <v>35</v>
      </c>
      <c r="AX406" s="13" t="s">
        <v>76</v>
      </c>
      <c r="AY406" s="229" t="s">
        <v>175</v>
      </c>
    </row>
    <row r="407" s="14" customFormat="1">
      <c r="A407" s="14"/>
      <c r="B407" s="230"/>
      <c r="C407" s="231"/>
      <c r="D407" s="220" t="s">
        <v>183</v>
      </c>
      <c r="E407" s="232" t="s">
        <v>19</v>
      </c>
      <c r="F407" s="233" t="s">
        <v>186</v>
      </c>
      <c r="G407" s="231"/>
      <c r="H407" s="234">
        <v>4</v>
      </c>
      <c r="I407" s="235"/>
      <c r="J407" s="231"/>
      <c r="K407" s="231"/>
      <c r="L407" s="236"/>
      <c r="M407" s="237"/>
      <c r="N407" s="238"/>
      <c r="O407" s="238"/>
      <c r="P407" s="238"/>
      <c r="Q407" s="238"/>
      <c r="R407" s="238"/>
      <c r="S407" s="238"/>
      <c r="T407" s="239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40" t="s">
        <v>183</v>
      </c>
      <c r="AU407" s="240" t="s">
        <v>85</v>
      </c>
      <c r="AV407" s="14" t="s">
        <v>181</v>
      </c>
      <c r="AW407" s="14" t="s">
        <v>35</v>
      </c>
      <c r="AX407" s="14" t="s">
        <v>36</v>
      </c>
      <c r="AY407" s="240" t="s">
        <v>175</v>
      </c>
    </row>
    <row r="408" s="2" customFormat="1" ht="14.4" customHeight="1">
      <c r="A408" s="40"/>
      <c r="B408" s="41"/>
      <c r="C408" s="204" t="s">
        <v>608</v>
      </c>
      <c r="D408" s="204" t="s">
        <v>178</v>
      </c>
      <c r="E408" s="205" t="s">
        <v>609</v>
      </c>
      <c r="F408" s="206" t="s">
        <v>610</v>
      </c>
      <c r="G408" s="207" t="s">
        <v>548</v>
      </c>
      <c r="H408" s="208">
        <v>3</v>
      </c>
      <c r="I408" s="209"/>
      <c r="J408" s="210">
        <f>ROUND(I408*H408,2)</f>
        <v>0</v>
      </c>
      <c r="K408" s="211"/>
      <c r="L408" s="46"/>
      <c r="M408" s="212" t="s">
        <v>19</v>
      </c>
      <c r="N408" s="213" t="s">
        <v>47</v>
      </c>
      <c r="O408" s="86"/>
      <c r="P408" s="214">
        <f>O408*H408</f>
        <v>0</v>
      </c>
      <c r="Q408" s="214">
        <v>0.00051999999999999995</v>
      </c>
      <c r="R408" s="214">
        <f>Q408*H408</f>
        <v>0.0015599999999999998</v>
      </c>
      <c r="S408" s="214">
        <v>0</v>
      </c>
      <c r="T408" s="215">
        <f>S408*H408</f>
        <v>0</v>
      </c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R408" s="216" t="s">
        <v>277</v>
      </c>
      <c r="AT408" s="216" t="s">
        <v>178</v>
      </c>
      <c r="AU408" s="216" t="s">
        <v>85</v>
      </c>
      <c r="AY408" s="19" t="s">
        <v>175</v>
      </c>
      <c r="BE408" s="217">
        <f>IF(N408="základní",J408,0)</f>
        <v>0</v>
      </c>
      <c r="BF408" s="217">
        <f>IF(N408="snížená",J408,0)</f>
        <v>0</v>
      </c>
      <c r="BG408" s="217">
        <f>IF(N408="zákl. přenesená",J408,0)</f>
        <v>0</v>
      </c>
      <c r="BH408" s="217">
        <f>IF(N408="sníž. přenesená",J408,0)</f>
        <v>0</v>
      </c>
      <c r="BI408" s="217">
        <f>IF(N408="nulová",J408,0)</f>
        <v>0</v>
      </c>
      <c r="BJ408" s="19" t="s">
        <v>36</v>
      </c>
      <c r="BK408" s="217">
        <f>ROUND(I408*H408,2)</f>
        <v>0</v>
      </c>
      <c r="BL408" s="19" t="s">
        <v>277</v>
      </c>
      <c r="BM408" s="216" t="s">
        <v>611</v>
      </c>
    </row>
    <row r="409" s="13" customFormat="1">
      <c r="A409" s="13"/>
      <c r="B409" s="218"/>
      <c r="C409" s="219"/>
      <c r="D409" s="220" t="s">
        <v>183</v>
      </c>
      <c r="E409" s="221" t="s">
        <v>19</v>
      </c>
      <c r="F409" s="222" t="s">
        <v>612</v>
      </c>
      <c r="G409" s="219"/>
      <c r="H409" s="223">
        <v>3</v>
      </c>
      <c r="I409" s="224"/>
      <c r="J409" s="219"/>
      <c r="K409" s="219"/>
      <c r="L409" s="225"/>
      <c r="M409" s="226"/>
      <c r="N409" s="227"/>
      <c r="O409" s="227"/>
      <c r="P409" s="227"/>
      <c r="Q409" s="227"/>
      <c r="R409" s="227"/>
      <c r="S409" s="227"/>
      <c r="T409" s="228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29" t="s">
        <v>183</v>
      </c>
      <c r="AU409" s="229" t="s">
        <v>85</v>
      </c>
      <c r="AV409" s="13" t="s">
        <v>85</v>
      </c>
      <c r="AW409" s="13" t="s">
        <v>35</v>
      </c>
      <c r="AX409" s="13" t="s">
        <v>76</v>
      </c>
      <c r="AY409" s="229" t="s">
        <v>175</v>
      </c>
    </row>
    <row r="410" s="14" customFormat="1">
      <c r="A410" s="14"/>
      <c r="B410" s="230"/>
      <c r="C410" s="231"/>
      <c r="D410" s="220" t="s">
        <v>183</v>
      </c>
      <c r="E410" s="232" t="s">
        <v>19</v>
      </c>
      <c r="F410" s="233" t="s">
        <v>186</v>
      </c>
      <c r="G410" s="231"/>
      <c r="H410" s="234">
        <v>3</v>
      </c>
      <c r="I410" s="235"/>
      <c r="J410" s="231"/>
      <c r="K410" s="231"/>
      <c r="L410" s="236"/>
      <c r="M410" s="237"/>
      <c r="N410" s="238"/>
      <c r="O410" s="238"/>
      <c r="P410" s="238"/>
      <c r="Q410" s="238"/>
      <c r="R410" s="238"/>
      <c r="S410" s="238"/>
      <c r="T410" s="239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40" t="s">
        <v>183</v>
      </c>
      <c r="AU410" s="240" t="s">
        <v>85</v>
      </c>
      <c r="AV410" s="14" t="s">
        <v>181</v>
      </c>
      <c r="AW410" s="14" t="s">
        <v>35</v>
      </c>
      <c r="AX410" s="14" t="s">
        <v>36</v>
      </c>
      <c r="AY410" s="240" t="s">
        <v>175</v>
      </c>
    </row>
    <row r="411" s="2" customFormat="1" ht="14.4" customHeight="1">
      <c r="A411" s="40"/>
      <c r="B411" s="41"/>
      <c r="C411" s="204" t="s">
        <v>613</v>
      </c>
      <c r="D411" s="204" t="s">
        <v>178</v>
      </c>
      <c r="E411" s="205" t="s">
        <v>614</v>
      </c>
      <c r="F411" s="206" t="s">
        <v>615</v>
      </c>
      <c r="G411" s="207" t="s">
        <v>548</v>
      </c>
      <c r="H411" s="208">
        <v>3</v>
      </c>
      <c r="I411" s="209"/>
      <c r="J411" s="210">
        <f>ROUND(I411*H411,2)</f>
        <v>0</v>
      </c>
      <c r="K411" s="211"/>
      <c r="L411" s="46"/>
      <c r="M411" s="212" t="s">
        <v>19</v>
      </c>
      <c r="N411" s="213" t="s">
        <v>47</v>
      </c>
      <c r="O411" s="86"/>
      <c r="P411" s="214">
        <f>O411*H411</f>
        <v>0</v>
      </c>
      <c r="Q411" s="214">
        <v>0.00051999999999999995</v>
      </c>
      <c r="R411" s="214">
        <f>Q411*H411</f>
        <v>0.0015599999999999998</v>
      </c>
      <c r="S411" s="214">
        <v>0</v>
      </c>
      <c r="T411" s="215">
        <f>S411*H411</f>
        <v>0</v>
      </c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R411" s="216" t="s">
        <v>277</v>
      </c>
      <c r="AT411" s="216" t="s">
        <v>178</v>
      </c>
      <c r="AU411" s="216" t="s">
        <v>85</v>
      </c>
      <c r="AY411" s="19" t="s">
        <v>175</v>
      </c>
      <c r="BE411" s="217">
        <f>IF(N411="základní",J411,0)</f>
        <v>0</v>
      </c>
      <c r="BF411" s="217">
        <f>IF(N411="snížená",J411,0)</f>
        <v>0</v>
      </c>
      <c r="BG411" s="217">
        <f>IF(N411="zákl. přenesená",J411,0)</f>
        <v>0</v>
      </c>
      <c r="BH411" s="217">
        <f>IF(N411="sníž. přenesená",J411,0)</f>
        <v>0</v>
      </c>
      <c r="BI411" s="217">
        <f>IF(N411="nulová",J411,0)</f>
        <v>0</v>
      </c>
      <c r="BJ411" s="19" t="s">
        <v>36</v>
      </c>
      <c r="BK411" s="217">
        <f>ROUND(I411*H411,2)</f>
        <v>0</v>
      </c>
      <c r="BL411" s="19" t="s">
        <v>277</v>
      </c>
      <c r="BM411" s="216" t="s">
        <v>616</v>
      </c>
    </row>
    <row r="412" s="13" customFormat="1">
      <c r="A412" s="13"/>
      <c r="B412" s="218"/>
      <c r="C412" s="219"/>
      <c r="D412" s="220" t="s">
        <v>183</v>
      </c>
      <c r="E412" s="221" t="s">
        <v>19</v>
      </c>
      <c r="F412" s="222" t="s">
        <v>612</v>
      </c>
      <c r="G412" s="219"/>
      <c r="H412" s="223">
        <v>3</v>
      </c>
      <c r="I412" s="224"/>
      <c r="J412" s="219"/>
      <c r="K412" s="219"/>
      <c r="L412" s="225"/>
      <c r="M412" s="226"/>
      <c r="N412" s="227"/>
      <c r="O412" s="227"/>
      <c r="P412" s="227"/>
      <c r="Q412" s="227"/>
      <c r="R412" s="227"/>
      <c r="S412" s="227"/>
      <c r="T412" s="228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29" t="s">
        <v>183</v>
      </c>
      <c r="AU412" s="229" t="s">
        <v>85</v>
      </c>
      <c r="AV412" s="13" t="s">
        <v>85</v>
      </c>
      <c r="AW412" s="13" t="s">
        <v>35</v>
      </c>
      <c r="AX412" s="13" t="s">
        <v>76</v>
      </c>
      <c r="AY412" s="229" t="s">
        <v>175</v>
      </c>
    </row>
    <row r="413" s="14" customFormat="1">
      <c r="A413" s="14"/>
      <c r="B413" s="230"/>
      <c r="C413" s="231"/>
      <c r="D413" s="220" t="s">
        <v>183</v>
      </c>
      <c r="E413" s="232" t="s">
        <v>19</v>
      </c>
      <c r="F413" s="233" t="s">
        <v>186</v>
      </c>
      <c r="G413" s="231"/>
      <c r="H413" s="234">
        <v>3</v>
      </c>
      <c r="I413" s="235"/>
      <c r="J413" s="231"/>
      <c r="K413" s="231"/>
      <c r="L413" s="236"/>
      <c r="M413" s="237"/>
      <c r="N413" s="238"/>
      <c r="O413" s="238"/>
      <c r="P413" s="238"/>
      <c r="Q413" s="238"/>
      <c r="R413" s="238"/>
      <c r="S413" s="238"/>
      <c r="T413" s="239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40" t="s">
        <v>183</v>
      </c>
      <c r="AU413" s="240" t="s">
        <v>85</v>
      </c>
      <c r="AV413" s="14" t="s">
        <v>181</v>
      </c>
      <c r="AW413" s="14" t="s">
        <v>35</v>
      </c>
      <c r="AX413" s="14" t="s">
        <v>36</v>
      </c>
      <c r="AY413" s="240" t="s">
        <v>175</v>
      </c>
    </row>
    <row r="414" s="2" customFormat="1" ht="14.4" customHeight="1">
      <c r="A414" s="40"/>
      <c r="B414" s="41"/>
      <c r="C414" s="204" t="s">
        <v>617</v>
      </c>
      <c r="D414" s="204" t="s">
        <v>178</v>
      </c>
      <c r="E414" s="205" t="s">
        <v>618</v>
      </c>
      <c r="F414" s="206" t="s">
        <v>619</v>
      </c>
      <c r="G414" s="207" t="s">
        <v>548</v>
      </c>
      <c r="H414" s="208">
        <v>1</v>
      </c>
      <c r="I414" s="209"/>
      <c r="J414" s="210">
        <f>ROUND(I414*H414,2)</f>
        <v>0</v>
      </c>
      <c r="K414" s="211"/>
      <c r="L414" s="46"/>
      <c r="M414" s="212" t="s">
        <v>19</v>
      </c>
      <c r="N414" s="213" t="s">
        <v>47</v>
      </c>
      <c r="O414" s="86"/>
      <c r="P414" s="214">
        <f>O414*H414</f>
        <v>0</v>
      </c>
      <c r="Q414" s="214">
        <v>0.00084999999999999995</v>
      </c>
      <c r="R414" s="214">
        <f>Q414*H414</f>
        <v>0.00084999999999999995</v>
      </c>
      <c r="S414" s="214">
        <v>0</v>
      </c>
      <c r="T414" s="215">
        <f>S414*H414</f>
        <v>0</v>
      </c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R414" s="216" t="s">
        <v>277</v>
      </c>
      <c r="AT414" s="216" t="s">
        <v>178</v>
      </c>
      <c r="AU414" s="216" t="s">
        <v>85</v>
      </c>
      <c r="AY414" s="19" t="s">
        <v>175</v>
      </c>
      <c r="BE414" s="217">
        <f>IF(N414="základní",J414,0)</f>
        <v>0</v>
      </c>
      <c r="BF414" s="217">
        <f>IF(N414="snížená",J414,0)</f>
        <v>0</v>
      </c>
      <c r="BG414" s="217">
        <f>IF(N414="zákl. přenesená",J414,0)</f>
        <v>0</v>
      </c>
      <c r="BH414" s="217">
        <f>IF(N414="sníž. přenesená",J414,0)</f>
        <v>0</v>
      </c>
      <c r="BI414" s="217">
        <f>IF(N414="nulová",J414,0)</f>
        <v>0</v>
      </c>
      <c r="BJ414" s="19" t="s">
        <v>36</v>
      </c>
      <c r="BK414" s="217">
        <f>ROUND(I414*H414,2)</f>
        <v>0</v>
      </c>
      <c r="BL414" s="19" t="s">
        <v>277</v>
      </c>
      <c r="BM414" s="216" t="s">
        <v>620</v>
      </c>
    </row>
    <row r="415" s="15" customFormat="1">
      <c r="A415" s="15"/>
      <c r="B415" s="241"/>
      <c r="C415" s="242"/>
      <c r="D415" s="220" t="s">
        <v>183</v>
      </c>
      <c r="E415" s="243" t="s">
        <v>19</v>
      </c>
      <c r="F415" s="244" t="s">
        <v>621</v>
      </c>
      <c r="G415" s="242"/>
      <c r="H415" s="243" t="s">
        <v>19</v>
      </c>
      <c r="I415" s="245"/>
      <c r="J415" s="242"/>
      <c r="K415" s="242"/>
      <c r="L415" s="246"/>
      <c r="M415" s="247"/>
      <c r="N415" s="248"/>
      <c r="O415" s="248"/>
      <c r="P415" s="248"/>
      <c r="Q415" s="248"/>
      <c r="R415" s="248"/>
      <c r="S415" s="248"/>
      <c r="T415" s="249"/>
      <c r="U415" s="15"/>
      <c r="V415" s="15"/>
      <c r="W415" s="15"/>
      <c r="X415" s="15"/>
      <c r="Y415" s="15"/>
      <c r="Z415" s="15"/>
      <c r="AA415" s="15"/>
      <c r="AB415" s="15"/>
      <c r="AC415" s="15"/>
      <c r="AD415" s="15"/>
      <c r="AE415" s="15"/>
      <c r="AT415" s="250" t="s">
        <v>183</v>
      </c>
      <c r="AU415" s="250" t="s">
        <v>85</v>
      </c>
      <c r="AV415" s="15" t="s">
        <v>36</v>
      </c>
      <c r="AW415" s="15" t="s">
        <v>35</v>
      </c>
      <c r="AX415" s="15" t="s">
        <v>76</v>
      </c>
      <c r="AY415" s="250" t="s">
        <v>175</v>
      </c>
    </row>
    <row r="416" s="13" customFormat="1">
      <c r="A416" s="13"/>
      <c r="B416" s="218"/>
      <c r="C416" s="219"/>
      <c r="D416" s="220" t="s">
        <v>183</v>
      </c>
      <c r="E416" s="221" t="s">
        <v>19</v>
      </c>
      <c r="F416" s="222" t="s">
        <v>571</v>
      </c>
      <c r="G416" s="219"/>
      <c r="H416" s="223">
        <v>1</v>
      </c>
      <c r="I416" s="224"/>
      <c r="J416" s="219"/>
      <c r="K416" s="219"/>
      <c r="L416" s="225"/>
      <c r="M416" s="226"/>
      <c r="N416" s="227"/>
      <c r="O416" s="227"/>
      <c r="P416" s="227"/>
      <c r="Q416" s="227"/>
      <c r="R416" s="227"/>
      <c r="S416" s="227"/>
      <c r="T416" s="228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29" t="s">
        <v>183</v>
      </c>
      <c r="AU416" s="229" t="s">
        <v>85</v>
      </c>
      <c r="AV416" s="13" t="s">
        <v>85</v>
      </c>
      <c r="AW416" s="13" t="s">
        <v>35</v>
      </c>
      <c r="AX416" s="13" t="s">
        <v>76</v>
      </c>
      <c r="AY416" s="229" t="s">
        <v>175</v>
      </c>
    </row>
    <row r="417" s="14" customFormat="1">
      <c r="A417" s="14"/>
      <c r="B417" s="230"/>
      <c r="C417" s="231"/>
      <c r="D417" s="220" t="s">
        <v>183</v>
      </c>
      <c r="E417" s="232" t="s">
        <v>19</v>
      </c>
      <c r="F417" s="233" t="s">
        <v>186</v>
      </c>
      <c r="G417" s="231"/>
      <c r="H417" s="234">
        <v>1</v>
      </c>
      <c r="I417" s="235"/>
      <c r="J417" s="231"/>
      <c r="K417" s="231"/>
      <c r="L417" s="236"/>
      <c r="M417" s="237"/>
      <c r="N417" s="238"/>
      <c r="O417" s="238"/>
      <c r="P417" s="238"/>
      <c r="Q417" s="238"/>
      <c r="R417" s="238"/>
      <c r="S417" s="238"/>
      <c r="T417" s="239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40" t="s">
        <v>183</v>
      </c>
      <c r="AU417" s="240" t="s">
        <v>85</v>
      </c>
      <c r="AV417" s="14" t="s">
        <v>181</v>
      </c>
      <c r="AW417" s="14" t="s">
        <v>35</v>
      </c>
      <c r="AX417" s="14" t="s">
        <v>36</v>
      </c>
      <c r="AY417" s="240" t="s">
        <v>175</v>
      </c>
    </row>
    <row r="418" s="2" customFormat="1" ht="14.4" customHeight="1">
      <c r="A418" s="40"/>
      <c r="B418" s="41"/>
      <c r="C418" s="204" t="s">
        <v>622</v>
      </c>
      <c r="D418" s="204" t="s">
        <v>178</v>
      </c>
      <c r="E418" s="205" t="s">
        <v>623</v>
      </c>
      <c r="F418" s="206" t="s">
        <v>624</v>
      </c>
      <c r="G418" s="207" t="s">
        <v>548</v>
      </c>
      <c r="H418" s="208">
        <v>1</v>
      </c>
      <c r="I418" s="209"/>
      <c r="J418" s="210">
        <f>ROUND(I418*H418,2)</f>
        <v>0</v>
      </c>
      <c r="K418" s="211"/>
      <c r="L418" s="46"/>
      <c r="M418" s="212" t="s">
        <v>19</v>
      </c>
      <c r="N418" s="213" t="s">
        <v>47</v>
      </c>
      <c r="O418" s="86"/>
      <c r="P418" s="214">
        <f>O418*H418</f>
        <v>0</v>
      </c>
      <c r="Q418" s="214">
        <v>0.00084999999999999995</v>
      </c>
      <c r="R418" s="214">
        <f>Q418*H418</f>
        <v>0.00084999999999999995</v>
      </c>
      <c r="S418" s="214">
        <v>0</v>
      </c>
      <c r="T418" s="215">
        <f>S418*H418</f>
        <v>0</v>
      </c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R418" s="216" t="s">
        <v>277</v>
      </c>
      <c r="AT418" s="216" t="s">
        <v>178</v>
      </c>
      <c r="AU418" s="216" t="s">
        <v>85</v>
      </c>
      <c r="AY418" s="19" t="s">
        <v>175</v>
      </c>
      <c r="BE418" s="217">
        <f>IF(N418="základní",J418,0)</f>
        <v>0</v>
      </c>
      <c r="BF418" s="217">
        <f>IF(N418="snížená",J418,0)</f>
        <v>0</v>
      </c>
      <c r="BG418" s="217">
        <f>IF(N418="zákl. přenesená",J418,0)</f>
        <v>0</v>
      </c>
      <c r="BH418" s="217">
        <f>IF(N418="sníž. přenesená",J418,0)</f>
        <v>0</v>
      </c>
      <c r="BI418" s="217">
        <f>IF(N418="nulová",J418,0)</f>
        <v>0</v>
      </c>
      <c r="BJ418" s="19" t="s">
        <v>36</v>
      </c>
      <c r="BK418" s="217">
        <f>ROUND(I418*H418,2)</f>
        <v>0</v>
      </c>
      <c r="BL418" s="19" t="s">
        <v>277</v>
      </c>
      <c r="BM418" s="216" t="s">
        <v>625</v>
      </c>
    </row>
    <row r="419" s="15" customFormat="1">
      <c r="A419" s="15"/>
      <c r="B419" s="241"/>
      <c r="C419" s="242"/>
      <c r="D419" s="220" t="s">
        <v>183</v>
      </c>
      <c r="E419" s="243" t="s">
        <v>19</v>
      </c>
      <c r="F419" s="244" t="s">
        <v>621</v>
      </c>
      <c r="G419" s="242"/>
      <c r="H419" s="243" t="s">
        <v>19</v>
      </c>
      <c r="I419" s="245"/>
      <c r="J419" s="242"/>
      <c r="K419" s="242"/>
      <c r="L419" s="246"/>
      <c r="M419" s="247"/>
      <c r="N419" s="248"/>
      <c r="O419" s="248"/>
      <c r="P419" s="248"/>
      <c r="Q419" s="248"/>
      <c r="R419" s="248"/>
      <c r="S419" s="248"/>
      <c r="T419" s="249"/>
      <c r="U419" s="15"/>
      <c r="V419" s="15"/>
      <c r="W419" s="15"/>
      <c r="X419" s="15"/>
      <c r="Y419" s="15"/>
      <c r="Z419" s="15"/>
      <c r="AA419" s="15"/>
      <c r="AB419" s="15"/>
      <c r="AC419" s="15"/>
      <c r="AD419" s="15"/>
      <c r="AE419" s="15"/>
      <c r="AT419" s="250" t="s">
        <v>183</v>
      </c>
      <c r="AU419" s="250" t="s">
        <v>85</v>
      </c>
      <c r="AV419" s="15" t="s">
        <v>36</v>
      </c>
      <c r="AW419" s="15" t="s">
        <v>35</v>
      </c>
      <c r="AX419" s="15" t="s">
        <v>76</v>
      </c>
      <c r="AY419" s="250" t="s">
        <v>175</v>
      </c>
    </row>
    <row r="420" s="13" customFormat="1">
      <c r="A420" s="13"/>
      <c r="B420" s="218"/>
      <c r="C420" s="219"/>
      <c r="D420" s="220" t="s">
        <v>183</v>
      </c>
      <c r="E420" s="221" t="s">
        <v>19</v>
      </c>
      <c r="F420" s="222" t="s">
        <v>571</v>
      </c>
      <c r="G420" s="219"/>
      <c r="H420" s="223">
        <v>1</v>
      </c>
      <c r="I420" s="224"/>
      <c r="J420" s="219"/>
      <c r="K420" s="219"/>
      <c r="L420" s="225"/>
      <c r="M420" s="226"/>
      <c r="N420" s="227"/>
      <c r="O420" s="227"/>
      <c r="P420" s="227"/>
      <c r="Q420" s="227"/>
      <c r="R420" s="227"/>
      <c r="S420" s="227"/>
      <c r="T420" s="228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29" t="s">
        <v>183</v>
      </c>
      <c r="AU420" s="229" t="s">
        <v>85</v>
      </c>
      <c r="AV420" s="13" t="s">
        <v>85</v>
      </c>
      <c r="AW420" s="13" t="s">
        <v>35</v>
      </c>
      <c r="AX420" s="13" t="s">
        <v>76</v>
      </c>
      <c r="AY420" s="229" t="s">
        <v>175</v>
      </c>
    </row>
    <row r="421" s="14" customFormat="1">
      <c r="A421" s="14"/>
      <c r="B421" s="230"/>
      <c r="C421" s="231"/>
      <c r="D421" s="220" t="s">
        <v>183</v>
      </c>
      <c r="E421" s="232" t="s">
        <v>19</v>
      </c>
      <c r="F421" s="233" t="s">
        <v>186</v>
      </c>
      <c r="G421" s="231"/>
      <c r="H421" s="234">
        <v>1</v>
      </c>
      <c r="I421" s="235"/>
      <c r="J421" s="231"/>
      <c r="K421" s="231"/>
      <c r="L421" s="236"/>
      <c r="M421" s="237"/>
      <c r="N421" s="238"/>
      <c r="O421" s="238"/>
      <c r="P421" s="238"/>
      <c r="Q421" s="238"/>
      <c r="R421" s="238"/>
      <c r="S421" s="238"/>
      <c r="T421" s="239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40" t="s">
        <v>183</v>
      </c>
      <c r="AU421" s="240" t="s">
        <v>85</v>
      </c>
      <c r="AV421" s="14" t="s">
        <v>181</v>
      </c>
      <c r="AW421" s="14" t="s">
        <v>35</v>
      </c>
      <c r="AX421" s="14" t="s">
        <v>36</v>
      </c>
      <c r="AY421" s="240" t="s">
        <v>175</v>
      </c>
    </row>
    <row r="422" s="2" customFormat="1" ht="14.4" customHeight="1">
      <c r="A422" s="40"/>
      <c r="B422" s="41"/>
      <c r="C422" s="204" t="s">
        <v>626</v>
      </c>
      <c r="D422" s="204" t="s">
        <v>178</v>
      </c>
      <c r="E422" s="205" t="s">
        <v>627</v>
      </c>
      <c r="F422" s="206" t="s">
        <v>628</v>
      </c>
      <c r="G422" s="207" t="s">
        <v>260</v>
      </c>
      <c r="H422" s="208">
        <v>3</v>
      </c>
      <c r="I422" s="209"/>
      <c r="J422" s="210">
        <f>ROUND(I422*H422,2)</f>
        <v>0</v>
      </c>
      <c r="K422" s="211"/>
      <c r="L422" s="46"/>
      <c r="M422" s="212" t="s">
        <v>19</v>
      </c>
      <c r="N422" s="213" t="s">
        <v>47</v>
      </c>
      <c r="O422" s="86"/>
      <c r="P422" s="214">
        <f>O422*H422</f>
        <v>0</v>
      </c>
      <c r="Q422" s="214">
        <v>0</v>
      </c>
      <c r="R422" s="214">
        <f>Q422*H422</f>
        <v>0</v>
      </c>
      <c r="S422" s="214">
        <v>0</v>
      </c>
      <c r="T422" s="215">
        <f>S422*H422</f>
        <v>0</v>
      </c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R422" s="216" t="s">
        <v>277</v>
      </c>
      <c r="AT422" s="216" t="s">
        <v>178</v>
      </c>
      <c r="AU422" s="216" t="s">
        <v>85</v>
      </c>
      <c r="AY422" s="19" t="s">
        <v>175</v>
      </c>
      <c r="BE422" s="217">
        <f>IF(N422="základní",J422,0)</f>
        <v>0</v>
      </c>
      <c r="BF422" s="217">
        <f>IF(N422="snížená",J422,0)</f>
        <v>0</v>
      </c>
      <c r="BG422" s="217">
        <f>IF(N422="zákl. přenesená",J422,0)</f>
        <v>0</v>
      </c>
      <c r="BH422" s="217">
        <f>IF(N422="sníž. přenesená",J422,0)</f>
        <v>0</v>
      </c>
      <c r="BI422" s="217">
        <f>IF(N422="nulová",J422,0)</f>
        <v>0</v>
      </c>
      <c r="BJ422" s="19" t="s">
        <v>36</v>
      </c>
      <c r="BK422" s="217">
        <f>ROUND(I422*H422,2)</f>
        <v>0</v>
      </c>
      <c r="BL422" s="19" t="s">
        <v>277</v>
      </c>
      <c r="BM422" s="216" t="s">
        <v>629</v>
      </c>
    </row>
    <row r="423" s="13" customFormat="1">
      <c r="A423" s="13"/>
      <c r="B423" s="218"/>
      <c r="C423" s="219"/>
      <c r="D423" s="220" t="s">
        <v>183</v>
      </c>
      <c r="E423" s="221" t="s">
        <v>19</v>
      </c>
      <c r="F423" s="222" t="s">
        <v>612</v>
      </c>
      <c r="G423" s="219"/>
      <c r="H423" s="223">
        <v>3</v>
      </c>
      <c r="I423" s="224"/>
      <c r="J423" s="219"/>
      <c r="K423" s="219"/>
      <c r="L423" s="225"/>
      <c r="M423" s="226"/>
      <c r="N423" s="227"/>
      <c r="O423" s="227"/>
      <c r="P423" s="227"/>
      <c r="Q423" s="227"/>
      <c r="R423" s="227"/>
      <c r="S423" s="227"/>
      <c r="T423" s="228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29" t="s">
        <v>183</v>
      </c>
      <c r="AU423" s="229" t="s">
        <v>85</v>
      </c>
      <c r="AV423" s="13" t="s">
        <v>85</v>
      </c>
      <c r="AW423" s="13" t="s">
        <v>35</v>
      </c>
      <c r="AX423" s="13" t="s">
        <v>76</v>
      </c>
      <c r="AY423" s="229" t="s">
        <v>175</v>
      </c>
    </row>
    <row r="424" s="14" customFormat="1">
      <c r="A424" s="14"/>
      <c r="B424" s="230"/>
      <c r="C424" s="231"/>
      <c r="D424" s="220" t="s">
        <v>183</v>
      </c>
      <c r="E424" s="232" t="s">
        <v>19</v>
      </c>
      <c r="F424" s="233" t="s">
        <v>186</v>
      </c>
      <c r="G424" s="231"/>
      <c r="H424" s="234">
        <v>3</v>
      </c>
      <c r="I424" s="235"/>
      <c r="J424" s="231"/>
      <c r="K424" s="231"/>
      <c r="L424" s="236"/>
      <c r="M424" s="237"/>
      <c r="N424" s="238"/>
      <c r="O424" s="238"/>
      <c r="P424" s="238"/>
      <c r="Q424" s="238"/>
      <c r="R424" s="238"/>
      <c r="S424" s="238"/>
      <c r="T424" s="239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T424" s="240" t="s">
        <v>183</v>
      </c>
      <c r="AU424" s="240" t="s">
        <v>85</v>
      </c>
      <c r="AV424" s="14" t="s">
        <v>181</v>
      </c>
      <c r="AW424" s="14" t="s">
        <v>35</v>
      </c>
      <c r="AX424" s="14" t="s">
        <v>36</v>
      </c>
      <c r="AY424" s="240" t="s">
        <v>175</v>
      </c>
    </row>
    <row r="425" s="2" customFormat="1" ht="14.4" customHeight="1">
      <c r="A425" s="40"/>
      <c r="B425" s="41"/>
      <c r="C425" s="204" t="s">
        <v>630</v>
      </c>
      <c r="D425" s="204" t="s">
        <v>178</v>
      </c>
      <c r="E425" s="205" t="s">
        <v>631</v>
      </c>
      <c r="F425" s="206" t="s">
        <v>632</v>
      </c>
      <c r="G425" s="207" t="s">
        <v>260</v>
      </c>
      <c r="H425" s="208">
        <v>3</v>
      </c>
      <c r="I425" s="209"/>
      <c r="J425" s="210">
        <f>ROUND(I425*H425,2)</f>
        <v>0</v>
      </c>
      <c r="K425" s="211"/>
      <c r="L425" s="46"/>
      <c r="M425" s="212" t="s">
        <v>19</v>
      </c>
      <c r="N425" s="213" t="s">
        <v>47</v>
      </c>
      <c r="O425" s="86"/>
      <c r="P425" s="214">
        <f>O425*H425</f>
        <v>0</v>
      </c>
      <c r="Q425" s="214">
        <v>0</v>
      </c>
      <c r="R425" s="214">
        <f>Q425*H425</f>
        <v>0</v>
      </c>
      <c r="S425" s="214">
        <v>0</v>
      </c>
      <c r="T425" s="215">
        <f>S425*H425</f>
        <v>0</v>
      </c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R425" s="216" t="s">
        <v>277</v>
      </c>
      <c r="AT425" s="216" t="s">
        <v>178</v>
      </c>
      <c r="AU425" s="216" t="s">
        <v>85</v>
      </c>
      <c r="AY425" s="19" t="s">
        <v>175</v>
      </c>
      <c r="BE425" s="217">
        <f>IF(N425="základní",J425,0)</f>
        <v>0</v>
      </c>
      <c r="BF425" s="217">
        <f>IF(N425="snížená",J425,0)</f>
        <v>0</v>
      </c>
      <c r="BG425" s="217">
        <f>IF(N425="zákl. přenesená",J425,0)</f>
        <v>0</v>
      </c>
      <c r="BH425" s="217">
        <f>IF(N425="sníž. přenesená",J425,0)</f>
        <v>0</v>
      </c>
      <c r="BI425" s="217">
        <f>IF(N425="nulová",J425,0)</f>
        <v>0</v>
      </c>
      <c r="BJ425" s="19" t="s">
        <v>36</v>
      </c>
      <c r="BK425" s="217">
        <f>ROUND(I425*H425,2)</f>
        <v>0</v>
      </c>
      <c r="BL425" s="19" t="s">
        <v>277</v>
      </c>
      <c r="BM425" s="216" t="s">
        <v>633</v>
      </c>
    </row>
    <row r="426" s="13" customFormat="1">
      <c r="A426" s="13"/>
      <c r="B426" s="218"/>
      <c r="C426" s="219"/>
      <c r="D426" s="220" t="s">
        <v>183</v>
      </c>
      <c r="E426" s="221" t="s">
        <v>19</v>
      </c>
      <c r="F426" s="222" t="s">
        <v>612</v>
      </c>
      <c r="G426" s="219"/>
      <c r="H426" s="223">
        <v>3</v>
      </c>
      <c r="I426" s="224"/>
      <c r="J426" s="219"/>
      <c r="K426" s="219"/>
      <c r="L426" s="225"/>
      <c r="M426" s="226"/>
      <c r="N426" s="227"/>
      <c r="O426" s="227"/>
      <c r="P426" s="227"/>
      <c r="Q426" s="227"/>
      <c r="R426" s="227"/>
      <c r="S426" s="227"/>
      <c r="T426" s="228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29" t="s">
        <v>183</v>
      </c>
      <c r="AU426" s="229" t="s">
        <v>85</v>
      </c>
      <c r="AV426" s="13" t="s">
        <v>85</v>
      </c>
      <c r="AW426" s="13" t="s">
        <v>35</v>
      </c>
      <c r="AX426" s="13" t="s">
        <v>76</v>
      </c>
      <c r="AY426" s="229" t="s">
        <v>175</v>
      </c>
    </row>
    <row r="427" s="14" customFormat="1">
      <c r="A427" s="14"/>
      <c r="B427" s="230"/>
      <c r="C427" s="231"/>
      <c r="D427" s="220" t="s">
        <v>183</v>
      </c>
      <c r="E427" s="232" t="s">
        <v>19</v>
      </c>
      <c r="F427" s="233" t="s">
        <v>186</v>
      </c>
      <c r="G427" s="231"/>
      <c r="H427" s="234">
        <v>3</v>
      </c>
      <c r="I427" s="235"/>
      <c r="J427" s="231"/>
      <c r="K427" s="231"/>
      <c r="L427" s="236"/>
      <c r="M427" s="237"/>
      <c r="N427" s="238"/>
      <c r="O427" s="238"/>
      <c r="P427" s="238"/>
      <c r="Q427" s="238"/>
      <c r="R427" s="238"/>
      <c r="S427" s="238"/>
      <c r="T427" s="239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T427" s="240" t="s">
        <v>183</v>
      </c>
      <c r="AU427" s="240" t="s">
        <v>85</v>
      </c>
      <c r="AV427" s="14" t="s">
        <v>181</v>
      </c>
      <c r="AW427" s="14" t="s">
        <v>35</v>
      </c>
      <c r="AX427" s="14" t="s">
        <v>36</v>
      </c>
      <c r="AY427" s="240" t="s">
        <v>175</v>
      </c>
    </row>
    <row r="428" s="2" customFormat="1" ht="14.4" customHeight="1">
      <c r="A428" s="40"/>
      <c r="B428" s="41"/>
      <c r="C428" s="204" t="s">
        <v>634</v>
      </c>
      <c r="D428" s="204" t="s">
        <v>178</v>
      </c>
      <c r="E428" s="205" t="s">
        <v>635</v>
      </c>
      <c r="F428" s="206" t="s">
        <v>636</v>
      </c>
      <c r="G428" s="207" t="s">
        <v>260</v>
      </c>
      <c r="H428" s="208">
        <v>1</v>
      </c>
      <c r="I428" s="209"/>
      <c r="J428" s="210">
        <f>ROUND(I428*H428,2)</f>
        <v>0</v>
      </c>
      <c r="K428" s="211"/>
      <c r="L428" s="46"/>
      <c r="M428" s="212" t="s">
        <v>19</v>
      </c>
      <c r="N428" s="213" t="s">
        <v>47</v>
      </c>
      <c r="O428" s="86"/>
      <c r="P428" s="214">
        <f>O428*H428</f>
        <v>0</v>
      </c>
      <c r="Q428" s="214">
        <v>0</v>
      </c>
      <c r="R428" s="214">
        <f>Q428*H428</f>
        <v>0</v>
      </c>
      <c r="S428" s="214">
        <v>0</v>
      </c>
      <c r="T428" s="215">
        <f>S428*H428</f>
        <v>0</v>
      </c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R428" s="216" t="s">
        <v>277</v>
      </c>
      <c r="AT428" s="216" t="s">
        <v>178</v>
      </c>
      <c r="AU428" s="216" t="s">
        <v>85</v>
      </c>
      <c r="AY428" s="19" t="s">
        <v>175</v>
      </c>
      <c r="BE428" s="217">
        <f>IF(N428="základní",J428,0)</f>
        <v>0</v>
      </c>
      <c r="BF428" s="217">
        <f>IF(N428="snížená",J428,0)</f>
        <v>0</v>
      </c>
      <c r="BG428" s="217">
        <f>IF(N428="zákl. přenesená",J428,0)</f>
        <v>0</v>
      </c>
      <c r="BH428" s="217">
        <f>IF(N428="sníž. přenesená",J428,0)</f>
        <v>0</v>
      </c>
      <c r="BI428" s="217">
        <f>IF(N428="nulová",J428,0)</f>
        <v>0</v>
      </c>
      <c r="BJ428" s="19" t="s">
        <v>36</v>
      </c>
      <c r="BK428" s="217">
        <f>ROUND(I428*H428,2)</f>
        <v>0</v>
      </c>
      <c r="BL428" s="19" t="s">
        <v>277</v>
      </c>
      <c r="BM428" s="216" t="s">
        <v>637</v>
      </c>
    </row>
    <row r="429" s="13" customFormat="1">
      <c r="A429" s="13"/>
      <c r="B429" s="218"/>
      <c r="C429" s="219"/>
      <c r="D429" s="220" t="s">
        <v>183</v>
      </c>
      <c r="E429" s="221" t="s">
        <v>19</v>
      </c>
      <c r="F429" s="222" t="s">
        <v>638</v>
      </c>
      <c r="G429" s="219"/>
      <c r="H429" s="223">
        <v>1</v>
      </c>
      <c r="I429" s="224"/>
      <c r="J429" s="219"/>
      <c r="K429" s="219"/>
      <c r="L429" s="225"/>
      <c r="M429" s="226"/>
      <c r="N429" s="227"/>
      <c r="O429" s="227"/>
      <c r="P429" s="227"/>
      <c r="Q429" s="227"/>
      <c r="R429" s="227"/>
      <c r="S429" s="227"/>
      <c r="T429" s="228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29" t="s">
        <v>183</v>
      </c>
      <c r="AU429" s="229" t="s">
        <v>85</v>
      </c>
      <c r="AV429" s="13" t="s">
        <v>85</v>
      </c>
      <c r="AW429" s="13" t="s">
        <v>35</v>
      </c>
      <c r="AX429" s="13" t="s">
        <v>76</v>
      </c>
      <c r="AY429" s="229" t="s">
        <v>175</v>
      </c>
    </row>
    <row r="430" s="14" customFormat="1">
      <c r="A430" s="14"/>
      <c r="B430" s="230"/>
      <c r="C430" s="231"/>
      <c r="D430" s="220" t="s">
        <v>183</v>
      </c>
      <c r="E430" s="232" t="s">
        <v>19</v>
      </c>
      <c r="F430" s="233" t="s">
        <v>186</v>
      </c>
      <c r="G430" s="231"/>
      <c r="H430" s="234">
        <v>1</v>
      </c>
      <c r="I430" s="235"/>
      <c r="J430" s="231"/>
      <c r="K430" s="231"/>
      <c r="L430" s="236"/>
      <c r="M430" s="237"/>
      <c r="N430" s="238"/>
      <c r="O430" s="238"/>
      <c r="P430" s="238"/>
      <c r="Q430" s="238"/>
      <c r="R430" s="238"/>
      <c r="S430" s="238"/>
      <c r="T430" s="239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T430" s="240" t="s">
        <v>183</v>
      </c>
      <c r="AU430" s="240" t="s">
        <v>85</v>
      </c>
      <c r="AV430" s="14" t="s">
        <v>181</v>
      </c>
      <c r="AW430" s="14" t="s">
        <v>35</v>
      </c>
      <c r="AX430" s="14" t="s">
        <v>36</v>
      </c>
      <c r="AY430" s="240" t="s">
        <v>175</v>
      </c>
    </row>
    <row r="431" s="2" customFormat="1" ht="14.4" customHeight="1">
      <c r="A431" s="40"/>
      <c r="B431" s="41"/>
      <c r="C431" s="204" t="s">
        <v>639</v>
      </c>
      <c r="D431" s="204" t="s">
        <v>178</v>
      </c>
      <c r="E431" s="205" t="s">
        <v>640</v>
      </c>
      <c r="F431" s="206" t="s">
        <v>641</v>
      </c>
      <c r="G431" s="207" t="s">
        <v>260</v>
      </c>
      <c r="H431" s="208">
        <v>3</v>
      </c>
      <c r="I431" s="209"/>
      <c r="J431" s="210">
        <f>ROUND(I431*H431,2)</f>
        <v>0</v>
      </c>
      <c r="K431" s="211"/>
      <c r="L431" s="46"/>
      <c r="M431" s="212" t="s">
        <v>19</v>
      </c>
      <c r="N431" s="213" t="s">
        <v>47</v>
      </c>
      <c r="O431" s="86"/>
      <c r="P431" s="214">
        <f>O431*H431</f>
        <v>0</v>
      </c>
      <c r="Q431" s="214">
        <v>0</v>
      </c>
      <c r="R431" s="214">
        <f>Q431*H431</f>
        <v>0</v>
      </c>
      <c r="S431" s="214">
        <v>0</v>
      </c>
      <c r="T431" s="215">
        <f>S431*H431</f>
        <v>0</v>
      </c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R431" s="216" t="s">
        <v>277</v>
      </c>
      <c r="AT431" s="216" t="s">
        <v>178</v>
      </c>
      <c r="AU431" s="216" t="s">
        <v>85</v>
      </c>
      <c r="AY431" s="19" t="s">
        <v>175</v>
      </c>
      <c r="BE431" s="217">
        <f>IF(N431="základní",J431,0)</f>
        <v>0</v>
      </c>
      <c r="BF431" s="217">
        <f>IF(N431="snížená",J431,0)</f>
        <v>0</v>
      </c>
      <c r="BG431" s="217">
        <f>IF(N431="zákl. přenesená",J431,0)</f>
        <v>0</v>
      </c>
      <c r="BH431" s="217">
        <f>IF(N431="sníž. přenesená",J431,0)</f>
        <v>0</v>
      </c>
      <c r="BI431" s="217">
        <f>IF(N431="nulová",J431,0)</f>
        <v>0</v>
      </c>
      <c r="BJ431" s="19" t="s">
        <v>36</v>
      </c>
      <c r="BK431" s="217">
        <f>ROUND(I431*H431,2)</f>
        <v>0</v>
      </c>
      <c r="BL431" s="19" t="s">
        <v>277</v>
      </c>
      <c r="BM431" s="216" t="s">
        <v>642</v>
      </c>
    </row>
    <row r="432" s="13" customFormat="1">
      <c r="A432" s="13"/>
      <c r="B432" s="218"/>
      <c r="C432" s="219"/>
      <c r="D432" s="220" t="s">
        <v>183</v>
      </c>
      <c r="E432" s="221" t="s">
        <v>19</v>
      </c>
      <c r="F432" s="222" t="s">
        <v>643</v>
      </c>
      <c r="G432" s="219"/>
      <c r="H432" s="223">
        <v>3</v>
      </c>
      <c r="I432" s="224"/>
      <c r="J432" s="219"/>
      <c r="K432" s="219"/>
      <c r="L432" s="225"/>
      <c r="M432" s="226"/>
      <c r="N432" s="227"/>
      <c r="O432" s="227"/>
      <c r="P432" s="227"/>
      <c r="Q432" s="227"/>
      <c r="R432" s="227"/>
      <c r="S432" s="227"/>
      <c r="T432" s="228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29" t="s">
        <v>183</v>
      </c>
      <c r="AU432" s="229" t="s">
        <v>85</v>
      </c>
      <c r="AV432" s="13" t="s">
        <v>85</v>
      </c>
      <c r="AW432" s="13" t="s">
        <v>35</v>
      </c>
      <c r="AX432" s="13" t="s">
        <v>76</v>
      </c>
      <c r="AY432" s="229" t="s">
        <v>175</v>
      </c>
    </row>
    <row r="433" s="14" customFormat="1">
      <c r="A433" s="14"/>
      <c r="B433" s="230"/>
      <c r="C433" s="231"/>
      <c r="D433" s="220" t="s">
        <v>183</v>
      </c>
      <c r="E433" s="232" t="s">
        <v>19</v>
      </c>
      <c r="F433" s="233" t="s">
        <v>186</v>
      </c>
      <c r="G433" s="231"/>
      <c r="H433" s="234">
        <v>3</v>
      </c>
      <c r="I433" s="235"/>
      <c r="J433" s="231"/>
      <c r="K433" s="231"/>
      <c r="L433" s="236"/>
      <c r="M433" s="237"/>
      <c r="N433" s="238"/>
      <c r="O433" s="238"/>
      <c r="P433" s="238"/>
      <c r="Q433" s="238"/>
      <c r="R433" s="238"/>
      <c r="S433" s="238"/>
      <c r="T433" s="239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T433" s="240" t="s">
        <v>183</v>
      </c>
      <c r="AU433" s="240" t="s">
        <v>85</v>
      </c>
      <c r="AV433" s="14" t="s">
        <v>181</v>
      </c>
      <c r="AW433" s="14" t="s">
        <v>35</v>
      </c>
      <c r="AX433" s="14" t="s">
        <v>36</v>
      </c>
      <c r="AY433" s="240" t="s">
        <v>175</v>
      </c>
    </row>
    <row r="434" s="2" customFormat="1" ht="24.15" customHeight="1">
      <c r="A434" s="40"/>
      <c r="B434" s="41"/>
      <c r="C434" s="204" t="s">
        <v>644</v>
      </c>
      <c r="D434" s="204" t="s">
        <v>178</v>
      </c>
      <c r="E434" s="205" t="s">
        <v>645</v>
      </c>
      <c r="F434" s="206" t="s">
        <v>646</v>
      </c>
      <c r="G434" s="207" t="s">
        <v>548</v>
      </c>
      <c r="H434" s="208">
        <v>1</v>
      </c>
      <c r="I434" s="209"/>
      <c r="J434" s="210">
        <f>ROUND(I434*H434,2)</f>
        <v>0</v>
      </c>
      <c r="K434" s="211"/>
      <c r="L434" s="46"/>
      <c r="M434" s="212" t="s">
        <v>19</v>
      </c>
      <c r="N434" s="213" t="s">
        <v>47</v>
      </c>
      <c r="O434" s="86"/>
      <c r="P434" s="214">
        <f>O434*H434</f>
        <v>0</v>
      </c>
      <c r="Q434" s="214">
        <v>0.0049300000000000004</v>
      </c>
      <c r="R434" s="214">
        <f>Q434*H434</f>
        <v>0.0049300000000000004</v>
      </c>
      <c r="S434" s="214">
        <v>0</v>
      </c>
      <c r="T434" s="215">
        <f>S434*H434</f>
        <v>0</v>
      </c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R434" s="216" t="s">
        <v>277</v>
      </c>
      <c r="AT434" s="216" t="s">
        <v>178</v>
      </c>
      <c r="AU434" s="216" t="s">
        <v>85</v>
      </c>
      <c r="AY434" s="19" t="s">
        <v>175</v>
      </c>
      <c r="BE434" s="217">
        <f>IF(N434="základní",J434,0)</f>
        <v>0</v>
      </c>
      <c r="BF434" s="217">
        <f>IF(N434="snížená",J434,0)</f>
        <v>0</v>
      </c>
      <c r="BG434" s="217">
        <f>IF(N434="zákl. přenesená",J434,0)</f>
        <v>0</v>
      </c>
      <c r="BH434" s="217">
        <f>IF(N434="sníž. přenesená",J434,0)</f>
        <v>0</v>
      </c>
      <c r="BI434" s="217">
        <f>IF(N434="nulová",J434,0)</f>
        <v>0</v>
      </c>
      <c r="BJ434" s="19" t="s">
        <v>36</v>
      </c>
      <c r="BK434" s="217">
        <f>ROUND(I434*H434,2)</f>
        <v>0</v>
      </c>
      <c r="BL434" s="19" t="s">
        <v>277</v>
      </c>
      <c r="BM434" s="216" t="s">
        <v>647</v>
      </c>
    </row>
    <row r="435" s="13" customFormat="1">
      <c r="A435" s="13"/>
      <c r="B435" s="218"/>
      <c r="C435" s="219"/>
      <c r="D435" s="220" t="s">
        <v>183</v>
      </c>
      <c r="E435" s="221" t="s">
        <v>19</v>
      </c>
      <c r="F435" s="222" t="s">
        <v>582</v>
      </c>
      <c r="G435" s="219"/>
      <c r="H435" s="223">
        <v>1</v>
      </c>
      <c r="I435" s="224"/>
      <c r="J435" s="219"/>
      <c r="K435" s="219"/>
      <c r="L435" s="225"/>
      <c r="M435" s="226"/>
      <c r="N435" s="227"/>
      <c r="O435" s="227"/>
      <c r="P435" s="227"/>
      <c r="Q435" s="227"/>
      <c r="R435" s="227"/>
      <c r="S435" s="227"/>
      <c r="T435" s="228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29" t="s">
        <v>183</v>
      </c>
      <c r="AU435" s="229" t="s">
        <v>85</v>
      </c>
      <c r="AV435" s="13" t="s">
        <v>85</v>
      </c>
      <c r="AW435" s="13" t="s">
        <v>35</v>
      </c>
      <c r="AX435" s="13" t="s">
        <v>76</v>
      </c>
      <c r="AY435" s="229" t="s">
        <v>175</v>
      </c>
    </row>
    <row r="436" s="14" customFormat="1">
      <c r="A436" s="14"/>
      <c r="B436" s="230"/>
      <c r="C436" s="231"/>
      <c r="D436" s="220" t="s">
        <v>183</v>
      </c>
      <c r="E436" s="232" t="s">
        <v>19</v>
      </c>
      <c r="F436" s="233" t="s">
        <v>186</v>
      </c>
      <c r="G436" s="231"/>
      <c r="H436" s="234">
        <v>1</v>
      </c>
      <c r="I436" s="235"/>
      <c r="J436" s="231"/>
      <c r="K436" s="231"/>
      <c r="L436" s="236"/>
      <c r="M436" s="237"/>
      <c r="N436" s="238"/>
      <c r="O436" s="238"/>
      <c r="P436" s="238"/>
      <c r="Q436" s="238"/>
      <c r="R436" s="238"/>
      <c r="S436" s="238"/>
      <c r="T436" s="239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40" t="s">
        <v>183</v>
      </c>
      <c r="AU436" s="240" t="s">
        <v>85</v>
      </c>
      <c r="AV436" s="14" t="s">
        <v>181</v>
      </c>
      <c r="AW436" s="14" t="s">
        <v>35</v>
      </c>
      <c r="AX436" s="14" t="s">
        <v>36</v>
      </c>
      <c r="AY436" s="240" t="s">
        <v>175</v>
      </c>
    </row>
    <row r="437" s="2" customFormat="1" ht="24.15" customHeight="1">
      <c r="A437" s="40"/>
      <c r="B437" s="41"/>
      <c r="C437" s="204" t="s">
        <v>648</v>
      </c>
      <c r="D437" s="204" t="s">
        <v>178</v>
      </c>
      <c r="E437" s="205" t="s">
        <v>649</v>
      </c>
      <c r="F437" s="206" t="s">
        <v>650</v>
      </c>
      <c r="G437" s="207" t="s">
        <v>548</v>
      </c>
      <c r="H437" s="208">
        <v>1</v>
      </c>
      <c r="I437" s="209"/>
      <c r="J437" s="210">
        <f>ROUND(I437*H437,2)</f>
        <v>0</v>
      </c>
      <c r="K437" s="211"/>
      <c r="L437" s="46"/>
      <c r="M437" s="212" t="s">
        <v>19</v>
      </c>
      <c r="N437" s="213" t="s">
        <v>47</v>
      </c>
      <c r="O437" s="86"/>
      <c r="P437" s="214">
        <f>O437*H437</f>
        <v>0</v>
      </c>
      <c r="Q437" s="214">
        <v>0.054339999999999999</v>
      </c>
      <c r="R437" s="214">
        <f>Q437*H437</f>
        <v>0.054339999999999999</v>
      </c>
      <c r="S437" s="214">
        <v>0</v>
      </c>
      <c r="T437" s="215">
        <f>S437*H437</f>
        <v>0</v>
      </c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R437" s="216" t="s">
        <v>277</v>
      </c>
      <c r="AT437" s="216" t="s">
        <v>178</v>
      </c>
      <c r="AU437" s="216" t="s">
        <v>85</v>
      </c>
      <c r="AY437" s="19" t="s">
        <v>175</v>
      </c>
      <c r="BE437" s="217">
        <f>IF(N437="základní",J437,0)</f>
        <v>0</v>
      </c>
      <c r="BF437" s="217">
        <f>IF(N437="snížená",J437,0)</f>
        <v>0</v>
      </c>
      <c r="BG437" s="217">
        <f>IF(N437="zákl. přenesená",J437,0)</f>
        <v>0</v>
      </c>
      <c r="BH437" s="217">
        <f>IF(N437="sníž. přenesená",J437,0)</f>
        <v>0</v>
      </c>
      <c r="BI437" s="217">
        <f>IF(N437="nulová",J437,0)</f>
        <v>0</v>
      </c>
      <c r="BJ437" s="19" t="s">
        <v>36</v>
      </c>
      <c r="BK437" s="217">
        <f>ROUND(I437*H437,2)</f>
        <v>0</v>
      </c>
      <c r="BL437" s="19" t="s">
        <v>277</v>
      </c>
      <c r="BM437" s="216" t="s">
        <v>651</v>
      </c>
    </row>
    <row r="438" s="13" customFormat="1">
      <c r="A438" s="13"/>
      <c r="B438" s="218"/>
      <c r="C438" s="219"/>
      <c r="D438" s="220" t="s">
        <v>183</v>
      </c>
      <c r="E438" s="221" t="s">
        <v>19</v>
      </c>
      <c r="F438" s="222" t="s">
        <v>582</v>
      </c>
      <c r="G438" s="219"/>
      <c r="H438" s="223">
        <v>1</v>
      </c>
      <c r="I438" s="224"/>
      <c r="J438" s="219"/>
      <c r="K438" s="219"/>
      <c r="L438" s="225"/>
      <c r="M438" s="226"/>
      <c r="N438" s="227"/>
      <c r="O438" s="227"/>
      <c r="P438" s="227"/>
      <c r="Q438" s="227"/>
      <c r="R438" s="227"/>
      <c r="S438" s="227"/>
      <c r="T438" s="228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29" t="s">
        <v>183</v>
      </c>
      <c r="AU438" s="229" t="s">
        <v>85</v>
      </c>
      <c r="AV438" s="13" t="s">
        <v>85</v>
      </c>
      <c r="AW438" s="13" t="s">
        <v>35</v>
      </c>
      <c r="AX438" s="13" t="s">
        <v>76</v>
      </c>
      <c r="AY438" s="229" t="s">
        <v>175</v>
      </c>
    </row>
    <row r="439" s="14" customFormat="1">
      <c r="A439" s="14"/>
      <c r="B439" s="230"/>
      <c r="C439" s="231"/>
      <c r="D439" s="220" t="s">
        <v>183</v>
      </c>
      <c r="E439" s="232" t="s">
        <v>19</v>
      </c>
      <c r="F439" s="233" t="s">
        <v>186</v>
      </c>
      <c r="G439" s="231"/>
      <c r="H439" s="234">
        <v>1</v>
      </c>
      <c r="I439" s="235"/>
      <c r="J439" s="231"/>
      <c r="K439" s="231"/>
      <c r="L439" s="236"/>
      <c r="M439" s="237"/>
      <c r="N439" s="238"/>
      <c r="O439" s="238"/>
      <c r="P439" s="238"/>
      <c r="Q439" s="238"/>
      <c r="R439" s="238"/>
      <c r="S439" s="238"/>
      <c r="T439" s="239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T439" s="240" t="s">
        <v>183</v>
      </c>
      <c r="AU439" s="240" t="s">
        <v>85</v>
      </c>
      <c r="AV439" s="14" t="s">
        <v>181</v>
      </c>
      <c r="AW439" s="14" t="s">
        <v>35</v>
      </c>
      <c r="AX439" s="14" t="s">
        <v>36</v>
      </c>
      <c r="AY439" s="240" t="s">
        <v>175</v>
      </c>
    </row>
    <row r="440" s="2" customFormat="1" ht="14.4" customHeight="1">
      <c r="A440" s="40"/>
      <c r="B440" s="41"/>
      <c r="C440" s="204" t="s">
        <v>652</v>
      </c>
      <c r="D440" s="204" t="s">
        <v>178</v>
      </c>
      <c r="E440" s="205" t="s">
        <v>653</v>
      </c>
      <c r="F440" s="206" t="s">
        <v>654</v>
      </c>
      <c r="G440" s="207" t="s">
        <v>548</v>
      </c>
      <c r="H440" s="208">
        <v>1</v>
      </c>
      <c r="I440" s="209"/>
      <c r="J440" s="210">
        <f>ROUND(I440*H440,2)</f>
        <v>0</v>
      </c>
      <c r="K440" s="211"/>
      <c r="L440" s="46"/>
      <c r="M440" s="212" t="s">
        <v>19</v>
      </c>
      <c r="N440" s="213" t="s">
        <v>47</v>
      </c>
      <c r="O440" s="86"/>
      <c r="P440" s="214">
        <f>O440*H440</f>
        <v>0</v>
      </c>
      <c r="Q440" s="214">
        <v>0.00024000000000000001</v>
      </c>
      <c r="R440" s="214">
        <f>Q440*H440</f>
        <v>0.00024000000000000001</v>
      </c>
      <c r="S440" s="214">
        <v>0</v>
      </c>
      <c r="T440" s="215">
        <f>S440*H440</f>
        <v>0</v>
      </c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R440" s="216" t="s">
        <v>277</v>
      </c>
      <c r="AT440" s="216" t="s">
        <v>178</v>
      </c>
      <c r="AU440" s="216" t="s">
        <v>85</v>
      </c>
      <c r="AY440" s="19" t="s">
        <v>175</v>
      </c>
      <c r="BE440" s="217">
        <f>IF(N440="základní",J440,0)</f>
        <v>0</v>
      </c>
      <c r="BF440" s="217">
        <f>IF(N440="snížená",J440,0)</f>
        <v>0</v>
      </c>
      <c r="BG440" s="217">
        <f>IF(N440="zákl. přenesená",J440,0)</f>
        <v>0</v>
      </c>
      <c r="BH440" s="217">
        <f>IF(N440="sníž. přenesená",J440,0)</f>
        <v>0</v>
      </c>
      <c r="BI440" s="217">
        <f>IF(N440="nulová",J440,0)</f>
        <v>0</v>
      </c>
      <c r="BJ440" s="19" t="s">
        <v>36</v>
      </c>
      <c r="BK440" s="217">
        <f>ROUND(I440*H440,2)</f>
        <v>0</v>
      </c>
      <c r="BL440" s="19" t="s">
        <v>277</v>
      </c>
      <c r="BM440" s="216" t="s">
        <v>655</v>
      </c>
    </row>
    <row r="441" s="13" customFormat="1">
      <c r="A441" s="13"/>
      <c r="B441" s="218"/>
      <c r="C441" s="219"/>
      <c r="D441" s="220" t="s">
        <v>183</v>
      </c>
      <c r="E441" s="221" t="s">
        <v>19</v>
      </c>
      <c r="F441" s="222" t="s">
        <v>656</v>
      </c>
      <c r="G441" s="219"/>
      <c r="H441" s="223">
        <v>1</v>
      </c>
      <c r="I441" s="224"/>
      <c r="J441" s="219"/>
      <c r="K441" s="219"/>
      <c r="L441" s="225"/>
      <c r="M441" s="226"/>
      <c r="N441" s="227"/>
      <c r="O441" s="227"/>
      <c r="P441" s="227"/>
      <c r="Q441" s="227"/>
      <c r="R441" s="227"/>
      <c r="S441" s="227"/>
      <c r="T441" s="228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29" t="s">
        <v>183</v>
      </c>
      <c r="AU441" s="229" t="s">
        <v>85</v>
      </c>
      <c r="AV441" s="13" t="s">
        <v>85</v>
      </c>
      <c r="AW441" s="13" t="s">
        <v>35</v>
      </c>
      <c r="AX441" s="13" t="s">
        <v>76</v>
      </c>
      <c r="AY441" s="229" t="s">
        <v>175</v>
      </c>
    </row>
    <row r="442" s="14" customFormat="1">
      <c r="A442" s="14"/>
      <c r="B442" s="230"/>
      <c r="C442" s="231"/>
      <c r="D442" s="220" t="s">
        <v>183</v>
      </c>
      <c r="E442" s="232" t="s">
        <v>19</v>
      </c>
      <c r="F442" s="233" t="s">
        <v>186</v>
      </c>
      <c r="G442" s="231"/>
      <c r="H442" s="234">
        <v>1</v>
      </c>
      <c r="I442" s="235"/>
      <c r="J442" s="231"/>
      <c r="K442" s="231"/>
      <c r="L442" s="236"/>
      <c r="M442" s="237"/>
      <c r="N442" s="238"/>
      <c r="O442" s="238"/>
      <c r="P442" s="238"/>
      <c r="Q442" s="238"/>
      <c r="R442" s="238"/>
      <c r="S442" s="238"/>
      <c r="T442" s="239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240" t="s">
        <v>183</v>
      </c>
      <c r="AU442" s="240" t="s">
        <v>85</v>
      </c>
      <c r="AV442" s="14" t="s">
        <v>181</v>
      </c>
      <c r="AW442" s="14" t="s">
        <v>35</v>
      </c>
      <c r="AX442" s="14" t="s">
        <v>36</v>
      </c>
      <c r="AY442" s="240" t="s">
        <v>175</v>
      </c>
    </row>
    <row r="443" s="2" customFormat="1" ht="14.4" customHeight="1">
      <c r="A443" s="40"/>
      <c r="B443" s="41"/>
      <c r="C443" s="204" t="s">
        <v>657</v>
      </c>
      <c r="D443" s="204" t="s">
        <v>178</v>
      </c>
      <c r="E443" s="205" t="s">
        <v>658</v>
      </c>
      <c r="F443" s="206" t="s">
        <v>659</v>
      </c>
      <c r="G443" s="207" t="s">
        <v>548</v>
      </c>
      <c r="H443" s="208">
        <v>1</v>
      </c>
      <c r="I443" s="209"/>
      <c r="J443" s="210">
        <f>ROUND(I443*H443,2)</f>
        <v>0</v>
      </c>
      <c r="K443" s="211"/>
      <c r="L443" s="46"/>
      <c r="M443" s="212" t="s">
        <v>19</v>
      </c>
      <c r="N443" s="213" t="s">
        <v>47</v>
      </c>
      <c r="O443" s="86"/>
      <c r="P443" s="214">
        <f>O443*H443</f>
        <v>0</v>
      </c>
      <c r="Q443" s="214">
        <v>0.0018</v>
      </c>
      <c r="R443" s="214">
        <f>Q443*H443</f>
        <v>0.0018</v>
      </c>
      <c r="S443" s="214">
        <v>0</v>
      </c>
      <c r="T443" s="215">
        <f>S443*H443</f>
        <v>0</v>
      </c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R443" s="216" t="s">
        <v>277</v>
      </c>
      <c r="AT443" s="216" t="s">
        <v>178</v>
      </c>
      <c r="AU443" s="216" t="s">
        <v>85</v>
      </c>
      <c r="AY443" s="19" t="s">
        <v>175</v>
      </c>
      <c r="BE443" s="217">
        <f>IF(N443="základní",J443,0)</f>
        <v>0</v>
      </c>
      <c r="BF443" s="217">
        <f>IF(N443="snížená",J443,0)</f>
        <v>0</v>
      </c>
      <c r="BG443" s="217">
        <f>IF(N443="zákl. přenesená",J443,0)</f>
        <v>0</v>
      </c>
      <c r="BH443" s="217">
        <f>IF(N443="sníž. přenesená",J443,0)</f>
        <v>0</v>
      </c>
      <c r="BI443" s="217">
        <f>IF(N443="nulová",J443,0)</f>
        <v>0</v>
      </c>
      <c r="BJ443" s="19" t="s">
        <v>36</v>
      </c>
      <c r="BK443" s="217">
        <f>ROUND(I443*H443,2)</f>
        <v>0</v>
      </c>
      <c r="BL443" s="19" t="s">
        <v>277</v>
      </c>
      <c r="BM443" s="216" t="s">
        <v>660</v>
      </c>
    </row>
    <row r="444" s="13" customFormat="1">
      <c r="A444" s="13"/>
      <c r="B444" s="218"/>
      <c r="C444" s="219"/>
      <c r="D444" s="220" t="s">
        <v>183</v>
      </c>
      <c r="E444" s="221" t="s">
        <v>19</v>
      </c>
      <c r="F444" s="222" t="s">
        <v>36</v>
      </c>
      <c r="G444" s="219"/>
      <c r="H444" s="223">
        <v>1</v>
      </c>
      <c r="I444" s="224"/>
      <c r="J444" s="219"/>
      <c r="K444" s="219"/>
      <c r="L444" s="225"/>
      <c r="M444" s="226"/>
      <c r="N444" s="227"/>
      <c r="O444" s="227"/>
      <c r="P444" s="227"/>
      <c r="Q444" s="227"/>
      <c r="R444" s="227"/>
      <c r="S444" s="227"/>
      <c r="T444" s="228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29" t="s">
        <v>183</v>
      </c>
      <c r="AU444" s="229" t="s">
        <v>85</v>
      </c>
      <c r="AV444" s="13" t="s">
        <v>85</v>
      </c>
      <c r="AW444" s="13" t="s">
        <v>35</v>
      </c>
      <c r="AX444" s="13" t="s">
        <v>76</v>
      </c>
      <c r="AY444" s="229" t="s">
        <v>175</v>
      </c>
    </row>
    <row r="445" s="14" customFormat="1">
      <c r="A445" s="14"/>
      <c r="B445" s="230"/>
      <c r="C445" s="231"/>
      <c r="D445" s="220" t="s">
        <v>183</v>
      </c>
      <c r="E445" s="232" t="s">
        <v>19</v>
      </c>
      <c r="F445" s="233" t="s">
        <v>186</v>
      </c>
      <c r="G445" s="231"/>
      <c r="H445" s="234">
        <v>1</v>
      </c>
      <c r="I445" s="235"/>
      <c r="J445" s="231"/>
      <c r="K445" s="231"/>
      <c r="L445" s="236"/>
      <c r="M445" s="237"/>
      <c r="N445" s="238"/>
      <c r="O445" s="238"/>
      <c r="P445" s="238"/>
      <c r="Q445" s="238"/>
      <c r="R445" s="238"/>
      <c r="S445" s="238"/>
      <c r="T445" s="239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T445" s="240" t="s">
        <v>183</v>
      </c>
      <c r="AU445" s="240" t="s">
        <v>85</v>
      </c>
      <c r="AV445" s="14" t="s">
        <v>181</v>
      </c>
      <c r="AW445" s="14" t="s">
        <v>35</v>
      </c>
      <c r="AX445" s="14" t="s">
        <v>36</v>
      </c>
      <c r="AY445" s="240" t="s">
        <v>175</v>
      </c>
    </row>
    <row r="446" s="2" customFormat="1" ht="14.4" customHeight="1">
      <c r="A446" s="40"/>
      <c r="B446" s="41"/>
      <c r="C446" s="204" t="s">
        <v>661</v>
      </c>
      <c r="D446" s="204" t="s">
        <v>178</v>
      </c>
      <c r="E446" s="205" t="s">
        <v>662</v>
      </c>
      <c r="F446" s="206" t="s">
        <v>663</v>
      </c>
      <c r="G446" s="207" t="s">
        <v>548</v>
      </c>
      <c r="H446" s="208">
        <v>2</v>
      </c>
      <c r="I446" s="209"/>
      <c r="J446" s="210">
        <f>ROUND(I446*H446,2)</f>
        <v>0</v>
      </c>
      <c r="K446" s="211"/>
      <c r="L446" s="46"/>
      <c r="M446" s="212" t="s">
        <v>19</v>
      </c>
      <c r="N446" s="213" t="s">
        <v>47</v>
      </c>
      <c r="O446" s="86"/>
      <c r="P446" s="214">
        <f>O446*H446</f>
        <v>0</v>
      </c>
      <c r="Q446" s="214">
        <v>0.0018</v>
      </c>
      <c r="R446" s="214">
        <f>Q446*H446</f>
        <v>0.0035999999999999999</v>
      </c>
      <c r="S446" s="214">
        <v>0</v>
      </c>
      <c r="T446" s="215">
        <f>S446*H446</f>
        <v>0</v>
      </c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R446" s="216" t="s">
        <v>277</v>
      </c>
      <c r="AT446" s="216" t="s">
        <v>178</v>
      </c>
      <c r="AU446" s="216" t="s">
        <v>85</v>
      </c>
      <c r="AY446" s="19" t="s">
        <v>175</v>
      </c>
      <c r="BE446" s="217">
        <f>IF(N446="základní",J446,0)</f>
        <v>0</v>
      </c>
      <c r="BF446" s="217">
        <f>IF(N446="snížená",J446,0)</f>
        <v>0</v>
      </c>
      <c r="BG446" s="217">
        <f>IF(N446="zákl. přenesená",J446,0)</f>
        <v>0</v>
      </c>
      <c r="BH446" s="217">
        <f>IF(N446="sníž. přenesená",J446,0)</f>
        <v>0</v>
      </c>
      <c r="BI446" s="217">
        <f>IF(N446="nulová",J446,0)</f>
        <v>0</v>
      </c>
      <c r="BJ446" s="19" t="s">
        <v>36</v>
      </c>
      <c r="BK446" s="217">
        <f>ROUND(I446*H446,2)</f>
        <v>0</v>
      </c>
      <c r="BL446" s="19" t="s">
        <v>277</v>
      </c>
      <c r="BM446" s="216" t="s">
        <v>664</v>
      </c>
    </row>
    <row r="447" s="13" customFormat="1">
      <c r="A447" s="13"/>
      <c r="B447" s="218"/>
      <c r="C447" s="219"/>
      <c r="D447" s="220" t="s">
        <v>183</v>
      </c>
      <c r="E447" s="221" t="s">
        <v>19</v>
      </c>
      <c r="F447" s="222" t="s">
        <v>665</v>
      </c>
      <c r="G447" s="219"/>
      <c r="H447" s="223">
        <v>1</v>
      </c>
      <c r="I447" s="224"/>
      <c r="J447" s="219"/>
      <c r="K447" s="219"/>
      <c r="L447" s="225"/>
      <c r="M447" s="226"/>
      <c r="N447" s="227"/>
      <c r="O447" s="227"/>
      <c r="P447" s="227"/>
      <c r="Q447" s="227"/>
      <c r="R447" s="227"/>
      <c r="S447" s="227"/>
      <c r="T447" s="228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29" t="s">
        <v>183</v>
      </c>
      <c r="AU447" s="229" t="s">
        <v>85</v>
      </c>
      <c r="AV447" s="13" t="s">
        <v>85</v>
      </c>
      <c r="AW447" s="13" t="s">
        <v>35</v>
      </c>
      <c r="AX447" s="13" t="s">
        <v>76</v>
      </c>
      <c r="AY447" s="229" t="s">
        <v>175</v>
      </c>
    </row>
    <row r="448" s="13" customFormat="1">
      <c r="A448" s="13"/>
      <c r="B448" s="218"/>
      <c r="C448" s="219"/>
      <c r="D448" s="220" t="s">
        <v>183</v>
      </c>
      <c r="E448" s="221" t="s">
        <v>19</v>
      </c>
      <c r="F448" s="222" t="s">
        <v>666</v>
      </c>
      <c r="G448" s="219"/>
      <c r="H448" s="223">
        <v>1</v>
      </c>
      <c r="I448" s="224"/>
      <c r="J448" s="219"/>
      <c r="K448" s="219"/>
      <c r="L448" s="225"/>
      <c r="M448" s="226"/>
      <c r="N448" s="227"/>
      <c r="O448" s="227"/>
      <c r="P448" s="227"/>
      <c r="Q448" s="227"/>
      <c r="R448" s="227"/>
      <c r="S448" s="227"/>
      <c r="T448" s="228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29" t="s">
        <v>183</v>
      </c>
      <c r="AU448" s="229" t="s">
        <v>85</v>
      </c>
      <c r="AV448" s="13" t="s">
        <v>85</v>
      </c>
      <c r="AW448" s="13" t="s">
        <v>35</v>
      </c>
      <c r="AX448" s="13" t="s">
        <v>76</v>
      </c>
      <c r="AY448" s="229" t="s">
        <v>175</v>
      </c>
    </row>
    <row r="449" s="14" customFormat="1">
      <c r="A449" s="14"/>
      <c r="B449" s="230"/>
      <c r="C449" s="231"/>
      <c r="D449" s="220" t="s">
        <v>183</v>
      </c>
      <c r="E449" s="232" t="s">
        <v>19</v>
      </c>
      <c r="F449" s="233" t="s">
        <v>186</v>
      </c>
      <c r="G449" s="231"/>
      <c r="H449" s="234">
        <v>2</v>
      </c>
      <c r="I449" s="235"/>
      <c r="J449" s="231"/>
      <c r="K449" s="231"/>
      <c r="L449" s="236"/>
      <c r="M449" s="237"/>
      <c r="N449" s="238"/>
      <c r="O449" s="238"/>
      <c r="P449" s="238"/>
      <c r="Q449" s="238"/>
      <c r="R449" s="238"/>
      <c r="S449" s="238"/>
      <c r="T449" s="239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40" t="s">
        <v>183</v>
      </c>
      <c r="AU449" s="240" t="s">
        <v>85</v>
      </c>
      <c r="AV449" s="14" t="s">
        <v>181</v>
      </c>
      <c r="AW449" s="14" t="s">
        <v>35</v>
      </c>
      <c r="AX449" s="14" t="s">
        <v>36</v>
      </c>
      <c r="AY449" s="240" t="s">
        <v>175</v>
      </c>
    </row>
    <row r="450" s="2" customFormat="1" ht="24.15" customHeight="1">
      <c r="A450" s="40"/>
      <c r="B450" s="41"/>
      <c r="C450" s="204" t="s">
        <v>667</v>
      </c>
      <c r="D450" s="204" t="s">
        <v>178</v>
      </c>
      <c r="E450" s="205" t="s">
        <v>668</v>
      </c>
      <c r="F450" s="206" t="s">
        <v>669</v>
      </c>
      <c r="G450" s="207" t="s">
        <v>548</v>
      </c>
      <c r="H450" s="208">
        <v>2</v>
      </c>
      <c r="I450" s="209"/>
      <c r="J450" s="210">
        <f>ROUND(I450*H450,2)</f>
        <v>0</v>
      </c>
      <c r="K450" s="211"/>
      <c r="L450" s="46"/>
      <c r="M450" s="212" t="s">
        <v>19</v>
      </c>
      <c r="N450" s="213" t="s">
        <v>47</v>
      </c>
      <c r="O450" s="86"/>
      <c r="P450" s="214">
        <f>O450*H450</f>
        <v>0</v>
      </c>
      <c r="Q450" s="214">
        <v>0.0010399999999999999</v>
      </c>
      <c r="R450" s="214">
        <f>Q450*H450</f>
        <v>0.0020799999999999998</v>
      </c>
      <c r="S450" s="214">
        <v>0</v>
      </c>
      <c r="T450" s="215">
        <f>S450*H450</f>
        <v>0</v>
      </c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R450" s="216" t="s">
        <v>277</v>
      </c>
      <c r="AT450" s="216" t="s">
        <v>178</v>
      </c>
      <c r="AU450" s="216" t="s">
        <v>85</v>
      </c>
      <c r="AY450" s="19" t="s">
        <v>175</v>
      </c>
      <c r="BE450" s="217">
        <f>IF(N450="základní",J450,0)</f>
        <v>0</v>
      </c>
      <c r="BF450" s="217">
        <f>IF(N450="snížená",J450,0)</f>
        <v>0</v>
      </c>
      <c r="BG450" s="217">
        <f>IF(N450="zákl. přenesená",J450,0)</f>
        <v>0</v>
      </c>
      <c r="BH450" s="217">
        <f>IF(N450="sníž. přenesená",J450,0)</f>
        <v>0</v>
      </c>
      <c r="BI450" s="217">
        <f>IF(N450="nulová",J450,0)</f>
        <v>0</v>
      </c>
      <c r="BJ450" s="19" t="s">
        <v>36</v>
      </c>
      <c r="BK450" s="217">
        <f>ROUND(I450*H450,2)</f>
        <v>0</v>
      </c>
      <c r="BL450" s="19" t="s">
        <v>277</v>
      </c>
      <c r="BM450" s="216" t="s">
        <v>670</v>
      </c>
    </row>
    <row r="451" s="13" customFormat="1">
      <c r="A451" s="13"/>
      <c r="B451" s="218"/>
      <c r="C451" s="219"/>
      <c r="D451" s="220" t="s">
        <v>183</v>
      </c>
      <c r="E451" s="221" t="s">
        <v>19</v>
      </c>
      <c r="F451" s="222" t="s">
        <v>577</v>
      </c>
      <c r="G451" s="219"/>
      <c r="H451" s="223">
        <v>2</v>
      </c>
      <c r="I451" s="224"/>
      <c r="J451" s="219"/>
      <c r="K451" s="219"/>
      <c r="L451" s="225"/>
      <c r="M451" s="226"/>
      <c r="N451" s="227"/>
      <c r="O451" s="227"/>
      <c r="P451" s="227"/>
      <c r="Q451" s="227"/>
      <c r="R451" s="227"/>
      <c r="S451" s="227"/>
      <c r="T451" s="228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29" t="s">
        <v>183</v>
      </c>
      <c r="AU451" s="229" t="s">
        <v>85</v>
      </c>
      <c r="AV451" s="13" t="s">
        <v>85</v>
      </c>
      <c r="AW451" s="13" t="s">
        <v>35</v>
      </c>
      <c r="AX451" s="13" t="s">
        <v>76</v>
      </c>
      <c r="AY451" s="229" t="s">
        <v>175</v>
      </c>
    </row>
    <row r="452" s="14" customFormat="1">
      <c r="A452" s="14"/>
      <c r="B452" s="230"/>
      <c r="C452" s="231"/>
      <c r="D452" s="220" t="s">
        <v>183</v>
      </c>
      <c r="E452" s="232" t="s">
        <v>19</v>
      </c>
      <c r="F452" s="233" t="s">
        <v>186</v>
      </c>
      <c r="G452" s="231"/>
      <c r="H452" s="234">
        <v>2</v>
      </c>
      <c r="I452" s="235"/>
      <c r="J452" s="231"/>
      <c r="K452" s="231"/>
      <c r="L452" s="236"/>
      <c r="M452" s="237"/>
      <c r="N452" s="238"/>
      <c r="O452" s="238"/>
      <c r="P452" s="238"/>
      <c r="Q452" s="238"/>
      <c r="R452" s="238"/>
      <c r="S452" s="238"/>
      <c r="T452" s="239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40" t="s">
        <v>183</v>
      </c>
      <c r="AU452" s="240" t="s">
        <v>85</v>
      </c>
      <c r="AV452" s="14" t="s">
        <v>181</v>
      </c>
      <c r="AW452" s="14" t="s">
        <v>35</v>
      </c>
      <c r="AX452" s="14" t="s">
        <v>36</v>
      </c>
      <c r="AY452" s="240" t="s">
        <v>175</v>
      </c>
    </row>
    <row r="453" s="2" customFormat="1" ht="24.15" customHeight="1">
      <c r="A453" s="40"/>
      <c r="B453" s="41"/>
      <c r="C453" s="204" t="s">
        <v>671</v>
      </c>
      <c r="D453" s="204" t="s">
        <v>178</v>
      </c>
      <c r="E453" s="205" t="s">
        <v>672</v>
      </c>
      <c r="F453" s="206" t="s">
        <v>673</v>
      </c>
      <c r="G453" s="207" t="s">
        <v>482</v>
      </c>
      <c r="H453" s="273"/>
      <c r="I453" s="209"/>
      <c r="J453" s="210">
        <f>ROUND(I453*H453,2)</f>
        <v>0</v>
      </c>
      <c r="K453" s="211"/>
      <c r="L453" s="46"/>
      <c r="M453" s="212" t="s">
        <v>19</v>
      </c>
      <c r="N453" s="213" t="s">
        <v>47</v>
      </c>
      <c r="O453" s="86"/>
      <c r="P453" s="214">
        <f>O453*H453</f>
        <v>0</v>
      </c>
      <c r="Q453" s="214">
        <v>0</v>
      </c>
      <c r="R453" s="214">
        <f>Q453*H453</f>
        <v>0</v>
      </c>
      <c r="S453" s="214">
        <v>0</v>
      </c>
      <c r="T453" s="215">
        <f>S453*H453</f>
        <v>0</v>
      </c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R453" s="216" t="s">
        <v>277</v>
      </c>
      <c r="AT453" s="216" t="s">
        <v>178</v>
      </c>
      <c r="AU453" s="216" t="s">
        <v>85</v>
      </c>
      <c r="AY453" s="19" t="s">
        <v>175</v>
      </c>
      <c r="BE453" s="217">
        <f>IF(N453="základní",J453,0)</f>
        <v>0</v>
      </c>
      <c r="BF453" s="217">
        <f>IF(N453="snížená",J453,0)</f>
        <v>0</v>
      </c>
      <c r="BG453" s="217">
        <f>IF(N453="zákl. přenesená",J453,0)</f>
        <v>0</v>
      </c>
      <c r="BH453" s="217">
        <f>IF(N453="sníž. přenesená",J453,0)</f>
        <v>0</v>
      </c>
      <c r="BI453" s="217">
        <f>IF(N453="nulová",J453,0)</f>
        <v>0</v>
      </c>
      <c r="BJ453" s="19" t="s">
        <v>36</v>
      </c>
      <c r="BK453" s="217">
        <f>ROUND(I453*H453,2)</f>
        <v>0</v>
      </c>
      <c r="BL453" s="19" t="s">
        <v>277</v>
      </c>
      <c r="BM453" s="216" t="s">
        <v>674</v>
      </c>
    </row>
    <row r="454" s="12" customFormat="1" ht="22.8" customHeight="1">
      <c r="A454" s="12"/>
      <c r="B454" s="188"/>
      <c r="C454" s="189"/>
      <c r="D454" s="190" t="s">
        <v>75</v>
      </c>
      <c r="E454" s="202" t="s">
        <v>675</v>
      </c>
      <c r="F454" s="202" t="s">
        <v>676</v>
      </c>
      <c r="G454" s="189"/>
      <c r="H454" s="189"/>
      <c r="I454" s="192"/>
      <c r="J454" s="203">
        <f>BK454</f>
        <v>0</v>
      </c>
      <c r="K454" s="189"/>
      <c r="L454" s="194"/>
      <c r="M454" s="195"/>
      <c r="N454" s="196"/>
      <c r="O454" s="196"/>
      <c r="P454" s="197">
        <f>SUM(P455:P463)</f>
        <v>0</v>
      </c>
      <c r="Q454" s="196"/>
      <c r="R454" s="197">
        <f>SUM(R455:R463)</f>
        <v>0.028049999999999999</v>
      </c>
      <c r="S454" s="196"/>
      <c r="T454" s="198">
        <f>SUM(T455:T463)</f>
        <v>0</v>
      </c>
      <c r="U454" s="12"/>
      <c r="V454" s="12"/>
      <c r="W454" s="12"/>
      <c r="X454" s="12"/>
      <c r="Y454" s="12"/>
      <c r="Z454" s="12"/>
      <c r="AA454" s="12"/>
      <c r="AB454" s="12"/>
      <c r="AC454" s="12"/>
      <c r="AD454" s="12"/>
      <c r="AE454" s="12"/>
      <c r="AR454" s="199" t="s">
        <v>85</v>
      </c>
      <c r="AT454" s="200" t="s">
        <v>75</v>
      </c>
      <c r="AU454" s="200" t="s">
        <v>36</v>
      </c>
      <c r="AY454" s="199" t="s">
        <v>175</v>
      </c>
      <c r="BK454" s="201">
        <f>SUM(BK455:BK463)</f>
        <v>0</v>
      </c>
    </row>
    <row r="455" s="2" customFormat="1" ht="24.15" customHeight="1">
      <c r="A455" s="40"/>
      <c r="B455" s="41"/>
      <c r="C455" s="204" t="s">
        <v>677</v>
      </c>
      <c r="D455" s="204" t="s">
        <v>178</v>
      </c>
      <c r="E455" s="205" t="s">
        <v>678</v>
      </c>
      <c r="F455" s="206" t="s">
        <v>679</v>
      </c>
      <c r="G455" s="207" t="s">
        <v>548</v>
      </c>
      <c r="H455" s="208">
        <v>3</v>
      </c>
      <c r="I455" s="209"/>
      <c r="J455" s="210">
        <f>ROUND(I455*H455,2)</f>
        <v>0</v>
      </c>
      <c r="K455" s="211"/>
      <c r="L455" s="46"/>
      <c r="M455" s="212" t="s">
        <v>19</v>
      </c>
      <c r="N455" s="213" t="s">
        <v>47</v>
      </c>
      <c r="O455" s="86"/>
      <c r="P455" s="214">
        <f>O455*H455</f>
        <v>0</v>
      </c>
      <c r="Q455" s="214">
        <v>0.0091999999999999998</v>
      </c>
      <c r="R455" s="214">
        <f>Q455*H455</f>
        <v>0.0276</v>
      </c>
      <c r="S455" s="214">
        <v>0</v>
      </c>
      <c r="T455" s="215">
        <f>S455*H455</f>
        <v>0</v>
      </c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R455" s="216" t="s">
        <v>277</v>
      </c>
      <c r="AT455" s="216" t="s">
        <v>178</v>
      </c>
      <c r="AU455" s="216" t="s">
        <v>85</v>
      </c>
      <c r="AY455" s="19" t="s">
        <v>175</v>
      </c>
      <c r="BE455" s="217">
        <f>IF(N455="základní",J455,0)</f>
        <v>0</v>
      </c>
      <c r="BF455" s="217">
        <f>IF(N455="snížená",J455,0)</f>
        <v>0</v>
      </c>
      <c r="BG455" s="217">
        <f>IF(N455="zákl. přenesená",J455,0)</f>
        <v>0</v>
      </c>
      <c r="BH455" s="217">
        <f>IF(N455="sníž. přenesená",J455,0)</f>
        <v>0</v>
      </c>
      <c r="BI455" s="217">
        <f>IF(N455="nulová",J455,0)</f>
        <v>0</v>
      </c>
      <c r="BJ455" s="19" t="s">
        <v>36</v>
      </c>
      <c r="BK455" s="217">
        <f>ROUND(I455*H455,2)</f>
        <v>0</v>
      </c>
      <c r="BL455" s="19" t="s">
        <v>277</v>
      </c>
      <c r="BM455" s="216" t="s">
        <v>680</v>
      </c>
    </row>
    <row r="456" s="13" customFormat="1">
      <c r="A456" s="13"/>
      <c r="B456" s="218"/>
      <c r="C456" s="219"/>
      <c r="D456" s="220" t="s">
        <v>183</v>
      </c>
      <c r="E456" s="221" t="s">
        <v>19</v>
      </c>
      <c r="F456" s="222" t="s">
        <v>681</v>
      </c>
      <c r="G456" s="219"/>
      <c r="H456" s="223">
        <v>2</v>
      </c>
      <c r="I456" s="224"/>
      <c r="J456" s="219"/>
      <c r="K456" s="219"/>
      <c r="L456" s="225"/>
      <c r="M456" s="226"/>
      <c r="N456" s="227"/>
      <c r="O456" s="227"/>
      <c r="P456" s="227"/>
      <c r="Q456" s="227"/>
      <c r="R456" s="227"/>
      <c r="S456" s="227"/>
      <c r="T456" s="228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29" t="s">
        <v>183</v>
      </c>
      <c r="AU456" s="229" t="s">
        <v>85</v>
      </c>
      <c r="AV456" s="13" t="s">
        <v>85</v>
      </c>
      <c r="AW456" s="13" t="s">
        <v>35</v>
      </c>
      <c r="AX456" s="13" t="s">
        <v>76</v>
      </c>
      <c r="AY456" s="229" t="s">
        <v>175</v>
      </c>
    </row>
    <row r="457" s="13" customFormat="1">
      <c r="A457" s="13"/>
      <c r="B457" s="218"/>
      <c r="C457" s="219"/>
      <c r="D457" s="220" t="s">
        <v>183</v>
      </c>
      <c r="E457" s="221" t="s">
        <v>19</v>
      </c>
      <c r="F457" s="222" t="s">
        <v>682</v>
      </c>
      <c r="G457" s="219"/>
      <c r="H457" s="223">
        <v>1</v>
      </c>
      <c r="I457" s="224"/>
      <c r="J457" s="219"/>
      <c r="K457" s="219"/>
      <c r="L457" s="225"/>
      <c r="M457" s="226"/>
      <c r="N457" s="227"/>
      <c r="O457" s="227"/>
      <c r="P457" s="227"/>
      <c r="Q457" s="227"/>
      <c r="R457" s="227"/>
      <c r="S457" s="227"/>
      <c r="T457" s="228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29" t="s">
        <v>183</v>
      </c>
      <c r="AU457" s="229" t="s">
        <v>85</v>
      </c>
      <c r="AV457" s="13" t="s">
        <v>85</v>
      </c>
      <c r="AW457" s="13" t="s">
        <v>35</v>
      </c>
      <c r="AX457" s="13" t="s">
        <v>76</v>
      </c>
      <c r="AY457" s="229" t="s">
        <v>175</v>
      </c>
    </row>
    <row r="458" s="14" customFormat="1">
      <c r="A458" s="14"/>
      <c r="B458" s="230"/>
      <c r="C458" s="231"/>
      <c r="D458" s="220" t="s">
        <v>183</v>
      </c>
      <c r="E458" s="232" t="s">
        <v>19</v>
      </c>
      <c r="F458" s="233" t="s">
        <v>186</v>
      </c>
      <c r="G458" s="231"/>
      <c r="H458" s="234">
        <v>3</v>
      </c>
      <c r="I458" s="235"/>
      <c r="J458" s="231"/>
      <c r="K458" s="231"/>
      <c r="L458" s="236"/>
      <c r="M458" s="237"/>
      <c r="N458" s="238"/>
      <c r="O458" s="238"/>
      <c r="P458" s="238"/>
      <c r="Q458" s="238"/>
      <c r="R458" s="238"/>
      <c r="S458" s="238"/>
      <c r="T458" s="239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T458" s="240" t="s">
        <v>183</v>
      </c>
      <c r="AU458" s="240" t="s">
        <v>85</v>
      </c>
      <c r="AV458" s="14" t="s">
        <v>181</v>
      </c>
      <c r="AW458" s="14" t="s">
        <v>35</v>
      </c>
      <c r="AX458" s="14" t="s">
        <v>36</v>
      </c>
      <c r="AY458" s="240" t="s">
        <v>175</v>
      </c>
    </row>
    <row r="459" s="2" customFormat="1" ht="14.4" customHeight="1">
      <c r="A459" s="40"/>
      <c r="B459" s="41"/>
      <c r="C459" s="204" t="s">
        <v>683</v>
      </c>
      <c r="D459" s="204" t="s">
        <v>178</v>
      </c>
      <c r="E459" s="205" t="s">
        <v>684</v>
      </c>
      <c r="F459" s="206" t="s">
        <v>685</v>
      </c>
      <c r="G459" s="207" t="s">
        <v>548</v>
      </c>
      <c r="H459" s="208">
        <v>3</v>
      </c>
      <c r="I459" s="209"/>
      <c r="J459" s="210">
        <f>ROUND(I459*H459,2)</f>
        <v>0</v>
      </c>
      <c r="K459" s="211"/>
      <c r="L459" s="46"/>
      <c r="M459" s="212" t="s">
        <v>19</v>
      </c>
      <c r="N459" s="213" t="s">
        <v>47</v>
      </c>
      <c r="O459" s="86"/>
      <c r="P459" s="214">
        <f>O459*H459</f>
        <v>0</v>
      </c>
      <c r="Q459" s="214">
        <v>0.00014999999999999999</v>
      </c>
      <c r="R459" s="214">
        <f>Q459*H459</f>
        <v>0.00044999999999999999</v>
      </c>
      <c r="S459" s="214">
        <v>0</v>
      </c>
      <c r="T459" s="215">
        <f>S459*H459</f>
        <v>0</v>
      </c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R459" s="216" t="s">
        <v>277</v>
      </c>
      <c r="AT459" s="216" t="s">
        <v>178</v>
      </c>
      <c r="AU459" s="216" t="s">
        <v>85</v>
      </c>
      <c r="AY459" s="19" t="s">
        <v>175</v>
      </c>
      <c r="BE459" s="217">
        <f>IF(N459="základní",J459,0)</f>
        <v>0</v>
      </c>
      <c r="BF459" s="217">
        <f>IF(N459="snížená",J459,0)</f>
        <v>0</v>
      </c>
      <c r="BG459" s="217">
        <f>IF(N459="zákl. přenesená",J459,0)</f>
        <v>0</v>
      </c>
      <c r="BH459" s="217">
        <f>IF(N459="sníž. přenesená",J459,0)</f>
        <v>0</v>
      </c>
      <c r="BI459" s="217">
        <f>IF(N459="nulová",J459,0)</f>
        <v>0</v>
      </c>
      <c r="BJ459" s="19" t="s">
        <v>36</v>
      </c>
      <c r="BK459" s="217">
        <f>ROUND(I459*H459,2)</f>
        <v>0</v>
      </c>
      <c r="BL459" s="19" t="s">
        <v>277</v>
      </c>
      <c r="BM459" s="216" t="s">
        <v>686</v>
      </c>
    </row>
    <row r="460" s="13" customFormat="1">
      <c r="A460" s="13"/>
      <c r="B460" s="218"/>
      <c r="C460" s="219"/>
      <c r="D460" s="220" t="s">
        <v>183</v>
      </c>
      <c r="E460" s="221" t="s">
        <v>19</v>
      </c>
      <c r="F460" s="222" t="s">
        <v>681</v>
      </c>
      <c r="G460" s="219"/>
      <c r="H460" s="223">
        <v>2</v>
      </c>
      <c r="I460" s="224"/>
      <c r="J460" s="219"/>
      <c r="K460" s="219"/>
      <c r="L460" s="225"/>
      <c r="M460" s="226"/>
      <c r="N460" s="227"/>
      <c r="O460" s="227"/>
      <c r="P460" s="227"/>
      <c r="Q460" s="227"/>
      <c r="R460" s="227"/>
      <c r="S460" s="227"/>
      <c r="T460" s="228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29" t="s">
        <v>183</v>
      </c>
      <c r="AU460" s="229" t="s">
        <v>85</v>
      </c>
      <c r="AV460" s="13" t="s">
        <v>85</v>
      </c>
      <c r="AW460" s="13" t="s">
        <v>35</v>
      </c>
      <c r="AX460" s="13" t="s">
        <v>76</v>
      </c>
      <c r="AY460" s="229" t="s">
        <v>175</v>
      </c>
    </row>
    <row r="461" s="13" customFormat="1">
      <c r="A461" s="13"/>
      <c r="B461" s="218"/>
      <c r="C461" s="219"/>
      <c r="D461" s="220" t="s">
        <v>183</v>
      </c>
      <c r="E461" s="221" t="s">
        <v>19</v>
      </c>
      <c r="F461" s="222" t="s">
        <v>682</v>
      </c>
      <c r="G461" s="219"/>
      <c r="H461" s="223">
        <v>1</v>
      </c>
      <c r="I461" s="224"/>
      <c r="J461" s="219"/>
      <c r="K461" s="219"/>
      <c r="L461" s="225"/>
      <c r="M461" s="226"/>
      <c r="N461" s="227"/>
      <c r="O461" s="227"/>
      <c r="P461" s="227"/>
      <c r="Q461" s="227"/>
      <c r="R461" s="227"/>
      <c r="S461" s="227"/>
      <c r="T461" s="228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29" t="s">
        <v>183</v>
      </c>
      <c r="AU461" s="229" t="s">
        <v>85</v>
      </c>
      <c r="AV461" s="13" t="s">
        <v>85</v>
      </c>
      <c r="AW461" s="13" t="s">
        <v>35</v>
      </c>
      <c r="AX461" s="13" t="s">
        <v>76</v>
      </c>
      <c r="AY461" s="229" t="s">
        <v>175</v>
      </c>
    </row>
    <row r="462" s="14" customFormat="1">
      <c r="A462" s="14"/>
      <c r="B462" s="230"/>
      <c r="C462" s="231"/>
      <c r="D462" s="220" t="s">
        <v>183</v>
      </c>
      <c r="E462" s="232" t="s">
        <v>19</v>
      </c>
      <c r="F462" s="233" t="s">
        <v>186</v>
      </c>
      <c r="G462" s="231"/>
      <c r="H462" s="234">
        <v>3</v>
      </c>
      <c r="I462" s="235"/>
      <c r="J462" s="231"/>
      <c r="K462" s="231"/>
      <c r="L462" s="236"/>
      <c r="M462" s="237"/>
      <c r="N462" s="238"/>
      <c r="O462" s="238"/>
      <c r="P462" s="238"/>
      <c r="Q462" s="238"/>
      <c r="R462" s="238"/>
      <c r="S462" s="238"/>
      <c r="T462" s="239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T462" s="240" t="s">
        <v>183</v>
      </c>
      <c r="AU462" s="240" t="s">
        <v>85</v>
      </c>
      <c r="AV462" s="14" t="s">
        <v>181</v>
      </c>
      <c r="AW462" s="14" t="s">
        <v>35</v>
      </c>
      <c r="AX462" s="14" t="s">
        <v>36</v>
      </c>
      <c r="AY462" s="240" t="s">
        <v>175</v>
      </c>
    </row>
    <row r="463" s="2" customFormat="1" ht="24.15" customHeight="1">
      <c r="A463" s="40"/>
      <c r="B463" s="41"/>
      <c r="C463" s="204" t="s">
        <v>687</v>
      </c>
      <c r="D463" s="204" t="s">
        <v>178</v>
      </c>
      <c r="E463" s="205" t="s">
        <v>688</v>
      </c>
      <c r="F463" s="206" t="s">
        <v>689</v>
      </c>
      <c r="G463" s="207" t="s">
        <v>482</v>
      </c>
      <c r="H463" s="273"/>
      <c r="I463" s="209"/>
      <c r="J463" s="210">
        <f>ROUND(I463*H463,2)</f>
        <v>0</v>
      </c>
      <c r="K463" s="211"/>
      <c r="L463" s="46"/>
      <c r="M463" s="212" t="s">
        <v>19</v>
      </c>
      <c r="N463" s="213" t="s">
        <v>47</v>
      </c>
      <c r="O463" s="86"/>
      <c r="P463" s="214">
        <f>O463*H463</f>
        <v>0</v>
      </c>
      <c r="Q463" s="214">
        <v>0</v>
      </c>
      <c r="R463" s="214">
        <f>Q463*H463</f>
        <v>0</v>
      </c>
      <c r="S463" s="214">
        <v>0</v>
      </c>
      <c r="T463" s="215">
        <f>S463*H463</f>
        <v>0</v>
      </c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R463" s="216" t="s">
        <v>277</v>
      </c>
      <c r="AT463" s="216" t="s">
        <v>178</v>
      </c>
      <c r="AU463" s="216" t="s">
        <v>85</v>
      </c>
      <c r="AY463" s="19" t="s">
        <v>175</v>
      </c>
      <c r="BE463" s="217">
        <f>IF(N463="základní",J463,0)</f>
        <v>0</v>
      </c>
      <c r="BF463" s="217">
        <f>IF(N463="snížená",J463,0)</f>
        <v>0</v>
      </c>
      <c r="BG463" s="217">
        <f>IF(N463="zákl. přenesená",J463,0)</f>
        <v>0</v>
      </c>
      <c r="BH463" s="217">
        <f>IF(N463="sníž. přenesená",J463,0)</f>
        <v>0</v>
      </c>
      <c r="BI463" s="217">
        <f>IF(N463="nulová",J463,0)</f>
        <v>0</v>
      </c>
      <c r="BJ463" s="19" t="s">
        <v>36</v>
      </c>
      <c r="BK463" s="217">
        <f>ROUND(I463*H463,2)</f>
        <v>0</v>
      </c>
      <c r="BL463" s="19" t="s">
        <v>277</v>
      </c>
      <c r="BM463" s="216" t="s">
        <v>690</v>
      </c>
    </row>
    <row r="464" s="12" customFormat="1" ht="22.8" customHeight="1">
      <c r="A464" s="12"/>
      <c r="B464" s="188"/>
      <c r="C464" s="189"/>
      <c r="D464" s="190" t="s">
        <v>75</v>
      </c>
      <c r="E464" s="202" t="s">
        <v>691</v>
      </c>
      <c r="F464" s="202" t="s">
        <v>692</v>
      </c>
      <c r="G464" s="189"/>
      <c r="H464" s="189"/>
      <c r="I464" s="192"/>
      <c r="J464" s="203">
        <f>BK464</f>
        <v>0</v>
      </c>
      <c r="K464" s="189"/>
      <c r="L464" s="194"/>
      <c r="M464" s="195"/>
      <c r="N464" s="196"/>
      <c r="O464" s="196"/>
      <c r="P464" s="197">
        <f>SUM(P465:P473)</f>
        <v>0</v>
      </c>
      <c r="Q464" s="196"/>
      <c r="R464" s="197">
        <f>SUM(R465:R473)</f>
        <v>0</v>
      </c>
      <c r="S464" s="196"/>
      <c r="T464" s="198">
        <f>SUM(T465:T473)</f>
        <v>0</v>
      </c>
      <c r="U464" s="12"/>
      <c r="V464" s="12"/>
      <c r="W464" s="12"/>
      <c r="X464" s="12"/>
      <c r="Y464" s="12"/>
      <c r="Z464" s="12"/>
      <c r="AA464" s="12"/>
      <c r="AB464" s="12"/>
      <c r="AC464" s="12"/>
      <c r="AD464" s="12"/>
      <c r="AE464" s="12"/>
      <c r="AR464" s="199" t="s">
        <v>85</v>
      </c>
      <c r="AT464" s="200" t="s">
        <v>75</v>
      </c>
      <c r="AU464" s="200" t="s">
        <v>36</v>
      </c>
      <c r="AY464" s="199" t="s">
        <v>175</v>
      </c>
      <c r="BK464" s="201">
        <f>SUM(BK465:BK473)</f>
        <v>0</v>
      </c>
    </row>
    <row r="465" s="2" customFormat="1" ht="14.4" customHeight="1">
      <c r="A465" s="40"/>
      <c r="B465" s="41"/>
      <c r="C465" s="204" t="s">
        <v>693</v>
      </c>
      <c r="D465" s="204" t="s">
        <v>178</v>
      </c>
      <c r="E465" s="205" t="s">
        <v>694</v>
      </c>
      <c r="F465" s="206" t="s">
        <v>695</v>
      </c>
      <c r="G465" s="207" t="s">
        <v>378</v>
      </c>
      <c r="H465" s="208">
        <v>1</v>
      </c>
      <c r="I465" s="209"/>
      <c r="J465" s="210">
        <f>ROUND(I465*H465,2)</f>
        <v>0</v>
      </c>
      <c r="K465" s="211"/>
      <c r="L465" s="46"/>
      <c r="M465" s="212" t="s">
        <v>19</v>
      </c>
      <c r="N465" s="213" t="s">
        <v>47</v>
      </c>
      <c r="O465" s="86"/>
      <c r="P465" s="214">
        <f>O465*H465</f>
        <v>0</v>
      </c>
      <c r="Q465" s="214">
        <v>0</v>
      </c>
      <c r="R465" s="214">
        <f>Q465*H465</f>
        <v>0</v>
      </c>
      <c r="S465" s="214">
        <v>0</v>
      </c>
      <c r="T465" s="215">
        <f>S465*H465</f>
        <v>0</v>
      </c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R465" s="216" t="s">
        <v>277</v>
      </c>
      <c r="AT465" s="216" t="s">
        <v>178</v>
      </c>
      <c r="AU465" s="216" t="s">
        <v>85</v>
      </c>
      <c r="AY465" s="19" t="s">
        <v>175</v>
      </c>
      <c r="BE465" s="217">
        <f>IF(N465="základní",J465,0)</f>
        <v>0</v>
      </c>
      <c r="BF465" s="217">
        <f>IF(N465="snížená",J465,0)</f>
        <v>0</v>
      </c>
      <c r="BG465" s="217">
        <f>IF(N465="zákl. přenesená",J465,0)</f>
        <v>0</v>
      </c>
      <c r="BH465" s="217">
        <f>IF(N465="sníž. přenesená",J465,0)</f>
        <v>0</v>
      </c>
      <c r="BI465" s="217">
        <f>IF(N465="nulová",J465,0)</f>
        <v>0</v>
      </c>
      <c r="BJ465" s="19" t="s">
        <v>36</v>
      </c>
      <c r="BK465" s="217">
        <f>ROUND(I465*H465,2)</f>
        <v>0</v>
      </c>
      <c r="BL465" s="19" t="s">
        <v>277</v>
      </c>
      <c r="BM465" s="216" t="s">
        <v>696</v>
      </c>
    </row>
    <row r="466" s="15" customFormat="1">
      <c r="A466" s="15"/>
      <c r="B466" s="241"/>
      <c r="C466" s="242"/>
      <c r="D466" s="220" t="s">
        <v>183</v>
      </c>
      <c r="E466" s="243" t="s">
        <v>19</v>
      </c>
      <c r="F466" s="244" t="s">
        <v>697</v>
      </c>
      <c r="G466" s="242"/>
      <c r="H466" s="243" t="s">
        <v>19</v>
      </c>
      <c r="I466" s="245"/>
      <c r="J466" s="242"/>
      <c r="K466" s="242"/>
      <c r="L466" s="246"/>
      <c r="M466" s="247"/>
      <c r="N466" s="248"/>
      <c r="O466" s="248"/>
      <c r="P466" s="248"/>
      <c r="Q466" s="248"/>
      <c r="R466" s="248"/>
      <c r="S466" s="248"/>
      <c r="T466" s="249"/>
      <c r="U466" s="15"/>
      <c r="V466" s="15"/>
      <c r="W466" s="15"/>
      <c r="X466" s="15"/>
      <c r="Y466" s="15"/>
      <c r="Z466" s="15"/>
      <c r="AA466" s="15"/>
      <c r="AB466" s="15"/>
      <c r="AC466" s="15"/>
      <c r="AD466" s="15"/>
      <c r="AE466" s="15"/>
      <c r="AT466" s="250" t="s">
        <v>183</v>
      </c>
      <c r="AU466" s="250" t="s">
        <v>85</v>
      </c>
      <c r="AV466" s="15" t="s">
        <v>36</v>
      </c>
      <c r="AW466" s="15" t="s">
        <v>35</v>
      </c>
      <c r="AX466" s="15" t="s">
        <v>76</v>
      </c>
      <c r="AY466" s="250" t="s">
        <v>175</v>
      </c>
    </row>
    <row r="467" s="15" customFormat="1">
      <c r="A467" s="15"/>
      <c r="B467" s="241"/>
      <c r="C467" s="242"/>
      <c r="D467" s="220" t="s">
        <v>183</v>
      </c>
      <c r="E467" s="243" t="s">
        <v>19</v>
      </c>
      <c r="F467" s="244" t="s">
        <v>698</v>
      </c>
      <c r="G467" s="242"/>
      <c r="H467" s="243" t="s">
        <v>19</v>
      </c>
      <c r="I467" s="245"/>
      <c r="J467" s="242"/>
      <c r="K467" s="242"/>
      <c r="L467" s="246"/>
      <c r="M467" s="247"/>
      <c r="N467" s="248"/>
      <c r="O467" s="248"/>
      <c r="P467" s="248"/>
      <c r="Q467" s="248"/>
      <c r="R467" s="248"/>
      <c r="S467" s="248"/>
      <c r="T467" s="249"/>
      <c r="U467" s="15"/>
      <c r="V467" s="15"/>
      <c r="W467" s="15"/>
      <c r="X467" s="15"/>
      <c r="Y467" s="15"/>
      <c r="Z467" s="15"/>
      <c r="AA467" s="15"/>
      <c r="AB467" s="15"/>
      <c r="AC467" s="15"/>
      <c r="AD467" s="15"/>
      <c r="AE467" s="15"/>
      <c r="AT467" s="250" t="s">
        <v>183</v>
      </c>
      <c r="AU467" s="250" t="s">
        <v>85</v>
      </c>
      <c r="AV467" s="15" t="s">
        <v>36</v>
      </c>
      <c r="AW467" s="15" t="s">
        <v>35</v>
      </c>
      <c r="AX467" s="15" t="s">
        <v>76</v>
      </c>
      <c r="AY467" s="250" t="s">
        <v>175</v>
      </c>
    </row>
    <row r="468" s="15" customFormat="1">
      <c r="A468" s="15"/>
      <c r="B468" s="241"/>
      <c r="C468" s="242"/>
      <c r="D468" s="220" t="s">
        <v>183</v>
      </c>
      <c r="E468" s="243" t="s">
        <v>19</v>
      </c>
      <c r="F468" s="244" t="s">
        <v>699</v>
      </c>
      <c r="G468" s="242"/>
      <c r="H468" s="243" t="s">
        <v>19</v>
      </c>
      <c r="I468" s="245"/>
      <c r="J468" s="242"/>
      <c r="K468" s="242"/>
      <c r="L468" s="246"/>
      <c r="M468" s="247"/>
      <c r="N468" s="248"/>
      <c r="O468" s="248"/>
      <c r="P468" s="248"/>
      <c r="Q468" s="248"/>
      <c r="R468" s="248"/>
      <c r="S468" s="248"/>
      <c r="T468" s="249"/>
      <c r="U468" s="15"/>
      <c r="V468" s="15"/>
      <c r="W468" s="15"/>
      <c r="X468" s="15"/>
      <c r="Y468" s="15"/>
      <c r="Z468" s="15"/>
      <c r="AA468" s="15"/>
      <c r="AB468" s="15"/>
      <c r="AC468" s="15"/>
      <c r="AD468" s="15"/>
      <c r="AE468" s="15"/>
      <c r="AT468" s="250" t="s">
        <v>183</v>
      </c>
      <c r="AU468" s="250" t="s">
        <v>85</v>
      </c>
      <c r="AV468" s="15" t="s">
        <v>36</v>
      </c>
      <c r="AW468" s="15" t="s">
        <v>35</v>
      </c>
      <c r="AX468" s="15" t="s">
        <v>76</v>
      </c>
      <c r="AY468" s="250" t="s">
        <v>175</v>
      </c>
    </row>
    <row r="469" s="15" customFormat="1">
      <c r="A469" s="15"/>
      <c r="B469" s="241"/>
      <c r="C469" s="242"/>
      <c r="D469" s="220" t="s">
        <v>183</v>
      </c>
      <c r="E469" s="243" t="s">
        <v>19</v>
      </c>
      <c r="F469" s="244" t="s">
        <v>700</v>
      </c>
      <c r="G469" s="242"/>
      <c r="H469" s="243" t="s">
        <v>19</v>
      </c>
      <c r="I469" s="245"/>
      <c r="J469" s="242"/>
      <c r="K469" s="242"/>
      <c r="L469" s="246"/>
      <c r="M469" s="247"/>
      <c r="N469" s="248"/>
      <c r="O469" s="248"/>
      <c r="P469" s="248"/>
      <c r="Q469" s="248"/>
      <c r="R469" s="248"/>
      <c r="S469" s="248"/>
      <c r="T469" s="249"/>
      <c r="U469" s="15"/>
      <c r="V469" s="15"/>
      <c r="W469" s="15"/>
      <c r="X469" s="15"/>
      <c r="Y469" s="15"/>
      <c r="Z469" s="15"/>
      <c r="AA469" s="15"/>
      <c r="AB469" s="15"/>
      <c r="AC469" s="15"/>
      <c r="AD469" s="15"/>
      <c r="AE469" s="15"/>
      <c r="AT469" s="250" t="s">
        <v>183</v>
      </c>
      <c r="AU469" s="250" t="s">
        <v>85</v>
      </c>
      <c r="AV469" s="15" t="s">
        <v>36</v>
      </c>
      <c r="AW469" s="15" t="s">
        <v>35</v>
      </c>
      <c r="AX469" s="15" t="s">
        <v>76</v>
      </c>
      <c r="AY469" s="250" t="s">
        <v>175</v>
      </c>
    </row>
    <row r="470" s="15" customFormat="1">
      <c r="A470" s="15"/>
      <c r="B470" s="241"/>
      <c r="C470" s="242"/>
      <c r="D470" s="220" t="s">
        <v>183</v>
      </c>
      <c r="E470" s="243" t="s">
        <v>19</v>
      </c>
      <c r="F470" s="244" t="s">
        <v>701</v>
      </c>
      <c r="G470" s="242"/>
      <c r="H470" s="243" t="s">
        <v>19</v>
      </c>
      <c r="I470" s="245"/>
      <c r="J470" s="242"/>
      <c r="K470" s="242"/>
      <c r="L470" s="246"/>
      <c r="M470" s="247"/>
      <c r="N470" s="248"/>
      <c r="O470" s="248"/>
      <c r="P470" s="248"/>
      <c r="Q470" s="248"/>
      <c r="R470" s="248"/>
      <c r="S470" s="248"/>
      <c r="T470" s="249"/>
      <c r="U470" s="15"/>
      <c r="V470" s="15"/>
      <c r="W470" s="15"/>
      <c r="X470" s="15"/>
      <c r="Y470" s="15"/>
      <c r="Z470" s="15"/>
      <c r="AA470" s="15"/>
      <c r="AB470" s="15"/>
      <c r="AC470" s="15"/>
      <c r="AD470" s="15"/>
      <c r="AE470" s="15"/>
      <c r="AT470" s="250" t="s">
        <v>183</v>
      </c>
      <c r="AU470" s="250" t="s">
        <v>85</v>
      </c>
      <c r="AV470" s="15" t="s">
        <v>36</v>
      </c>
      <c r="AW470" s="15" t="s">
        <v>35</v>
      </c>
      <c r="AX470" s="15" t="s">
        <v>76</v>
      </c>
      <c r="AY470" s="250" t="s">
        <v>175</v>
      </c>
    </row>
    <row r="471" s="15" customFormat="1">
      <c r="A471" s="15"/>
      <c r="B471" s="241"/>
      <c r="C471" s="242"/>
      <c r="D471" s="220" t="s">
        <v>183</v>
      </c>
      <c r="E471" s="243" t="s">
        <v>19</v>
      </c>
      <c r="F471" s="244" t="s">
        <v>702</v>
      </c>
      <c r="G471" s="242"/>
      <c r="H471" s="243" t="s">
        <v>19</v>
      </c>
      <c r="I471" s="245"/>
      <c r="J471" s="242"/>
      <c r="K471" s="242"/>
      <c r="L471" s="246"/>
      <c r="M471" s="247"/>
      <c r="N471" s="248"/>
      <c r="O471" s="248"/>
      <c r="P471" s="248"/>
      <c r="Q471" s="248"/>
      <c r="R471" s="248"/>
      <c r="S471" s="248"/>
      <c r="T471" s="249"/>
      <c r="U471" s="15"/>
      <c r="V471" s="15"/>
      <c r="W471" s="15"/>
      <c r="X471" s="15"/>
      <c r="Y471" s="15"/>
      <c r="Z471" s="15"/>
      <c r="AA471" s="15"/>
      <c r="AB471" s="15"/>
      <c r="AC471" s="15"/>
      <c r="AD471" s="15"/>
      <c r="AE471" s="15"/>
      <c r="AT471" s="250" t="s">
        <v>183</v>
      </c>
      <c r="AU471" s="250" t="s">
        <v>85</v>
      </c>
      <c r="AV471" s="15" t="s">
        <v>36</v>
      </c>
      <c r="AW471" s="15" t="s">
        <v>35</v>
      </c>
      <c r="AX471" s="15" t="s">
        <v>76</v>
      </c>
      <c r="AY471" s="250" t="s">
        <v>175</v>
      </c>
    </row>
    <row r="472" s="13" customFormat="1">
      <c r="A472" s="13"/>
      <c r="B472" s="218"/>
      <c r="C472" s="219"/>
      <c r="D472" s="220" t="s">
        <v>183</v>
      </c>
      <c r="E472" s="221" t="s">
        <v>19</v>
      </c>
      <c r="F472" s="222" t="s">
        <v>389</v>
      </c>
      <c r="G472" s="219"/>
      <c r="H472" s="223">
        <v>1</v>
      </c>
      <c r="I472" s="224"/>
      <c r="J472" s="219"/>
      <c r="K472" s="219"/>
      <c r="L472" s="225"/>
      <c r="M472" s="226"/>
      <c r="N472" s="227"/>
      <c r="O472" s="227"/>
      <c r="P472" s="227"/>
      <c r="Q472" s="227"/>
      <c r="R472" s="227"/>
      <c r="S472" s="227"/>
      <c r="T472" s="228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29" t="s">
        <v>183</v>
      </c>
      <c r="AU472" s="229" t="s">
        <v>85</v>
      </c>
      <c r="AV472" s="13" t="s">
        <v>85</v>
      </c>
      <c r="AW472" s="13" t="s">
        <v>35</v>
      </c>
      <c r="AX472" s="13" t="s">
        <v>76</v>
      </c>
      <c r="AY472" s="229" t="s">
        <v>175</v>
      </c>
    </row>
    <row r="473" s="14" customFormat="1">
      <c r="A473" s="14"/>
      <c r="B473" s="230"/>
      <c r="C473" s="231"/>
      <c r="D473" s="220" t="s">
        <v>183</v>
      </c>
      <c r="E473" s="232" t="s">
        <v>19</v>
      </c>
      <c r="F473" s="233" t="s">
        <v>186</v>
      </c>
      <c r="G473" s="231"/>
      <c r="H473" s="234">
        <v>1</v>
      </c>
      <c r="I473" s="235"/>
      <c r="J473" s="231"/>
      <c r="K473" s="231"/>
      <c r="L473" s="236"/>
      <c r="M473" s="237"/>
      <c r="N473" s="238"/>
      <c r="O473" s="238"/>
      <c r="P473" s="238"/>
      <c r="Q473" s="238"/>
      <c r="R473" s="238"/>
      <c r="S473" s="238"/>
      <c r="T473" s="239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240" t="s">
        <v>183</v>
      </c>
      <c r="AU473" s="240" t="s">
        <v>85</v>
      </c>
      <c r="AV473" s="14" t="s">
        <v>181</v>
      </c>
      <c r="AW473" s="14" t="s">
        <v>35</v>
      </c>
      <c r="AX473" s="14" t="s">
        <v>36</v>
      </c>
      <c r="AY473" s="240" t="s">
        <v>175</v>
      </c>
    </row>
    <row r="474" s="12" customFormat="1" ht="22.8" customHeight="1">
      <c r="A474" s="12"/>
      <c r="B474" s="188"/>
      <c r="C474" s="189"/>
      <c r="D474" s="190" t="s">
        <v>75</v>
      </c>
      <c r="E474" s="202" t="s">
        <v>703</v>
      </c>
      <c r="F474" s="202" t="s">
        <v>704</v>
      </c>
      <c r="G474" s="189"/>
      <c r="H474" s="189"/>
      <c r="I474" s="192"/>
      <c r="J474" s="203">
        <f>BK474</f>
        <v>0</v>
      </c>
      <c r="K474" s="189"/>
      <c r="L474" s="194"/>
      <c r="M474" s="195"/>
      <c r="N474" s="196"/>
      <c r="O474" s="196"/>
      <c r="P474" s="197">
        <f>SUM(P475:P481)</f>
        <v>0</v>
      </c>
      <c r="Q474" s="196"/>
      <c r="R474" s="197">
        <f>SUM(R475:R481)</f>
        <v>0.0018799999999999999</v>
      </c>
      <c r="S474" s="196"/>
      <c r="T474" s="198">
        <f>SUM(T475:T481)</f>
        <v>0</v>
      </c>
      <c r="U474" s="12"/>
      <c r="V474" s="12"/>
      <c r="W474" s="12"/>
      <c r="X474" s="12"/>
      <c r="Y474" s="12"/>
      <c r="Z474" s="12"/>
      <c r="AA474" s="12"/>
      <c r="AB474" s="12"/>
      <c r="AC474" s="12"/>
      <c r="AD474" s="12"/>
      <c r="AE474" s="12"/>
      <c r="AR474" s="199" t="s">
        <v>85</v>
      </c>
      <c r="AT474" s="200" t="s">
        <v>75</v>
      </c>
      <c r="AU474" s="200" t="s">
        <v>36</v>
      </c>
      <c r="AY474" s="199" t="s">
        <v>175</v>
      </c>
      <c r="BK474" s="201">
        <f>SUM(BK475:BK481)</f>
        <v>0</v>
      </c>
    </row>
    <row r="475" s="2" customFormat="1" ht="14.4" customHeight="1">
      <c r="A475" s="40"/>
      <c r="B475" s="41"/>
      <c r="C475" s="204" t="s">
        <v>705</v>
      </c>
      <c r="D475" s="204" t="s">
        <v>178</v>
      </c>
      <c r="E475" s="205" t="s">
        <v>706</v>
      </c>
      <c r="F475" s="206" t="s">
        <v>707</v>
      </c>
      <c r="G475" s="207" t="s">
        <v>548</v>
      </c>
      <c r="H475" s="208">
        <v>1</v>
      </c>
      <c r="I475" s="209"/>
      <c r="J475" s="210">
        <f>ROUND(I475*H475,2)</f>
        <v>0</v>
      </c>
      <c r="K475" s="211"/>
      <c r="L475" s="46"/>
      <c r="M475" s="212" t="s">
        <v>19</v>
      </c>
      <c r="N475" s="213" t="s">
        <v>47</v>
      </c>
      <c r="O475" s="86"/>
      <c r="P475" s="214">
        <f>O475*H475</f>
        <v>0</v>
      </c>
      <c r="Q475" s="214">
        <v>0.00068000000000000005</v>
      </c>
      <c r="R475" s="214">
        <f>Q475*H475</f>
        <v>0.00068000000000000005</v>
      </c>
      <c r="S475" s="214">
        <v>0</v>
      </c>
      <c r="T475" s="215">
        <f>S475*H475</f>
        <v>0</v>
      </c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R475" s="216" t="s">
        <v>277</v>
      </c>
      <c r="AT475" s="216" t="s">
        <v>178</v>
      </c>
      <c r="AU475" s="216" t="s">
        <v>85</v>
      </c>
      <c r="AY475" s="19" t="s">
        <v>175</v>
      </c>
      <c r="BE475" s="217">
        <f>IF(N475="základní",J475,0)</f>
        <v>0</v>
      </c>
      <c r="BF475" s="217">
        <f>IF(N475="snížená",J475,0)</f>
        <v>0</v>
      </c>
      <c r="BG475" s="217">
        <f>IF(N475="zákl. přenesená",J475,0)</f>
        <v>0</v>
      </c>
      <c r="BH475" s="217">
        <f>IF(N475="sníž. přenesená",J475,0)</f>
        <v>0</v>
      </c>
      <c r="BI475" s="217">
        <f>IF(N475="nulová",J475,0)</f>
        <v>0</v>
      </c>
      <c r="BJ475" s="19" t="s">
        <v>36</v>
      </c>
      <c r="BK475" s="217">
        <f>ROUND(I475*H475,2)</f>
        <v>0</v>
      </c>
      <c r="BL475" s="19" t="s">
        <v>277</v>
      </c>
      <c r="BM475" s="216" t="s">
        <v>708</v>
      </c>
    </row>
    <row r="476" s="13" customFormat="1">
      <c r="A476" s="13"/>
      <c r="B476" s="218"/>
      <c r="C476" s="219"/>
      <c r="D476" s="220" t="s">
        <v>183</v>
      </c>
      <c r="E476" s="221" t="s">
        <v>19</v>
      </c>
      <c r="F476" s="222" t="s">
        <v>709</v>
      </c>
      <c r="G476" s="219"/>
      <c r="H476" s="223">
        <v>1</v>
      </c>
      <c r="I476" s="224"/>
      <c r="J476" s="219"/>
      <c r="K476" s="219"/>
      <c r="L476" s="225"/>
      <c r="M476" s="226"/>
      <c r="N476" s="227"/>
      <c r="O476" s="227"/>
      <c r="P476" s="227"/>
      <c r="Q476" s="227"/>
      <c r="R476" s="227"/>
      <c r="S476" s="227"/>
      <c r="T476" s="228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29" t="s">
        <v>183</v>
      </c>
      <c r="AU476" s="229" t="s">
        <v>85</v>
      </c>
      <c r="AV476" s="13" t="s">
        <v>85</v>
      </c>
      <c r="AW476" s="13" t="s">
        <v>35</v>
      </c>
      <c r="AX476" s="13" t="s">
        <v>76</v>
      </c>
      <c r="AY476" s="229" t="s">
        <v>175</v>
      </c>
    </row>
    <row r="477" s="14" customFormat="1">
      <c r="A477" s="14"/>
      <c r="B477" s="230"/>
      <c r="C477" s="231"/>
      <c r="D477" s="220" t="s">
        <v>183</v>
      </c>
      <c r="E477" s="232" t="s">
        <v>19</v>
      </c>
      <c r="F477" s="233" t="s">
        <v>186</v>
      </c>
      <c r="G477" s="231"/>
      <c r="H477" s="234">
        <v>1</v>
      </c>
      <c r="I477" s="235"/>
      <c r="J477" s="231"/>
      <c r="K477" s="231"/>
      <c r="L477" s="236"/>
      <c r="M477" s="237"/>
      <c r="N477" s="238"/>
      <c r="O477" s="238"/>
      <c r="P477" s="238"/>
      <c r="Q477" s="238"/>
      <c r="R477" s="238"/>
      <c r="S477" s="238"/>
      <c r="T477" s="239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T477" s="240" t="s">
        <v>183</v>
      </c>
      <c r="AU477" s="240" t="s">
        <v>85</v>
      </c>
      <c r="AV477" s="14" t="s">
        <v>181</v>
      </c>
      <c r="AW477" s="14" t="s">
        <v>35</v>
      </c>
      <c r="AX477" s="14" t="s">
        <v>36</v>
      </c>
      <c r="AY477" s="240" t="s">
        <v>175</v>
      </c>
    </row>
    <row r="478" s="2" customFormat="1" ht="24.15" customHeight="1">
      <c r="A478" s="40"/>
      <c r="B478" s="41"/>
      <c r="C478" s="262" t="s">
        <v>710</v>
      </c>
      <c r="D478" s="262" t="s">
        <v>265</v>
      </c>
      <c r="E478" s="263" t="s">
        <v>711</v>
      </c>
      <c r="F478" s="264" t="s">
        <v>712</v>
      </c>
      <c r="G478" s="265" t="s">
        <v>260</v>
      </c>
      <c r="H478" s="266">
        <v>1</v>
      </c>
      <c r="I478" s="267"/>
      <c r="J478" s="268">
        <f>ROUND(I478*H478,2)</f>
        <v>0</v>
      </c>
      <c r="K478" s="269"/>
      <c r="L478" s="270"/>
      <c r="M478" s="271" t="s">
        <v>19</v>
      </c>
      <c r="N478" s="272" t="s">
        <v>47</v>
      </c>
      <c r="O478" s="86"/>
      <c r="P478" s="214">
        <f>O478*H478</f>
        <v>0</v>
      </c>
      <c r="Q478" s="214">
        <v>0.0011999999999999999</v>
      </c>
      <c r="R478" s="214">
        <f>Q478*H478</f>
        <v>0.0011999999999999999</v>
      </c>
      <c r="S478" s="214">
        <v>0</v>
      </c>
      <c r="T478" s="215">
        <f>S478*H478</f>
        <v>0</v>
      </c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R478" s="216" t="s">
        <v>383</v>
      </c>
      <c r="AT478" s="216" t="s">
        <v>265</v>
      </c>
      <c r="AU478" s="216" t="s">
        <v>85</v>
      </c>
      <c r="AY478" s="19" t="s">
        <v>175</v>
      </c>
      <c r="BE478" s="217">
        <f>IF(N478="základní",J478,0)</f>
        <v>0</v>
      </c>
      <c r="BF478" s="217">
        <f>IF(N478="snížená",J478,0)</f>
        <v>0</v>
      </c>
      <c r="BG478" s="217">
        <f>IF(N478="zákl. přenesená",J478,0)</f>
        <v>0</v>
      </c>
      <c r="BH478" s="217">
        <f>IF(N478="sníž. přenesená",J478,0)</f>
        <v>0</v>
      </c>
      <c r="BI478" s="217">
        <f>IF(N478="nulová",J478,0)</f>
        <v>0</v>
      </c>
      <c r="BJ478" s="19" t="s">
        <v>36</v>
      </c>
      <c r="BK478" s="217">
        <f>ROUND(I478*H478,2)</f>
        <v>0</v>
      </c>
      <c r="BL478" s="19" t="s">
        <v>277</v>
      </c>
      <c r="BM478" s="216" t="s">
        <v>713</v>
      </c>
    </row>
    <row r="479" s="13" customFormat="1">
      <c r="A479" s="13"/>
      <c r="B479" s="218"/>
      <c r="C479" s="219"/>
      <c r="D479" s="220" t="s">
        <v>183</v>
      </c>
      <c r="E479" s="221" t="s">
        <v>19</v>
      </c>
      <c r="F479" s="222" t="s">
        <v>709</v>
      </c>
      <c r="G479" s="219"/>
      <c r="H479" s="223">
        <v>1</v>
      </c>
      <c r="I479" s="224"/>
      <c r="J479" s="219"/>
      <c r="K479" s="219"/>
      <c r="L479" s="225"/>
      <c r="M479" s="226"/>
      <c r="N479" s="227"/>
      <c r="O479" s="227"/>
      <c r="P479" s="227"/>
      <c r="Q479" s="227"/>
      <c r="R479" s="227"/>
      <c r="S479" s="227"/>
      <c r="T479" s="228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29" t="s">
        <v>183</v>
      </c>
      <c r="AU479" s="229" t="s">
        <v>85</v>
      </c>
      <c r="AV479" s="13" t="s">
        <v>85</v>
      </c>
      <c r="AW479" s="13" t="s">
        <v>35</v>
      </c>
      <c r="AX479" s="13" t="s">
        <v>76</v>
      </c>
      <c r="AY479" s="229" t="s">
        <v>175</v>
      </c>
    </row>
    <row r="480" s="14" customFormat="1">
      <c r="A480" s="14"/>
      <c r="B480" s="230"/>
      <c r="C480" s="231"/>
      <c r="D480" s="220" t="s">
        <v>183</v>
      </c>
      <c r="E480" s="232" t="s">
        <v>19</v>
      </c>
      <c r="F480" s="233" t="s">
        <v>186</v>
      </c>
      <c r="G480" s="231"/>
      <c r="H480" s="234">
        <v>1</v>
      </c>
      <c r="I480" s="235"/>
      <c r="J480" s="231"/>
      <c r="K480" s="231"/>
      <c r="L480" s="236"/>
      <c r="M480" s="237"/>
      <c r="N480" s="238"/>
      <c r="O480" s="238"/>
      <c r="P480" s="238"/>
      <c r="Q480" s="238"/>
      <c r="R480" s="238"/>
      <c r="S480" s="238"/>
      <c r="T480" s="239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240" t="s">
        <v>183</v>
      </c>
      <c r="AU480" s="240" t="s">
        <v>85</v>
      </c>
      <c r="AV480" s="14" t="s">
        <v>181</v>
      </c>
      <c r="AW480" s="14" t="s">
        <v>35</v>
      </c>
      <c r="AX480" s="14" t="s">
        <v>36</v>
      </c>
      <c r="AY480" s="240" t="s">
        <v>175</v>
      </c>
    </row>
    <row r="481" s="2" customFormat="1" ht="24.15" customHeight="1">
      <c r="A481" s="40"/>
      <c r="B481" s="41"/>
      <c r="C481" s="204" t="s">
        <v>714</v>
      </c>
      <c r="D481" s="204" t="s">
        <v>178</v>
      </c>
      <c r="E481" s="205" t="s">
        <v>715</v>
      </c>
      <c r="F481" s="206" t="s">
        <v>716</v>
      </c>
      <c r="G481" s="207" t="s">
        <v>482</v>
      </c>
      <c r="H481" s="273"/>
      <c r="I481" s="209"/>
      <c r="J481" s="210">
        <f>ROUND(I481*H481,2)</f>
        <v>0</v>
      </c>
      <c r="K481" s="211"/>
      <c r="L481" s="46"/>
      <c r="M481" s="212" t="s">
        <v>19</v>
      </c>
      <c r="N481" s="213" t="s">
        <v>47</v>
      </c>
      <c r="O481" s="86"/>
      <c r="P481" s="214">
        <f>O481*H481</f>
        <v>0</v>
      </c>
      <c r="Q481" s="214">
        <v>0</v>
      </c>
      <c r="R481" s="214">
        <f>Q481*H481</f>
        <v>0</v>
      </c>
      <c r="S481" s="214">
        <v>0</v>
      </c>
      <c r="T481" s="215">
        <f>S481*H481</f>
        <v>0</v>
      </c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R481" s="216" t="s">
        <v>277</v>
      </c>
      <c r="AT481" s="216" t="s">
        <v>178</v>
      </c>
      <c r="AU481" s="216" t="s">
        <v>85</v>
      </c>
      <c r="AY481" s="19" t="s">
        <v>175</v>
      </c>
      <c r="BE481" s="217">
        <f>IF(N481="základní",J481,0)</f>
        <v>0</v>
      </c>
      <c r="BF481" s="217">
        <f>IF(N481="snížená",J481,0)</f>
        <v>0</v>
      </c>
      <c r="BG481" s="217">
        <f>IF(N481="zákl. přenesená",J481,0)</f>
        <v>0</v>
      </c>
      <c r="BH481" s="217">
        <f>IF(N481="sníž. přenesená",J481,0)</f>
        <v>0</v>
      </c>
      <c r="BI481" s="217">
        <f>IF(N481="nulová",J481,0)</f>
        <v>0</v>
      </c>
      <c r="BJ481" s="19" t="s">
        <v>36</v>
      </c>
      <c r="BK481" s="217">
        <f>ROUND(I481*H481,2)</f>
        <v>0</v>
      </c>
      <c r="BL481" s="19" t="s">
        <v>277</v>
      </c>
      <c r="BM481" s="216" t="s">
        <v>717</v>
      </c>
    </row>
    <row r="482" s="12" customFormat="1" ht="22.8" customHeight="1">
      <c r="A482" s="12"/>
      <c r="B482" s="188"/>
      <c r="C482" s="189"/>
      <c r="D482" s="190" t="s">
        <v>75</v>
      </c>
      <c r="E482" s="202" t="s">
        <v>718</v>
      </c>
      <c r="F482" s="202" t="s">
        <v>719</v>
      </c>
      <c r="G482" s="189"/>
      <c r="H482" s="189"/>
      <c r="I482" s="192"/>
      <c r="J482" s="203">
        <f>BK482</f>
        <v>0</v>
      </c>
      <c r="K482" s="189"/>
      <c r="L482" s="194"/>
      <c r="M482" s="195"/>
      <c r="N482" s="196"/>
      <c r="O482" s="196"/>
      <c r="P482" s="197">
        <f>SUM(P483:P486)</f>
        <v>0</v>
      </c>
      <c r="Q482" s="196"/>
      <c r="R482" s="197">
        <f>SUM(R483:R486)</f>
        <v>0</v>
      </c>
      <c r="S482" s="196"/>
      <c r="T482" s="198">
        <f>SUM(T483:T486)</f>
        <v>0</v>
      </c>
      <c r="U482" s="12"/>
      <c r="V482" s="12"/>
      <c r="W482" s="12"/>
      <c r="X482" s="12"/>
      <c r="Y482" s="12"/>
      <c r="Z482" s="12"/>
      <c r="AA482" s="12"/>
      <c r="AB482" s="12"/>
      <c r="AC482" s="12"/>
      <c r="AD482" s="12"/>
      <c r="AE482" s="12"/>
      <c r="AR482" s="199" t="s">
        <v>85</v>
      </c>
      <c r="AT482" s="200" t="s">
        <v>75</v>
      </c>
      <c r="AU482" s="200" t="s">
        <v>36</v>
      </c>
      <c r="AY482" s="199" t="s">
        <v>175</v>
      </c>
      <c r="BK482" s="201">
        <f>SUM(BK483:BK486)</f>
        <v>0</v>
      </c>
    </row>
    <row r="483" s="2" customFormat="1" ht="24.9" customHeight="1">
      <c r="A483" s="40"/>
      <c r="B483" s="41"/>
      <c r="C483" s="204" t="s">
        <v>720</v>
      </c>
      <c r="D483" s="204" t="s">
        <v>178</v>
      </c>
      <c r="E483" s="205" t="s">
        <v>721</v>
      </c>
      <c r="F483" s="206" t="s">
        <v>722</v>
      </c>
      <c r="G483" s="207" t="s">
        <v>378</v>
      </c>
      <c r="H483" s="208">
        <v>1</v>
      </c>
      <c r="I483" s="209"/>
      <c r="J483" s="210">
        <f>ROUND(I483*H483,2)</f>
        <v>0</v>
      </c>
      <c r="K483" s="211"/>
      <c r="L483" s="46"/>
      <c r="M483" s="212" t="s">
        <v>19</v>
      </c>
      <c r="N483" s="213" t="s">
        <v>47</v>
      </c>
      <c r="O483" s="86"/>
      <c r="P483" s="214">
        <f>O483*H483</f>
        <v>0</v>
      </c>
      <c r="Q483" s="214">
        <v>0</v>
      </c>
      <c r="R483" s="214">
        <f>Q483*H483</f>
        <v>0</v>
      </c>
      <c r="S483" s="214">
        <v>0</v>
      </c>
      <c r="T483" s="215">
        <f>S483*H483</f>
        <v>0</v>
      </c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R483" s="216" t="s">
        <v>277</v>
      </c>
      <c r="AT483" s="216" t="s">
        <v>178</v>
      </c>
      <c r="AU483" s="216" t="s">
        <v>85</v>
      </c>
      <c r="AY483" s="19" t="s">
        <v>175</v>
      </c>
      <c r="BE483" s="217">
        <f>IF(N483="základní",J483,0)</f>
        <v>0</v>
      </c>
      <c r="BF483" s="217">
        <f>IF(N483="snížená",J483,0)</f>
        <v>0</v>
      </c>
      <c r="BG483" s="217">
        <f>IF(N483="zákl. přenesená",J483,0)</f>
        <v>0</v>
      </c>
      <c r="BH483" s="217">
        <f>IF(N483="sníž. přenesená",J483,0)</f>
        <v>0</v>
      </c>
      <c r="BI483" s="217">
        <f>IF(N483="nulová",J483,0)</f>
        <v>0</v>
      </c>
      <c r="BJ483" s="19" t="s">
        <v>36</v>
      </c>
      <c r="BK483" s="217">
        <f>ROUND(I483*H483,2)</f>
        <v>0</v>
      </c>
      <c r="BL483" s="19" t="s">
        <v>277</v>
      </c>
      <c r="BM483" s="216" t="s">
        <v>723</v>
      </c>
    </row>
    <row r="484" s="15" customFormat="1">
      <c r="A484" s="15"/>
      <c r="B484" s="241"/>
      <c r="C484" s="242"/>
      <c r="D484" s="220" t="s">
        <v>183</v>
      </c>
      <c r="E484" s="243" t="s">
        <v>19</v>
      </c>
      <c r="F484" s="244" t="s">
        <v>724</v>
      </c>
      <c r="G484" s="242"/>
      <c r="H484" s="243" t="s">
        <v>19</v>
      </c>
      <c r="I484" s="245"/>
      <c r="J484" s="242"/>
      <c r="K484" s="242"/>
      <c r="L484" s="246"/>
      <c r="M484" s="247"/>
      <c r="N484" s="248"/>
      <c r="O484" s="248"/>
      <c r="P484" s="248"/>
      <c r="Q484" s="248"/>
      <c r="R484" s="248"/>
      <c r="S484" s="248"/>
      <c r="T484" s="249"/>
      <c r="U484" s="15"/>
      <c r="V484" s="15"/>
      <c r="W484" s="15"/>
      <c r="X484" s="15"/>
      <c r="Y484" s="15"/>
      <c r="Z484" s="15"/>
      <c r="AA484" s="15"/>
      <c r="AB484" s="15"/>
      <c r="AC484" s="15"/>
      <c r="AD484" s="15"/>
      <c r="AE484" s="15"/>
      <c r="AT484" s="250" t="s">
        <v>183</v>
      </c>
      <c r="AU484" s="250" t="s">
        <v>85</v>
      </c>
      <c r="AV484" s="15" t="s">
        <v>36</v>
      </c>
      <c r="AW484" s="15" t="s">
        <v>35</v>
      </c>
      <c r="AX484" s="15" t="s">
        <v>76</v>
      </c>
      <c r="AY484" s="250" t="s">
        <v>175</v>
      </c>
    </row>
    <row r="485" s="13" customFormat="1">
      <c r="A485" s="13"/>
      <c r="B485" s="218"/>
      <c r="C485" s="219"/>
      <c r="D485" s="220" t="s">
        <v>183</v>
      </c>
      <c r="E485" s="221" t="s">
        <v>19</v>
      </c>
      <c r="F485" s="222" t="s">
        <v>725</v>
      </c>
      <c r="G485" s="219"/>
      <c r="H485" s="223">
        <v>1</v>
      </c>
      <c r="I485" s="224"/>
      <c r="J485" s="219"/>
      <c r="K485" s="219"/>
      <c r="L485" s="225"/>
      <c r="M485" s="226"/>
      <c r="N485" s="227"/>
      <c r="O485" s="227"/>
      <c r="P485" s="227"/>
      <c r="Q485" s="227"/>
      <c r="R485" s="227"/>
      <c r="S485" s="227"/>
      <c r="T485" s="228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229" t="s">
        <v>183</v>
      </c>
      <c r="AU485" s="229" t="s">
        <v>85</v>
      </c>
      <c r="AV485" s="13" t="s">
        <v>85</v>
      </c>
      <c r="AW485" s="13" t="s">
        <v>35</v>
      </c>
      <c r="AX485" s="13" t="s">
        <v>76</v>
      </c>
      <c r="AY485" s="229" t="s">
        <v>175</v>
      </c>
    </row>
    <row r="486" s="14" customFormat="1">
      <c r="A486" s="14"/>
      <c r="B486" s="230"/>
      <c r="C486" s="231"/>
      <c r="D486" s="220" t="s">
        <v>183</v>
      </c>
      <c r="E486" s="232" t="s">
        <v>19</v>
      </c>
      <c r="F486" s="233" t="s">
        <v>186</v>
      </c>
      <c r="G486" s="231"/>
      <c r="H486" s="234">
        <v>1</v>
      </c>
      <c r="I486" s="235"/>
      <c r="J486" s="231"/>
      <c r="K486" s="231"/>
      <c r="L486" s="236"/>
      <c r="M486" s="237"/>
      <c r="N486" s="238"/>
      <c r="O486" s="238"/>
      <c r="P486" s="238"/>
      <c r="Q486" s="238"/>
      <c r="R486" s="238"/>
      <c r="S486" s="238"/>
      <c r="T486" s="239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T486" s="240" t="s">
        <v>183</v>
      </c>
      <c r="AU486" s="240" t="s">
        <v>85</v>
      </c>
      <c r="AV486" s="14" t="s">
        <v>181</v>
      </c>
      <c r="AW486" s="14" t="s">
        <v>35</v>
      </c>
      <c r="AX486" s="14" t="s">
        <v>36</v>
      </c>
      <c r="AY486" s="240" t="s">
        <v>175</v>
      </c>
    </row>
    <row r="487" s="12" customFormat="1" ht="22.8" customHeight="1">
      <c r="A487" s="12"/>
      <c r="B487" s="188"/>
      <c r="C487" s="189"/>
      <c r="D487" s="190" t="s">
        <v>75</v>
      </c>
      <c r="E487" s="202" t="s">
        <v>726</v>
      </c>
      <c r="F487" s="202" t="s">
        <v>727</v>
      </c>
      <c r="G487" s="189"/>
      <c r="H487" s="189"/>
      <c r="I487" s="192"/>
      <c r="J487" s="203">
        <f>BK487</f>
        <v>0</v>
      </c>
      <c r="K487" s="189"/>
      <c r="L487" s="194"/>
      <c r="M487" s="195"/>
      <c r="N487" s="196"/>
      <c r="O487" s="196"/>
      <c r="P487" s="197">
        <f>SUM(P488:P491)</f>
        <v>0</v>
      </c>
      <c r="Q487" s="196"/>
      <c r="R487" s="197">
        <f>SUM(R488:R491)</f>
        <v>0</v>
      </c>
      <c r="S487" s="196"/>
      <c r="T487" s="198">
        <f>SUM(T488:T491)</f>
        <v>0</v>
      </c>
      <c r="U487" s="12"/>
      <c r="V487" s="12"/>
      <c r="W487" s="12"/>
      <c r="X487" s="12"/>
      <c r="Y487" s="12"/>
      <c r="Z487" s="12"/>
      <c r="AA487" s="12"/>
      <c r="AB487" s="12"/>
      <c r="AC487" s="12"/>
      <c r="AD487" s="12"/>
      <c r="AE487" s="12"/>
      <c r="AR487" s="199" t="s">
        <v>85</v>
      </c>
      <c r="AT487" s="200" t="s">
        <v>75</v>
      </c>
      <c r="AU487" s="200" t="s">
        <v>36</v>
      </c>
      <c r="AY487" s="199" t="s">
        <v>175</v>
      </c>
      <c r="BK487" s="201">
        <f>SUM(BK488:BK491)</f>
        <v>0</v>
      </c>
    </row>
    <row r="488" s="2" customFormat="1" ht="14.4" customHeight="1">
      <c r="A488" s="40"/>
      <c r="B488" s="41"/>
      <c r="C488" s="204" t="s">
        <v>728</v>
      </c>
      <c r="D488" s="204" t="s">
        <v>178</v>
      </c>
      <c r="E488" s="205" t="s">
        <v>729</v>
      </c>
      <c r="F488" s="206" t="s">
        <v>730</v>
      </c>
      <c r="G488" s="207" t="s">
        <v>378</v>
      </c>
      <c r="H488" s="208">
        <v>1</v>
      </c>
      <c r="I488" s="209"/>
      <c r="J488" s="210">
        <f>ROUND(I488*H488,2)</f>
        <v>0</v>
      </c>
      <c r="K488" s="211"/>
      <c r="L488" s="46"/>
      <c r="M488" s="212" t="s">
        <v>19</v>
      </c>
      <c r="N488" s="213" t="s">
        <v>47</v>
      </c>
      <c r="O488" s="86"/>
      <c r="P488" s="214">
        <f>O488*H488</f>
        <v>0</v>
      </c>
      <c r="Q488" s="214">
        <v>0</v>
      </c>
      <c r="R488" s="214">
        <f>Q488*H488</f>
        <v>0</v>
      </c>
      <c r="S488" s="214">
        <v>0</v>
      </c>
      <c r="T488" s="215">
        <f>S488*H488</f>
        <v>0</v>
      </c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R488" s="216" t="s">
        <v>277</v>
      </c>
      <c r="AT488" s="216" t="s">
        <v>178</v>
      </c>
      <c r="AU488" s="216" t="s">
        <v>85</v>
      </c>
      <c r="AY488" s="19" t="s">
        <v>175</v>
      </c>
      <c r="BE488" s="217">
        <f>IF(N488="základní",J488,0)</f>
        <v>0</v>
      </c>
      <c r="BF488" s="217">
        <f>IF(N488="snížená",J488,0)</f>
        <v>0</v>
      </c>
      <c r="BG488" s="217">
        <f>IF(N488="zákl. přenesená",J488,0)</f>
        <v>0</v>
      </c>
      <c r="BH488" s="217">
        <f>IF(N488="sníž. přenesená",J488,0)</f>
        <v>0</v>
      </c>
      <c r="BI488" s="217">
        <f>IF(N488="nulová",J488,0)</f>
        <v>0</v>
      </c>
      <c r="BJ488" s="19" t="s">
        <v>36</v>
      </c>
      <c r="BK488" s="217">
        <f>ROUND(I488*H488,2)</f>
        <v>0</v>
      </c>
      <c r="BL488" s="19" t="s">
        <v>277</v>
      </c>
      <c r="BM488" s="216" t="s">
        <v>731</v>
      </c>
    </row>
    <row r="489" s="15" customFormat="1">
      <c r="A489" s="15"/>
      <c r="B489" s="241"/>
      <c r="C489" s="242"/>
      <c r="D489" s="220" t="s">
        <v>183</v>
      </c>
      <c r="E489" s="243" t="s">
        <v>19</v>
      </c>
      <c r="F489" s="244" t="s">
        <v>732</v>
      </c>
      <c r="G489" s="242"/>
      <c r="H489" s="243" t="s">
        <v>19</v>
      </c>
      <c r="I489" s="245"/>
      <c r="J489" s="242"/>
      <c r="K489" s="242"/>
      <c r="L489" s="246"/>
      <c r="M489" s="247"/>
      <c r="N489" s="248"/>
      <c r="O489" s="248"/>
      <c r="P489" s="248"/>
      <c r="Q489" s="248"/>
      <c r="R489" s="248"/>
      <c r="S489" s="248"/>
      <c r="T489" s="249"/>
      <c r="U489" s="15"/>
      <c r="V489" s="15"/>
      <c r="W489" s="15"/>
      <c r="X489" s="15"/>
      <c r="Y489" s="15"/>
      <c r="Z489" s="15"/>
      <c r="AA489" s="15"/>
      <c r="AB489" s="15"/>
      <c r="AC489" s="15"/>
      <c r="AD489" s="15"/>
      <c r="AE489" s="15"/>
      <c r="AT489" s="250" t="s">
        <v>183</v>
      </c>
      <c r="AU489" s="250" t="s">
        <v>85</v>
      </c>
      <c r="AV489" s="15" t="s">
        <v>36</v>
      </c>
      <c r="AW489" s="15" t="s">
        <v>35</v>
      </c>
      <c r="AX489" s="15" t="s">
        <v>76</v>
      </c>
      <c r="AY489" s="250" t="s">
        <v>175</v>
      </c>
    </row>
    <row r="490" s="13" customFormat="1">
      <c r="A490" s="13"/>
      <c r="B490" s="218"/>
      <c r="C490" s="219"/>
      <c r="D490" s="220" t="s">
        <v>183</v>
      </c>
      <c r="E490" s="221" t="s">
        <v>19</v>
      </c>
      <c r="F490" s="222" t="s">
        <v>389</v>
      </c>
      <c r="G490" s="219"/>
      <c r="H490" s="223">
        <v>1</v>
      </c>
      <c r="I490" s="224"/>
      <c r="J490" s="219"/>
      <c r="K490" s="219"/>
      <c r="L490" s="225"/>
      <c r="M490" s="226"/>
      <c r="N490" s="227"/>
      <c r="O490" s="227"/>
      <c r="P490" s="227"/>
      <c r="Q490" s="227"/>
      <c r="R490" s="227"/>
      <c r="S490" s="227"/>
      <c r="T490" s="228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29" t="s">
        <v>183</v>
      </c>
      <c r="AU490" s="229" t="s">
        <v>85</v>
      </c>
      <c r="AV490" s="13" t="s">
        <v>85</v>
      </c>
      <c r="AW490" s="13" t="s">
        <v>35</v>
      </c>
      <c r="AX490" s="13" t="s">
        <v>76</v>
      </c>
      <c r="AY490" s="229" t="s">
        <v>175</v>
      </c>
    </row>
    <row r="491" s="14" customFormat="1">
      <c r="A491" s="14"/>
      <c r="B491" s="230"/>
      <c r="C491" s="231"/>
      <c r="D491" s="220" t="s">
        <v>183</v>
      </c>
      <c r="E491" s="232" t="s">
        <v>19</v>
      </c>
      <c r="F491" s="233" t="s">
        <v>186</v>
      </c>
      <c r="G491" s="231"/>
      <c r="H491" s="234">
        <v>1</v>
      </c>
      <c r="I491" s="235"/>
      <c r="J491" s="231"/>
      <c r="K491" s="231"/>
      <c r="L491" s="236"/>
      <c r="M491" s="237"/>
      <c r="N491" s="238"/>
      <c r="O491" s="238"/>
      <c r="P491" s="238"/>
      <c r="Q491" s="238"/>
      <c r="R491" s="238"/>
      <c r="S491" s="238"/>
      <c r="T491" s="239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T491" s="240" t="s">
        <v>183</v>
      </c>
      <c r="AU491" s="240" t="s">
        <v>85</v>
      </c>
      <c r="AV491" s="14" t="s">
        <v>181</v>
      </c>
      <c r="AW491" s="14" t="s">
        <v>35</v>
      </c>
      <c r="AX491" s="14" t="s">
        <v>36</v>
      </c>
      <c r="AY491" s="240" t="s">
        <v>175</v>
      </c>
    </row>
    <row r="492" s="12" customFormat="1" ht="22.8" customHeight="1">
      <c r="A492" s="12"/>
      <c r="B492" s="188"/>
      <c r="C492" s="189"/>
      <c r="D492" s="190" t="s">
        <v>75</v>
      </c>
      <c r="E492" s="202" t="s">
        <v>733</v>
      </c>
      <c r="F492" s="202" t="s">
        <v>734</v>
      </c>
      <c r="G492" s="189"/>
      <c r="H492" s="189"/>
      <c r="I492" s="192"/>
      <c r="J492" s="203">
        <f>BK492</f>
        <v>0</v>
      </c>
      <c r="K492" s="189"/>
      <c r="L492" s="194"/>
      <c r="M492" s="195"/>
      <c r="N492" s="196"/>
      <c r="O492" s="196"/>
      <c r="P492" s="197">
        <f>SUM(P493:P550)</f>
        <v>0</v>
      </c>
      <c r="Q492" s="196"/>
      <c r="R492" s="197">
        <f>SUM(R493:R550)</f>
        <v>0.42428569999999999</v>
      </c>
      <c r="S492" s="196"/>
      <c r="T492" s="198">
        <f>SUM(T493:T550)</f>
        <v>0</v>
      </c>
      <c r="U492" s="12"/>
      <c r="V492" s="12"/>
      <c r="W492" s="12"/>
      <c r="X492" s="12"/>
      <c r="Y492" s="12"/>
      <c r="Z492" s="12"/>
      <c r="AA492" s="12"/>
      <c r="AB492" s="12"/>
      <c r="AC492" s="12"/>
      <c r="AD492" s="12"/>
      <c r="AE492" s="12"/>
      <c r="AR492" s="199" t="s">
        <v>85</v>
      </c>
      <c r="AT492" s="200" t="s">
        <v>75</v>
      </c>
      <c r="AU492" s="200" t="s">
        <v>36</v>
      </c>
      <c r="AY492" s="199" t="s">
        <v>175</v>
      </c>
      <c r="BK492" s="201">
        <f>SUM(BK493:BK550)</f>
        <v>0</v>
      </c>
    </row>
    <row r="493" s="2" customFormat="1" ht="24.15" customHeight="1">
      <c r="A493" s="40"/>
      <c r="B493" s="41"/>
      <c r="C493" s="204" t="s">
        <v>735</v>
      </c>
      <c r="D493" s="204" t="s">
        <v>178</v>
      </c>
      <c r="E493" s="205" t="s">
        <v>736</v>
      </c>
      <c r="F493" s="206" t="s">
        <v>737</v>
      </c>
      <c r="G493" s="207" t="s">
        <v>88</v>
      </c>
      <c r="H493" s="208">
        <v>6.7699999999999996</v>
      </c>
      <c r="I493" s="209"/>
      <c r="J493" s="210">
        <f>ROUND(I493*H493,2)</f>
        <v>0</v>
      </c>
      <c r="K493" s="211"/>
      <c r="L493" s="46"/>
      <c r="M493" s="212" t="s">
        <v>19</v>
      </c>
      <c r="N493" s="213" t="s">
        <v>47</v>
      </c>
      <c r="O493" s="86"/>
      <c r="P493" s="214">
        <f>O493*H493</f>
        <v>0</v>
      </c>
      <c r="Q493" s="214">
        <v>0.012200000000000001</v>
      </c>
      <c r="R493" s="214">
        <f>Q493*H493</f>
        <v>0.082594000000000001</v>
      </c>
      <c r="S493" s="214">
        <v>0</v>
      </c>
      <c r="T493" s="215">
        <f>S493*H493</f>
        <v>0</v>
      </c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  <c r="AR493" s="216" t="s">
        <v>277</v>
      </c>
      <c r="AT493" s="216" t="s">
        <v>178</v>
      </c>
      <c r="AU493" s="216" t="s">
        <v>85</v>
      </c>
      <c r="AY493" s="19" t="s">
        <v>175</v>
      </c>
      <c r="BE493" s="217">
        <f>IF(N493="základní",J493,0)</f>
        <v>0</v>
      </c>
      <c r="BF493" s="217">
        <f>IF(N493="snížená",J493,0)</f>
        <v>0</v>
      </c>
      <c r="BG493" s="217">
        <f>IF(N493="zákl. přenesená",J493,0)</f>
        <v>0</v>
      </c>
      <c r="BH493" s="217">
        <f>IF(N493="sníž. přenesená",J493,0)</f>
        <v>0</v>
      </c>
      <c r="BI493" s="217">
        <f>IF(N493="nulová",J493,0)</f>
        <v>0</v>
      </c>
      <c r="BJ493" s="19" t="s">
        <v>36</v>
      </c>
      <c r="BK493" s="217">
        <f>ROUND(I493*H493,2)</f>
        <v>0</v>
      </c>
      <c r="BL493" s="19" t="s">
        <v>277</v>
      </c>
      <c r="BM493" s="216" t="s">
        <v>738</v>
      </c>
    </row>
    <row r="494" s="13" customFormat="1">
      <c r="A494" s="13"/>
      <c r="B494" s="218"/>
      <c r="C494" s="219"/>
      <c r="D494" s="220" t="s">
        <v>183</v>
      </c>
      <c r="E494" s="221" t="s">
        <v>19</v>
      </c>
      <c r="F494" s="222" t="s">
        <v>739</v>
      </c>
      <c r="G494" s="219"/>
      <c r="H494" s="223">
        <v>0</v>
      </c>
      <c r="I494" s="224"/>
      <c r="J494" s="219"/>
      <c r="K494" s="219"/>
      <c r="L494" s="225"/>
      <c r="M494" s="226"/>
      <c r="N494" s="227"/>
      <c r="O494" s="227"/>
      <c r="P494" s="227"/>
      <c r="Q494" s="227"/>
      <c r="R494" s="227"/>
      <c r="S494" s="227"/>
      <c r="T494" s="228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229" t="s">
        <v>183</v>
      </c>
      <c r="AU494" s="229" t="s">
        <v>85</v>
      </c>
      <c r="AV494" s="13" t="s">
        <v>85</v>
      </c>
      <c r="AW494" s="13" t="s">
        <v>35</v>
      </c>
      <c r="AX494" s="13" t="s">
        <v>76</v>
      </c>
      <c r="AY494" s="229" t="s">
        <v>175</v>
      </c>
    </row>
    <row r="495" s="13" customFormat="1">
      <c r="A495" s="13"/>
      <c r="B495" s="218"/>
      <c r="C495" s="219"/>
      <c r="D495" s="220" t="s">
        <v>183</v>
      </c>
      <c r="E495" s="221" t="s">
        <v>19</v>
      </c>
      <c r="F495" s="222" t="s">
        <v>293</v>
      </c>
      <c r="G495" s="219"/>
      <c r="H495" s="223">
        <v>3.7200000000000002</v>
      </c>
      <c r="I495" s="224"/>
      <c r="J495" s="219"/>
      <c r="K495" s="219"/>
      <c r="L495" s="225"/>
      <c r="M495" s="226"/>
      <c r="N495" s="227"/>
      <c r="O495" s="227"/>
      <c r="P495" s="227"/>
      <c r="Q495" s="227"/>
      <c r="R495" s="227"/>
      <c r="S495" s="227"/>
      <c r="T495" s="228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29" t="s">
        <v>183</v>
      </c>
      <c r="AU495" s="229" t="s">
        <v>85</v>
      </c>
      <c r="AV495" s="13" t="s">
        <v>85</v>
      </c>
      <c r="AW495" s="13" t="s">
        <v>35</v>
      </c>
      <c r="AX495" s="13" t="s">
        <v>76</v>
      </c>
      <c r="AY495" s="229" t="s">
        <v>175</v>
      </c>
    </row>
    <row r="496" s="13" customFormat="1">
      <c r="A496" s="13"/>
      <c r="B496" s="218"/>
      <c r="C496" s="219"/>
      <c r="D496" s="220" t="s">
        <v>183</v>
      </c>
      <c r="E496" s="221" t="s">
        <v>19</v>
      </c>
      <c r="F496" s="222" t="s">
        <v>740</v>
      </c>
      <c r="G496" s="219"/>
      <c r="H496" s="223">
        <v>0</v>
      </c>
      <c r="I496" s="224"/>
      <c r="J496" s="219"/>
      <c r="K496" s="219"/>
      <c r="L496" s="225"/>
      <c r="M496" s="226"/>
      <c r="N496" s="227"/>
      <c r="O496" s="227"/>
      <c r="P496" s="227"/>
      <c r="Q496" s="227"/>
      <c r="R496" s="227"/>
      <c r="S496" s="227"/>
      <c r="T496" s="228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29" t="s">
        <v>183</v>
      </c>
      <c r="AU496" s="229" t="s">
        <v>85</v>
      </c>
      <c r="AV496" s="13" t="s">
        <v>85</v>
      </c>
      <c r="AW496" s="13" t="s">
        <v>35</v>
      </c>
      <c r="AX496" s="13" t="s">
        <v>76</v>
      </c>
      <c r="AY496" s="229" t="s">
        <v>175</v>
      </c>
    </row>
    <row r="497" s="13" customFormat="1">
      <c r="A497" s="13"/>
      <c r="B497" s="218"/>
      <c r="C497" s="219"/>
      <c r="D497" s="220" t="s">
        <v>183</v>
      </c>
      <c r="E497" s="221" t="s">
        <v>19</v>
      </c>
      <c r="F497" s="222" t="s">
        <v>741</v>
      </c>
      <c r="G497" s="219"/>
      <c r="H497" s="223">
        <v>0</v>
      </c>
      <c r="I497" s="224"/>
      <c r="J497" s="219"/>
      <c r="K497" s="219"/>
      <c r="L497" s="225"/>
      <c r="M497" s="226"/>
      <c r="N497" s="227"/>
      <c r="O497" s="227"/>
      <c r="P497" s="227"/>
      <c r="Q497" s="227"/>
      <c r="R497" s="227"/>
      <c r="S497" s="227"/>
      <c r="T497" s="228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29" t="s">
        <v>183</v>
      </c>
      <c r="AU497" s="229" t="s">
        <v>85</v>
      </c>
      <c r="AV497" s="13" t="s">
        <v>85</v>
      </c>
      <c r="AW497" s="13" t="s">
        <v>35</v>
      </c>
      <c r="AX497" s="13" t="s">
        <v>76</v>
      </c>
      <c r="AY497" s="229" t="s">
        <v>175</v>
      </c>
    </row>
    <row r="498" s="13" customFormat="1">
      <c r="A498" s="13"/>
      <c r="B498" s="218"/>
      <c r="C498" s="219"/>
      <c r="D498" s="220" t="s">
        <v>183</v>
      </c>
      <c r="E498" s="221" t="s">
        <v>19</v>
      </c>
      <c r="F498" s="222" t="s">
        <v>296</v>
      </c>
      <c r="G498" s="219"/>
      <c r="H498" s="223">
        <v>3.0499999999999998</v>
      </c>
      <c r="I498" s="224"/>
      <c r="J498" s="219"/>
      <c r="K498" s="219"/>
      <c r="L498" s="225"/>
      <c r="M498" s="226"/>
      <c r="N498" s="227"/>
      <c r="O498" s="227"/>
      <c r="P498" s="227"/>
      <c r="Q498" s="227"/>
      <c r="R498" s="227"/>
      <c r="S498" s="227"/>
      <c r="T498" s="228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29" t="s">
        <v>183</v>
      </c>
      <c r="AU498" s="229" t="s">
        <v>85</v>
      </c>
      <c r="AV498" s="13" t="s">
        <v>85</v>
      </c>
      <c r="AW498" s="13" t="s">
        <v>35</v>
      </c>
      <c r="AX498" s="13" t="s">
        <v>76</v>
      </c>
      <c r="AY498" s="229" t="s">
        <v>175</v>
      </c>
    </row>
    <row r="499" s="13" customFormat="1">
      <c r="A499" s="13"/>
      <c r="B499" s="218"/>
      <c r="C499" s="219"/>
      <c r="D499" s="220" t="s">
        <v>183</v>
      </c>
      <c r="E499" s="221" t="s">
        <v>19</v>
      </c>
      <c r="F499" s="222" t="s">
        <v>742</v>
      </c>
      <c r="G499" s="219"/>
      <c r="H499" s="223">
        <v>0</v>
      </c>
      <c r="I499" s="224"/>
      <c r="J499" s="219"/>
      <c r="K499" s="219"/>
      <c r="L499" s="225"/>
      <c r="M499" s="226"/>
      <c r="N499" s="227"/>
      <c r="O499" s="227"/>
      <c r="P499" s="227"/>
      <c r="Q499" s="227"/>
      <c r="R499" s="227"/>
      <c r="S499" s="227"/>
      <c r="T499" s="228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29" t="s">
        <v>183</v>
      </c>
      <c r="AU499" s="229" t="s">
        <v>85</v>
      </c>
      <c r="AV499" s="13" t="s">
        <v>85</v>
      </c>
      <c r="AW499" s="13" t="s">
        <v>35</v>
      </c>
      <c r="AX499" s="13" t="s">
        <v>76</v>
      </c>
      <c r="AY499" s="229" t="s">
        <v>175</v>
      </c>
    </row>
    <row r="500" s="13" customFormat="1">
      <c r="A500" s="13"/>
      <c r="B500" s="218"/>
      <c r="C500" s="219"/>
      <c r="D500" s="220" t="s">
        <v>183</v>
      </c>
      <c r="E500" s="221" t="s">
        <v>19</v>
      </c>
      <c r="F500" s="222" t="s">
        <v>743</v>
      </c>
      <c r="G500" s="219"/>
      <c r="H500" s="223">
        <v>0</v>
      </c>
      <c r="I500" s="224"/>
      <c r="J500" s="219"/>
      <c r="K500" s="219"/>
      <c r="L500" s="225"/>
      <c r="M500" s="226"/>
      <c r="N500" s="227"/>
      <c r="O500" s="227"/>
      <c r="P500" s="227"/>
      <c r="Q500" s="227"/>
      <c r="R500" s="227"/>
      <c r="S500" s="227"/>
      <c r="T500" s="228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T500" s="229" t="s">
        <v>183</v>
      </c>
      <c r="AU500" s="229" t="s">
        <v>85</v>
      </c>
      <c r="AV500" s="13" t="s">
        <v>85</v>
      </c>
      <c r="AW500" s="13" t="s">
        <v>35</v>
      </c>
      <c r="AX500" s="13" t="s">
        <v>76</v>
      </c>
      <c r="AY500" s="229" t="s">
        <v>175</v>
      </c>
    </row>
    <row r="501" s="13" customFormat="1">
      <c r="A501" s="13"/>
      <c r="B501" s="218"/>
      <c r="C501" s="219"/>
      <c r="D501" s="220" t="s">
        <v>183</v>
      </c>
      <c r="E501" s="221" t="s">
        <v>19</v>
      </c>
      <c r="F501" s="222" t="s">
        <v>744</v>
      </c>
      <c r="G501" s="219"/>
      <c r="H501" s="223">
        <v>0</v>
      </c>
      <c r="I501" s="224"/>
      <c r="J501" s="219"/>
      <c r="K501" s="219"/>
      <c r="L501" s="225"/>
      <c r="M501" s="226"/>
      <c r="N501" s="227"/>
      <c r="O501" s="227"/>
      <c r="P501" s="227"/>
      <c r="Q501" s="227"/>
      <c r="R501" s="227"/>
      <c r="S501" s="227"/>
      <c r="T501" s="228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229" t="s">
        <v>183</v>
      </c>
      <c r="AU501" s="229" t="s">
        <v>85</v>
      </c>
      <c r="AV501" s="13" t="s">
        <v>85</v>
      </c>
      <c r="AW501" s="13" t="s">
        <v>35</v>
      </c>
      <c r="AX501" s="13" t="s">
        <v>76</v>
      </c>
      <c r="AY501" s="229" t="s">
        <v>175</v>
      </c>
    </row>
    <row r="502" s="13" customFormat="1">
      <c r="A502" s="13"/>
      <c r="B502" s="218"/>
      <c r="C502" s="219"/>
      <c r="D502" s="220" t="s">
        <v>183</v>
      </c>
      <c r="E502" s="221" t="s">
        <v>19</v>
      </c>
      <c r="F502" s="222" t="s">
        <v>745</v>
      </c>
      <c r="G502" s="219"/>
      <c r="H502" s="223">
        <v>0</v>
      </c>
      <c r="I502" s="224"/>
      <c r="J502" s="219"/>
      <c r="K502" s="219"/>
      <c r="L502" s="225"/>
      <c r="M502" s="226"/>
      <c r="N502" s="227"/>
      <c r="O502" s="227"/>
      <c r="P502" s="227"/>
      <c r="Q502" s="227"/>
      <c r="R502" s="227"/>
      <c r="S502" s="227"/>
      <c r="T502" s="228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29" t="s">
        <v>183</v>
      </c>
      <c r="AU502" s="229" t="s">
        <v>85</v>
      </c>
      <c r="AV502" s="13" t="s">
        <v>85</v>
      </c>
      <c r="AW502" s="13" t="s">
        <v>35</v>
      </c>
      <c r="AX502" s="13" t="s">
        <v>76</v>
      </c>
      <c r="AY502" s="229" t="s">
        <v>175</v>
      </c>
    </row>
    <row r="503" s="14" customFormat="1">
      <c r="A503" s="14"/>
      <c r="B503" s="230"/>
      <c r="C503" s="231"/>
      <c r="D503" s="220" t="s">
        <v>183</v>
      </c>
      <c r="E503" s="232" t="s">
        <v>94</v>
      </c>
      <c r="F503" s="233" t="s">
        <v>186</v>
      </c>
      <c r="G503" s="231"/>
      <c r="H503" s="234">
        <v>6.7699999999999996</v>
      </c>
      <c r="I503" s="235"/>
      <c r="J503" s="231"/>
      <c r="K503" s="231"/>
      <c r="L503" s="236"/>
      <c r="M503" s="237"/>
      <c r="N503" s="238"/>
      <c r="O503" s="238"/>
      <c r="P503" s="238"/>
      <c r="Q503" s="238"/>
      <c r="R503" s="238"/>
      <c r="S503" s="238"/>
      <c r="T503" s="239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T503" s="240" t="s">
        <v>183</v>
      </c>
      <c r="AU503" s="240" t="s">
        <v>85</v>
      </c>
      <c r="AV503" s="14" t="s">
        <v>181</v>
      </c>
      <c r="AW503" s="14" t="s">
        <v>35</v>
      </c>
      <c r="AX503" s="14" t="s">
        <v>36</v>
      </c>
      <c r="AY503" s="240" t="s">
        <v>175</v>
      </c>
    </row>
    <row r="504" s="2" customFormat="1" ht="24.15" customHeight="1">
      <c r="A504" s="40"/>
      <c r="B504" s="41"/>
      <c r="C504" s="204" t="s">
        <v>746</v>
      </c>
      <c r="D504" s="204" t="s">
        <v>178</v>
      </c>
      <c r="E504" s="205" t="s">
        <v>747</v>
      </c>
      <c r="F504" s="206" t="s">
        <v>748</v>
      </c>
      <c r="G504" s="207" t="s">
        <v>88</v>
      </c>
      <c r="H504" s="208">
        <v>7.8700000000000001</v>
      </c>
      <c r="I504" s="209"/>
      <c r="J504" s="210">
        <f>ROUND(I504*H504,2)</f>
        <v>0</v>
      </c>
      <c r="K504" s="211"/>
      <c r="L504" s="46"/>
      <c r="M504" s="212" t="s">
        <v>19</v>
      </c>
      <c r="N504" s="213" t="s">
        <v>47</v>
      </c>
      <c r="O504" s="86"/>
      <c r="P504" s="214">
        <f>O504*H504</f>
        <v>0</v>
      </c>
      <c r="Q504" s="214">
        <v>0.012590000000000001</v>
      </c>
      <c r="R504" s="214">
        <f>Q504*H504</f>
        <v>0.099083299999999999</v>
      </c>
      <c r="S504" s="214">
        <v>0</v>
      </c>
      <c r="T504" s="215">
        <f>S504*H504</f>
        <v>0</v>
      </c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R504" s="216" t="s">
        <v>277</v>
      </c>
      <c r="AT504" s="216" t="s">
        <v>178</v>
      </c>
      <c r="AU504" s="216" t="s">
        <v>85</v>
      </c>
      <c r="AY504" s="19" t="s">
        <v>175</v>
      </c>
      <c r="BE504" s="217">
        <f>IF(N504="základní",J504,0)</f>
        <v>0</v>
      </c>
      <c r="BF504" s="217">
        <f>IF(N504="snížená",J504,0)</f>
        <v>0</v>
      </c>
      <c r="BG504" s="217">
        <f>IF(N504="zákl. přenesená",J504,0)</f>
        <v>0</v>
      </c>
      <c r="BH504" s="217">
        <f>IF(N504="sníž. přenesená",J504,0)</f>
        <v>0</v>
      </c>
      <c r="BI504" s="217">
        <f>IF(N504="nulová",J504,0)</f>
        <v>0</v>
      </c>
      <c r="BJ504" s="19" t="s">
        <v>36</v>
      </c>
      <c r="BK504" s="217">
        <f>ROUND(I504*H504,2)</f>
        <v>0</v>
      </c>
      <c r="BL504" s="19" t="s">
        <v>277</v>
      </c>
      <c r="BM504" s="216" t="s">
        <v>749</v>
      </c>
    </row>
    <row r="505" s="13" customFormat="1">
      <c r="A505" s="13"/>
      <c r="B505" s="218"/>
      <c r="C505" s="219"/>
      <c r="D505" s="220" t="s">
        <v>183</v>
      </c>
      <c r="E505" s="221" t="s">
        <v>19</v>
      </c>
      <c r="F505" s="222" t="s">
        <v>739</v>
      </c>
      <c r="G505" s="219"/>
      <c r="H505" s="223">
        <v>0</v>
      </c>
      <c r="I505" s="224"/>
      <c r="J505" s="219"/>
      <c r="K505" s="219"/>
      <c r="L505" s="225"/>
      <c r="M505" s="226"/>
      <c r="N505" s="227"/>
      <c r="O505" s="227"/>
      <c r="P505" s="227"/>
      <c r="Q505" s="227"/>
      <c r="R505" s="227"/>
      <c r="S505" s="227"/>
      <c r="T505" s="228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29" t="s">
        <v>183</v>
      </c>
      <c r="AU505" s="229" t="s">
        <v>85</v>
      </c>
      <c r="AV505" s="13" t="s">
        <v>85</v>
      </c>
      <c r="AW505" s="13" t="s">
        <v>35</v>
      </c>
      <c r="AX505" s="13" t="s">
        <v>76</v>
      </c>
      <c r="AY505" s="229" t="s">
        <v>175</v>
      </c>
    </row>
    <row r="506" s="13" customFormat="1">
      <c r="A506" s="13"/>
      <c r="B506" s="218"/>
      <c r="C506" s="219"/>
      <c r="D506" s="220" t="s">
        <v>183</v>
      </c>
      <c r="E506" s="221" t="s">
        <v>19</v>
      </c>
      <c r="F506" s="222" t="s">
        <v>750</v>
      </c>
      <c r="G506" s="219"/>
      <c r="H506" s="223">
        <v>0</v>
      </c>
      <c r="I506" s="224"/>
      <c r="J506" s="219"/>
      <c r="K506" s="219"/>
      <c r="L506" s="225"/>
      <c r="M506" s="226"/>
      <c r="N506" s="227"/>
      <c r="O506" s="227"/>
      <c r="P506" s="227"/>
      <c r="Q506" s="227"/>
      <c r="R506" s="227"/>
      <c r="S506" s="227"/>
      <c r="T506" s="228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229" t="s">
        <v>183</v>
      </c>
      <c r="AU506" s="229" t="s">
        <v>85</v>
      </c>
      <c r="AV506" s="13" t="s">
        <v>85</v>
      </c>
      <c r="AW506" s="13" t="s">
        <v>35</v>
      </c>
      <c r="AX506" s="13" t="s">
        <v>76</v>
      </c>
      <c r="AY506" s="229" t="s">
        <v>175</v>
      </c>
    </row>
    <row r="507" s="13" customFormat="1">
      <c r="A507" s="13"/>
      <c r="B507" s="218"/>
      <c r="C507" s="219"/>
      <c r="D507" s="220" t="s">
        <v>183</v>
      </c>
      <c r="E507" s="221" t="s">
        <v>19</v>
      </c>
      <c r="F507" s="222" t="s">
        <v>740</v>
      </c>
      <c r="G507" s="219"/>
      <c r="H507" s="223">
        <v>0</v>
      </c>
      <c r="I507" s="224"/>
      <c r="J507" s="219"/>
      <c r="K507" s="219"/>
      <c r="L507" s="225"/>
      <c r="M507" s="226"/>
      <c r="N507" s="227"/>
      <c r="O507" s="227"/>
      <c r="P507" s="227"/>
      <c r="Q507" s="227"/>
      <c r="R507" s="227"/>
      <c r="S507" s="227"/>
      <c r="T507" s="228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29" t="s">
        <v>183</v>
      </c>
      <c r="AU507" s="229" t="s">
        <v>85</v>
      </c>
      <c r="AV507" s="13" t="s">
        <v>85</v>
      </c>
      <c r="AW507" s="13" t="s">
        <v>35</v>
      </c>
      <c r="AX507" s="13" t="s">
        <v>76</v>
      </c>
      <c r="AY507" s="229" t="s">
        <v>175</v>
      </c>
    </row>
    <row r="508" s="13" customFormat="1">
      <c r="A508" s="13"/>
      <c r="B508" s="218"/>
      <c r="C508" s="219"/>
      <c r="D508" s="220" t="s">
        <v>183</v>
      </c>
      <c r="E508" s="221" t="s">
        <v>19</v>
      </c>
      <c r="F508" s="222" t="s">
        <v>741</v>
      </c>
      <c r="G508" s="219"/>
      <c r="H508" s="223">
        <v>0</v>
      </c>
      <c r="I508" s="224"/>
      <c r="J508" s="219"/>
      <c r="K508" s="219"/>
      <c r="L508" s="225"/>
      <c r="M508" s="226"/>
      <c r="N508" s="227"/>
      <c r="O508" s="227"/>
      <c r="P508" s="227"/>
      <c r="Q508" s="227"/>
      <c r="R508" s="227"/>
      <c r="S508" s="227"/>
      <c r="T508" s="228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229" t="s">
        <v>183</v>
      </c>
      <c r="AU508" s="229" t="s">
        <v>85</v>
      </c>
      <c r="AV508" s="13" t="s">
        <v>85</v>
      </c>
      <c r="AW508" s="13" t="s">
        <v>35</v>
      </c>
      <c r="AX508" s="13" t="s">
        <v>76</v>
      </c>
      <c r="AY508" s="229" t="s">
        <v>175</v>
      </c>
    </row>
    <row r="509" s="13" customFormat="1">
      <c r="A509" s="13"/>
      <c r="B509" s="218"/>
      <c r="C509" s="219"/>
      <c r="D509" s="220" t="s">
        <v>183</v>
      </c>
      <c r="E509" s="221" t="s">
        <v>19</v>
      </c>
      <c r="F509" s="222" t="s">
        <v>751</v>
      </c>
      <c r="G509" s="219"/>
      <c r="H509" s="223">
        <v>0</v>
      </c>
      <c r="I509" s="224"/>
      <c r="J509" s="219"/>
      <c r="K509" s="219"/>
      <c r="L509" s="225"/>
      <c r="M509" s="226"/>
      <c r="N509" s="227"/>
      <c r="O509" s="227"/>
      <c r="P509" s="227"/>
      <c r="Q509" s="227"/>
      <c r="R509" s="227"/>
      <c r="S509" s="227"/>
      <c r="T509" s="228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29" t="s">
        <v>183</v>
      </c>
      <c r="AU509" s="229" t="s">
        <v>85</v>
      </c>
      <c r="AV509" s="13" t="s">
        <v>85</v>
      </c>
      <c r="AW509" s="13" t="s">
        <v>35</v>
      </c>
      <c r="AX509" s="13" t="s">
        <v>76</v>
      </c>
      <c r="AY509" s="229" t="s">
        <v>175</v>
      </c>
    </row>
    <row r="510" s="13" customFormat="1">
      <c r="A510" s="13"/>
      <c r="B510" s="218"/>
      <c r="C510" s="219"/>
      <c r="D510" s="220" t="s">
        <v>183</v>
      </c>
      <c r="E510" s="221" t="s">
        <v>19</v>
      </c>
      <c r="F510" s="222" t="s">
        <v>742</v>
      </c>
      <c r="G510" s="219"/>
      <c r="H510" s="223">
        <v>0</v>
      </c>
      <c r="I510" s="224"/>
      <c r="J510" s="219"/>
      <c r="K510" s="219"/>
      <c r="L510" s="225"/>
      <c r="M510" s="226"/>
      <c r="N510" s="227"/>
      <c r="O510" s="227"/>
      <c r="P510" s="227"/>
      <c r="Q510" s="227"/>
      <c r="R510" s="227"/>
      <c r="S510" s="227"/>
      <c r="T510" s="228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29" t="s">
        <v>183</v>
      </c>
      <c r="AU510" s="229" t="s">
        <v>85</v>
      </c>
      <c r="AV510" s="13" t="s">
        <v>85</v>
      </c>
      <c r="AW510" s="13" t="s">
        <v>35</v>
      </c>
      <c r="AX510" s="13" t="s">
        <v>76</v>
      </c>
      <c r="AY510" s="229" t="s">
        <v>175</v>
      </c>
    </row>
    <row r="511" s="13" customFormat="1">
      <c r="A511" s="13"/>
      <c r="B511" s="218"/>
      <c r="C511" s="219"/>
      <c r="D511" s="220" t="s">
        <v>183</v>
      </c>
      <c r="E511" s="221" t="s">
        <v>19</v>
      </c>
      <c r="F511" s="222" t="s">
        <v>298</v>
      </c>
      <c r="G511" s="219"/>
      <c r="H511" s="223">
        <v>3.8900000000000001</v>
      </c>
      <c r="I511" s="224"/>
      <c r="J511" s="219"/>
      <c r="K511" s="219"/>
      <c r="L511" s="225"/>
      <c r="M511" s="226"/>
      <c r="N511" s="227"/>
      <c r="O511" s="227"/>
      <c r="P511" s="227"/>
      <c r="Q511" s="227"/>
      <c r="R511" s="227"/>
      <c r="S511" s="227"/>
      <c r="T511" s="228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229" t="s">
        <v>183</v>
      </c>
      <c r="AU511" s="229" t="s">
        <v>85</v>
      </c>
      <c r="AV511" s="13" t="s">
        <v>85</v>
      </c>
      <c r="AW511" s="13" t="s">
        <v>35</v>
      </c>
      <c r="AX511" s="13" t="s">
        <v>76</v>
      </c>
      <c r="AY511" s="229" t="s">
        <v>175</v>
      </c>
    </row>
    <row r="512" s="13" customFormat="1">
      <c r="A512" s="13"/>
      <c r="B512" s="218"/>
      <c r="C512" s="219"/>
      <c r="D512" s="220" t="s">
        <v>183</v>
      </c>
      <c r="E512" s="221" t="s">
        <v>19</v>
      </c>
      <c r="F512" s="222" t="s">
        <v>299</v>
      </c>
      <c r="G512" s="219"/>
      <c r="H512" s="223">
        <v>2.1800000000000002</v>
      </c>
      <c r="I512" s="224"/>
      <c r="J512" s="219"/>
      <c r="K512" s="219"/>
      <c r="L512" s="225"/>
      <c r="M512" s="226"/>
      <c r="N512" s="227"/>
      <c r="O512" s="227"/>
      <c r="P512" s="227"/>
      <c r="Q512" s="227"/>
      <c r="R512" s="227"/>
      <c r="S512" s="227"/>
      <c r="T512" s="228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29" t="s">
        <v>183</v>
      </c>
      <c r="AU512" s="229" t="s">
        <v>85</v>
      </c>
      <c r="AV512" s="13" t="s">
        <v>85</v>
      </c>
      <c r="AW512" s="13" t="s">
        <v>35</v>
      </c>
      <c r="AX512" s="13" t="s">
        <v>76</v>
      </c>
      <c r="AY512" s="229" t="s">
        <v>175</v>
      </c>
    </row>
    <row r="513" s="13" customFormat="1">
      <c r="A513" s="13"/>
      <c r="B513" s="218"/>
      <c r="C513" s="219"/>
      <c r="D513" s="220" t="s">
        <v>183</v>
      </c>
      <c r="E513" s="221" t="s">
        <v>19</v>
      </c>
      <c r="F513" s="222" t="s">
        <v>300</v>
      </c>
      <c r="G513" s="219"/>
      <c r="H513" s="223">
        <v>1.8</v>
      </c>
      <c r="I513" s="224"/>
      <c r="J513" s="219"/>
      <c r="K513" s="219"/>
      <c r="L513" s="225"/>
      <c r="M513" s="226"/>
      <c r="N513" s="227"/>
      <c r="O513" s="227"/>
      <c r="P513" s="227"/>
      <c r="Q513" s="227"/>
      <c r="R513" s="227"/>
      <c r="S513" s="227"/>
      <c r="T513" s="228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229" t="s">
        <v>183</v>
      </c>
      <c r="AU513" s="229" t="s">
        <v>85</v>
      </c>
      <c r="AV513" s="13" t="s">
        <v>85</v>
      </c>
      <c r="AW513" s="13" t="s">
        <v>35</v>
      </c>
      <c r="AX513" s="13" t="s">
        <v>76</v>
      </c>
      <c r="AY513" s="229" t="s">
        <v>175</v>
      </c>
    </row>
    <row r="514" s="14" customFormat="1">
      <c r="A514" s="14"/>
      <c r="B514" s="230"/>
      <c r="C514" s="231"/>
      <c r="D514" s="220" t="s">
        <v>183</v>
      </c>
      <c r="E514" s="232" t="s">
        <v>97</v>
      </c>
      <c r="F514" s="233" t="s">
        <v>186</v>
      </c>
      <c r="G514" s="231"/>
      <c r="H514" s="234">
        <v>7.8700000000000001</v>
      </c>
      <c r="I514" s="235"/>
      <c r="J514" s="231"/>
      <c r="K514" s="231"/>
      <c r="L514" s="236"/>
      <c r="M514" s="237"/>
      <c r="N514" s="238"/>
      <c r="O514" s="238"/>
      <c r="P514" s="238"/>
      <c r="Q514" s="238"/>
      <c r="R514" s="238"/>
      <c r="S514" s="238"/>
      <c r="T514" s="239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T514" s="240" t="s">
        <v>183</v>
      </c>
      <c r="AU514" s="240" t="s">
        <v>85</v>
      </c>
      <c r="AV514" s="14" t="s">
        <v>181</v>
      </c>
      <c r="AW514" s="14" t="s">
        <v>35</v>
      </c>
      <c r="AX514" s="14" t="s">
        <v>36</v>
      </c>
      <c r="AY514" s="240" t="s">
        <v>175</v>
      </c>
    </row>
    <row r="515" s="2" customFormat="1" ht="24.15" customHeight="1">
      <c r="A515" s="40"/>
      <c r="B515" s="41"/>
      <c r="C515" s="204" t="s">
        <v>752</v>
      </c>
      <c r="D515" s="204" t="s">
        <v>178</v>
      </c>
      <c r="E515" s="205" t="s">
        <v>753</v>
      </c>
      <c r="F515" s="206" t="s">
        <v>754</v>
      </c>
      <c r="G515" s="207" t="s">
        <v>88</v>
      </c>
      <c r="H515" s="208">
        <v>14.640000000000001</v>
      </c>
      <c r="I515" s="209"/>
      <c r="J515" s="210">
        <f>ROUND(I515*H515,2)</f>
        <v>0</v>
      </c>
      <c r="K515" s="211"/>
      <c r="L515" s="46"/>
      <c r="M515" s="212" t="s">
        <v>19</v>
      </c>
      <c r="N515" s="213" t="s">
        <v>47</v>
      </c>
      <c r="O515" s="86"/>
      <c r="P515" s="214">
        <f>O515*H515</f>
        <v>0</v>
      </c>
      <c r="Q515" s="214">
        <v>0.00010000000000000001</v>
      </c>
      <c r="R515" s="214">
        <f>Q515*H515</f>
        <v>0.001464</v>
      </c>
      <c r="S515" s="214">
        <v>0</v>
      </c>
      <c r="T515" s="215">
        <f>S515*H515</f>
        <v>0</v>
      </c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  <c r="AR515" s="216" t="s">
        <v>277</v>
      </c>
      <c r="AT515" s="216" t="s">
        <v>178</v>
      </c>
      <c r="AU515" s="216" t="s">
        <v>85</v>
      </c>
      <c r="AY515" s="19" t="s">
        <v>175</v>
      </c>
      <c r="BE515" s="217">
        <f>IF(N515="základní",J515,0)</f>
        <v>0</v>
      </c>
      <c r="BF515" s="217">
        <f>IF(N515="snížená",J515,0)</f>
        <v>0</v>
      </c>
      <c r="BG515" s="217">
        <f>IF(N515="zákl. přenesená",J515,0)</f>
        <v>0</v>
      </c>
      <c r="BH515" s="217">
        <f>IF(N515="sníž. přenesená",J515,0)</f>
        <v>0</v>
      </c>
      <c r="BI515" s="217">
        <f>IF(N515="nulová",J515,0)</f>
        <v>0</v>
      </c>
      <c r="BJ515" s="19" t="s">
        <v>36</v>
      </c>
      <c r="BK515" s="217">
        <f>ROUND(I515*H515,2)</f>
        <v>0</v>
      </c>
      <c r="BL515" s="19" t="s">
        <v>277</v>
      </c>
      <c r="BM515" s="216" t="s">
        <v>755</v>
      </c>
    </row>
    <row r="516" s="13" customFormat="1">
      <c r="A516" s="13"/>
      <c r="B516" s="218"/>
      <c r="C516" s="219"/>
      <c r="D516" s="220" t="s">
        <v>183</v>
      </c>
      <c r="E516" s="221" t="s">
        <v>19</v>
      </c>
      <c r="F516" s="222" t="s">
        <v>94</v>
      </c>
      <c r="G516" s="219"/>
      <c r="H516" s="223">
        <v>6.7699999999999996</v>
      </c>
      <c r="I516" s="224"/>
      <c r="J516" s="219"/>
      <c r="K516" s="219"/>
      <c r="L516" s="225"/>
      <c r="M516" s="226"/>
      <c r="N516" s="227"/>
      <c r="O516" s="227"/>
      <c r="P516" s="227"/>
      <c r="Q516" s="227"/>
      <c r="R516" s="227"/>
      <c r="S516" s="227"/>
      <c r="T516" s="228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229" t="s">
        <v>183</v>
      </c>
      <c r="AU516" s="229" t="s">
        <v>85</v>
      </c>
      <c r="AV516" s="13" t="s">
        <v>85</v>
      </c>
      <c r="AW516" s="13" t="s">
        <v>35</v>
      </c>
      <c r="AX516" s="13" t="s">
        <v>76</v>
      </c>
      <c r="AY516" s="229" t="s">
        <v>175</v>
      </c>
    </row>
    <row r="517" s="13" customFormat="1">
      <c r="A517" s="13"/>
      <c r="B517" s="218"/>
      <c r="C517" s="219"/>
      <c r="D517" s="220" t="s">
        <v>183</v>
      </c>
      <c r="E517" s="221" t="s">
        <v>19</v>
      </c>
      <c r="F517" s="222" t="s">
        <v>97</v>
      </c>
      <c r="G517" s="219"/>
      <c r="H517" s="223">
        <v>7.8700000000000001</v>
      </c>
      <c r="I517" s="224"/>
      <c r="J517" s="219"/>
      <c r="K517" s="219"/>
      <c r="L517" s="225"/>
      <c r="M517" s="226"/>
      <c r="N517" s="227"/>
      <c r="O517" s="227"/>
      <c r="P517" s="227"/>
      <c r="Q517" s="227"/>
      <c r="R517" s="227"/>
      <c r="S517" s="227"/>
      <c r="T517" s="228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T517" s="229" t="s">
        <v>183</v>
      </c>
      <c r="AU517" s="229" t="s">
        <v>85</v>
      </c>
      <c r="AV517" s="13" t="s">
        <v>85</v>
      </c>
      <c r="AW517" s="13" t="s">
        <v>35</v>
      </c>
      <c r="AX517" s="13" t="s">
        <v>76</v>
      </c>
      <c r="AY517" s="229" t="s">
        <v>175</v>
      </c>
    </row>
    <row r="518" s="14" customFormat="1">
      <c r="A518" s="14"/>
      <c r="B518" s="230"/>
      <c r="C518" s="231"/>
      <c r="D518" s="220" t="s">
        <v>183</v>
      </c>
      <c r="E518" s="232" t="s">
        <v>19</v>
      </c>
      <c r="F518" s="233" t="s">
        <v>186</v>
      </c>
      <c r="G518" s="231"/>
      <c r="H518" s="234">
        <v>14.640000000000001</v>
      </c>
      <c r="I518" s="235"/>
      <c r="J518" s="231"/>
      <c r="K518" s="231"/>
      <c r="L518" s="236"/>
      <c r="M518" s="237"/>
      <c r="N518" s="238"/>
      <c r="O518" s="238"/>
      <c r="P518" s="238"/>
      <c r="Q518" s="238"/>
      <c r="R518" s="238"/>
      <c r="S518" s="238"/>
      <c r="T518" s="239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T518" s="240" t="s">
        <v>183</v>
      </c>
      <c r="AU518" s="240" t="s">
        <v>85</v>
      </c>
      <c r="AV518" s="14" t="s">
        <v>181</v>
      </c>
      <c r="AW518" s="14" t="s">
        <v>35</v>
      </c>
      <c r="AX518" s="14" t="s">
        <v>36</v>
      </c>
      <c r="AY518" s="240" t="s">
        <v>175</v>
      </c>
    </row>
    <row r="519" s="2" customFormat="1" ht="14.4" customHeight="1">
      <c r="A519" s="40"/>
      <c r="B519" s="41"/>
      <c r="C519" s="204" t="s">
        <v>756</v>
      </c>
      <c r="D519" s="204" t="s">
        <v>178</v>
      </c>
      <c r="E519" s="205" t="s">
        <v>757</v>
      </c>
      <c r="F519" s="206" t="s">
        <v>758</v>
      </c>
      <c r="G519" s="207" t="s">
        <v>88</v>
      </c>
      <c r="H519" s="208">
        <v>14.640000000000001</v>
      </c>
      <c r="I519" s="209"/>
      <c r="J519" s="210">
        <f>ROUND(I519*H519,2)</f>
        <v>0</v>
      </c>
      <c r="K519" s="211"/>
      <c r="L519" s="46"/>
      <c r="M519" s="212" t="s">
        <v>19</v>
      </c>
      <c r="N519" s="213" t="s">
        <v>47</v>
      </c>
      <c r="O519" s="86"/>
      <c r="P519" s="214">
        <f>O519*H519</f>
        <v>0</v>
      </c>
      <c r="Q519" s="214">
        <v>0</v>
      </c>
      <c r="R519" s="214">
        <f>Q519*H519</f>
        <v>0</v>
      </c>
      <c r="S519" s="214">
        <v>0</v>
      </c>
      <c r="T519" s="215">
        <f>S519*H519</f>
        <v>0</v>
      </c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  <c r="AE519" s="40"/>
      <c r="AR519" s="216" t="s">
        <v>277</v>
      </c>
      <c r="AT519" s="216" t="s">
        <v>178</v>
      </c>
      <c r="AU519" s="216" t="s">
        <v>85</v>
      </c>
      <c r="AY519" s="19" t="s">
        <v>175</v>
      </c>
      <c r="BE519" s="217">
        <f>IF(N519="základní",J519,0)</f>
        <v>0</v>
      </c>
      <c r="BF519" s="217">
        <f>IF(N519="snížená",J519,0)</f>
        <v>0</v>
      </c>
      <c r="BG519" s="217">
        <f>IF(N519="zákl. přenesená",J519,0)</f>
        <v>0</v>
      </c>
      <c r="BH519" s="217">
        <f>IF(N519="sníž. přenesená",J519,0)</f>
        <v>0</v>
      </c>
      <c r="BI519" s="217">
        <f>IF(N519="nulová",J519,0)</f>
        <v>0</v>
      </c>
      <c r="BJ519" s="19" t="s">
        <v>36</v>
      </c>
      <c r="BK519" s="217">
        <f>ROUND(I519*H519,2)</f>
        <v>0</v>
      </c>
      <c r="BL519" s="19" t="s">
        <v>277</v>
      </c>
      <c r="BM519" s="216" t="s">
        <v>759</v>
      </c>
    </row>
    <row r="520" s="13" customFormat="1">
      <c r="A520" s="13"/>
      <c r="B520" s="218"/>
      <c r="C520" s="219"/>
      <c r="D520" s="220" t="s">
        <v>183</v>
      </c>
      <c r="E520" s="221" t="s">
        <v>19</v>
      </c>
      <c r="F520" s="222" t="s">
        <v>94</v>
      </c>
      <c r="G520" s="219"/>
      <c r="H520" s="223">
        <v>6.7699999999999996</v>
      </c>
      <c r="I520" s="224"/>
      <c r="J520" s="219"/>
      <c r="K520" s="219"/>
      <c r="L520" s="225"/>
      <c r="M520" s="226"/>
      <c r="N520" s="227"/>
      <c r="O520" s="227"/>
      <c r="P520" s="227"/>
      <c r="Q520" s="227"/>
      <c r="R520" s="227"/>
      <c r="S520" s="227"/>
      <c r="T520" s="228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229" t="s">
        <v>183</v>
      </c>
      <c r="AU520" s="229" t="s">
        <v>85</v>
      </c>
      <c r="AV520" s="13" t="s">
        <v>85</v>
      </c>
      <c r="AW520" s="13" t="s">
        <v>35</v>
      </c>
      <c r="AX520" s="13" t="s">
        <v>76</v>
      </c>
      <c r="AY520" s="229" t="s">
        <v>175</v>
      </c>
    </row>
    <row r="521" s="13" customFormat="1">
      <c r="A521" s="13"/>
      <c r="B521" s="218"/>
      <c r="C521" s="219"/>
      <c r="D521" s="220" t="s">
        <v>183</v>
      </c>
      <c r="E521" s="221" t="s">
        <v>19</v>
      </c>
      <c r="F521" s="222" t="s">
        <v>97</v>
      </c>
      <c r="G521" s="219"/>
      <c r="H521" s="223">
        <v>7.8700000000000001</v>
      </c>
      <c r="I521" s="224"/>
      <c r="J521" s="219"/>
      <c r="K521" s="219"/>
      <c r="L521" s="225"/>
      <c r="M521" s="226"/>
      <c r="N521" s="227"/>
      <c r="O521" s="227"/>
      <c r="P521" s="227"/>
      <c r="Q521" s="227"/>
      <c r="R521" s="227"/>
      <c r="S521" s="227"/>
      <c r="T521" s="228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T521" s="229" t="s">
        <v>183</v>
      </c>
      <c r="AU521" s="229" t="s">
        <v>85</v>
      </c>
      <c r="AV521" s="13" t="s">
        <v>85</v>
      </c>
      <c r="AW521" s="13" t="s">
        <v>35</v>
      </c>
      <c r="AX521" s="13" t="s">
        <v>76</v>
      </c>
      <c r="AY521" s="229" t="s">
        <v>175</v>
      </c>
    </row>
    <row r="522" s="14" customFormat="1">
      <c r="A522" s="14"/>
      <c r="B522" s="230"/>
      <c r="C522" s="231"/>
      <c r="D522" s="220" t="s">
        <v>183</v>
      </c>
      <c r="E522" s="232" t="s">
        <v>19</v>
      </c>
      <c r="F522" s="233" t="s">
        <v>186</v>
      </c>
      <c r="G522" s="231"/>
      <c r="H522" s="234">
        <v>14.640000000000001</v>
      </c>
      <c r="I522" s="235"/>
      <c r="J522" s="231"/>
      <c r="K522" s="231"/>
      <c r="L522" s="236"/>
      <c r="M522" s="237"/>
      <c r="N522" s="238"/>
      <c r="O522" s="238"/>
      <c r="P522" s="238"/>
      <c r="Q522" s="238"/>
      <c r="R522" s="238"/>
      <c r="S522" s="238"/>
      <c r="T522" s="239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T522" s="240" t="s">
        <v>183</v>
      </c>
      <c r="AU522" s="240" t="s">
        <v>85</v>
      </c>
      <c r="AV522" s="14" t="s">
        <v>181</v>
      </c>
      <c r="AW522" s="14" t="s">
        <v>35</v>
      </c>
      <c r="AX522" s="14" t="s">
        <v>36</v>
      </c>
      <c r="AY522" s="240" t="s">
        <v>175</v>
      </c>
    </row>
    <row r="523" s="2" customFormat="1" ht="14.4" customHeight="1">
      <c r="A523" s="40"/>
      <c r="B523" s="41"/>
      <c r="C523" s="204" t="s">
        <v>760</v>
      </c>
      <c r="D523" s="204" t="s">
        <v>178</v>
      </c>
      <c r="E523" s="205" t="s">
        <v>761</v>
      </c>
      <c r="F523" s="206" t="s">
        <v>762</v>
      </c>
      <c r="G523" s="207" t="s">
        <v>88</v>
      </c>
      <c r="H523" s="208">
        <v>1.8</v>
      </c>
      <c r="I523" s="209"/>
      <c r="J523" s="210">
        <f>ROUND(I523*H523,2)</f>
        <v>0</v>
      </c>
      <c r="K523" s="211"/>
      <c r="L523" s="46"/>
      <c r="M523" s="212" t="s">
        <v>19</v>
      </c>
      <c r="N523" s="213" t="s">
        <v>47</v>
      </c>
      <c r="O523" s="86"/>
      <c r="P523" s="214">
        <f>O523*H523</f>
        <v>0</v>
      </c>
      <c r="Q523" s="214">
        <v>0.00014999999999999999</v>
      </c>
      <c r="R523" s="214">
        <f>Q523*H523</f>
        <v>0.00027</v>
      </c>
      <c r="S523" s="214">
        <v>0</v>
      </c>
      <c r="T523" s="215">
        <f>S523*H523</f>
        <v>0</v>
      </c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  <c r="AR523" s="216" t="s">
        <v>277</v>
      </c>
      <c r="AT523" s="216" t="s">
        <v>178</v>
      </c>
      <c r="AU523" s="216" t="s">
        <v>85</v>
      </c>
      <c r="AY523" s="19" t="s">
        <v>175</v>
      </c>
      <c r="BE523" s="217">
        <f>IF(N523="základní",J523,0)</f>
        <v>0</v>
      </c>
      <c r="BF523" s="217">
        <f>IF(N523="snížená",J523,0)</f>
        <v>0</v>
      </c>
      <c r="BG523" s="217">
        <f>IF(N523="zákl. přenesená",J523,0)</f>
        <v>0</v>
      </c>
      <c r="BH523" s="217">
        <f>IF(N523="sníž. přenesená",J523,0)</f>
        <v>0</v>
      </c>
      <c r="BI523" s="217">
        <f>IF(N523="nulová",J523,0)</f>
        <v>0</v>
      </c>
      <c r="BJ523" s="19" t="s">
        <v>36</v>
      </c>
      <c r="BK523" s="217">
        <f>ROUND(I523*H523,2)</f>
        <v>0</v>
      </c>
      <c r="BL523" s="19" t="s">
        <v>277</v>
      </c>
      <c r="BM523" s="216" t="s">
        <v>763</v>
      </c>
    </row>
    <row r="524" s="13" customFormat="1">
      <c r="A524" s="13"/>
      <c r="B524" s="218"/>
      <c r="C524" s="219"/>
      <c r="D524" s="220" t="s">
        <v>183</v>
      </c>
      <c r="E524" s="221" t="s">
        <v>19</v>
      </c>
      <c r="F524" s="222" t="s">
        <v>739</v>
      </c>
      <c r="G524" s="219"/>
      <c r="H524" s="223">
        <v>0</v>
      </c>
      <c r="I524" s="224"/>
      <c r="J524" s="219"/>
      <c r="K524" s="219"/>
      <c r="L524" s="225"/>
      <c r="M524" s="226"/>
      <c r="N524" s="227"/>
      <c r="O524" s="227"/>
      <c r="P524" s="227"/>
      <c r="Q524" s="227"/>
      <c r="R524" s="227"/>
      <c r="S524" s="227"/>
      <c r="T524" s="228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T524" s="229" t="s">
        <v>183</v>
      </c>
      <c r="AU524" s="229" t="s">
        <v>85</v>
      </c>
      <c r="AV524" s="13" t="s">
        <v>85</v>
      </c>
      <c r="AW524" s="13" t="s">
        <v>35</v>
      </c>
      <c r="AX524" s="13" t="s">
        <v>76</v>
      </c>
      <c r="AY524" s="229" t="s">
        <v>175</v>
      </c>
    </row>
    <row r="525" s="13" customFormat="1">
      <c r="A525" s="13"/>
      <c r="B525" s="218"/>
      <c r="C525" s="219"/>
      <c r="D525" s="220" t="s">
        <v>183</v>
      </c>
      <c r="E525" s="221" t="s">
        <v>19</v>
      </c>
      <c r="F525" s="222" t="s">
        <v>750</v>
      </c>
      <c r="G525" s="219"/>
      <c r="H525" s="223">
        <v>0</v>
      </c>
      <c r="I525" s="224"/>
      <c r="J525" s="219"/>
      <c r="K525" s="219"/>
      <c r="L525" s="225"/>
      <c r="M525" s="226"/>
      <c r="N525" s="227"/>
      <c r="O525" s="227"/>
      <c r="P525" s="227"/>
      <c r="Q525" s="227"/>
      <c r="R525" s="227"/>
      <c r="S525" s="227"/>
      <c r="T525" s="228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T525" s="229" t="s">
        <v>183</v>
      </c>
      <c r="AU525" s="229" t="s">
        <v>85</v>
      </c>
      <c r="AV525" s="13" t="s">
        <v>85</v>
      </c>
      <c r="AW525" s="13" t="s">
        <v>35</v>
      </c>
      <c r="AX525" s="13" t="s">
        <v>76</v>
      </c>
      <c r="AY525" s="229" t="s">
        <v>175</v>
      </c>
    </row>
    <row r="526" s="13" customFormat="1">
      <c r="A526" s="13"/>
      <c r="B526" s="218"/>
      <c r="C526" s="219"/>
      <c r="D526" s="220" t="s">
        <v>183</v>
      </c>
      <c r="E526" s="221" t="s">
        <v>19</v>
      </c>
      <c r="F526" s="222" t="s">
        <v>740</v>
      </c>
      <c r="G526" s="219"/>
      <c r="H526" s="223">
        <v>0</v>
      </c>
      <c r="I526" s="224"/>
      <c r="J526" s="219"/>
      <c r="K526" s="219"/>
      <c r="L526" s="225"/>
      <c r="M526" s="226"/>
      <c r="N526" s="227"/>
      <c r="O526" s="227"/>
      <c r="P526" s="227"/>
      <c r="Q526" s="227"/>
      <c r="R526" s="227"/>
      <c r="S526" s="227"/>
      <c r="T526" s="228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T526" s="229" t="s">
        <v>183</v>
      </c>
      <c r="AU526" s="229" t="s">
        <v>85</v>
      </c>
      <c r="AV526" s="13" t="s">
        <v>85</v>
      </c>
      <c r="AW526" s="13" t="s">
        <v>35</v>
      </c>
      <c r="AX526" s="13" t="s">
        <v>76</v>
      </c>
      <c r="AY526" s="229" t="s">
        <v>175</v>
      </c>
    </row>
    <row r="527" s="13" customFormat="1">
      <c r="A527" s="13"/>
      <c r="B527" s="218"/>
      <c r="C527" s="219"/>
      <c r="D527" s="220" t="s">
        <v>183</v>
      </c>
      <c r="E527" s="221" t="s">
        <v>19</v>
      </c>
      <c r="F527" s="222" t="s">
        <v>741</v>
      </c>
      <c r="G527" s="219"/>
      <c r="H527" s="223">
        <v>0</v>
      </c>
      <c r="I527" s="224"/>
      <c r="J527" s="219"/>
      <c r="K527" s="219"/>
      <c r="L527" s="225"/>
      <c r="M527" s="226"/>
      <c r="N527" s="227"/>
      <c r="O527" s="227"/>
      <c r="P527" s="227"/>
      <c r="Q527" s="227"/>
      <c r="R527" s="227"/>
      <c r="S527" s="227"/>
      <c r="T527" s="228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229" t="s">
        <v>183</v>
      </c>
      <c r="AU527" s="229" t="s">
        <v>85</v>
      </c>
      <c r="AV527" s="13" t="s">
        <v>85</v>
      </c>
      <c r="AW527" s="13" t="s">
        <v>35</v>
      </c>
      <c r="AX527" s="13" t="s">
        <v>76</v>
      </c>
      <c r="AY527" s="229" t="s">
        <v>175</v>
      </c>
    </row>
    <row r="528" s="13" customFormat="1">
      <c r="A528" s="13"/>
      <c r="B528" s="218"/>
      <c r="C528" s="219"/>
      <c r="D528" s="220" t="s">
        <v>183</v>
      </c>
      <c r="E528" s="221" t="s">
        <v>19</v>
      </c>
      <c r="F528" s="222" t="s">
        <v>751</v>
      </c>
      <c r="G528" s="219"/>
      <c r="H528" s="223">
        <v>0</v>
      </c>
      <c r="I528" s="224"/>
      <c r="J528" s="219"/>
      <c r="K528" s="219"/>
      <c r="L528" s="225"/>
      <c r="M528" s="226"/>
      <c r="N528" s="227"/>
      <c r="O528" s="227"/>
      <c r="P528" s="227"/>
      <c r="Q528" s="227"/>
      <c r="R528" s="227"/>
      <c r="S528" s="227"/>
      <c r="T528" s="228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29" t="s">
        <v>183</v>
      </c>
      <c r="AU528" s="229" t="s">
        <v>85</v>
      </c>
      <c r="AV528" s="13" t="s">
        <v>85</v>
      </c>
      <c r="AW528" s="13" t="s">
        <v>35</v>
      </c>
      <c r="AX528" s="13" t="s">
        <v>76</v>
      </c>
      <c r="AY528" s="229" t="s">
        <v>175</v>
      </c>
    </row>
    <row r="529" s="13" customFormat="1">
      <c r="A529" s="13"/>
      <c r="B529" s="218"/>
      <c r="C529" s="219"/>
      <c r="D529" s="220" t="s">
        <v>183</v>
      </c>
      <c r="E529" s="221" t="s">
        <v>19</v>
      </c>
      <c r="F529" s="222" t="s">
        <v>742</v>
      </c>
      <c r="G529" s="219"/>
      <c r="H529" s="223">
        <v>0</v>
      </c>
      <c r="I529" s="224"/>
      <c r="J529" s="219"/>
      <c r="K529" s="219"/>
      <c r="L529" s="225"/>
      <c r="M529" s="226"/>
      <c r="N529" s="227"/>
      <c r="O529" s="227"/>
      <c r="P529" s="227"/>
      <c r="Q529" s="227"/>
      <c r="R529" s="227"/>
      <c r="S529" s="227"/>
      <c r="T529" s="228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T529" s="229" t="s">
        <v>183</v>
      </c>
      <c r="AU529" s="229" t="s">
        <v>85</v>
      </c>
      <c r="AV529" s="13" t="s">
        <v>85</v>
      </c>
      <c r="AW529" s="13" t="s">
        <v>35</v>
      </c>
      <c r="AX529" s="13" t="s">
        <v>76</v>
      </c>
      <c r="AY529" s="229" t="s">
        <v>175</v>
      </c>
    </row>
    <row r="530" s="13" customFormat="1">
      <c r="A530" s="13"/>
      <c r="B530" s="218"/>
      <c r="C530" s="219"/>
      <c r="D530" s="220" t="s">
        <v>183</v>
      </c>
      <c r="E530" s="221" t="s">
        <v>19</v>
      </c>
      <c r="F530" s="222" t="s">
        <v>743</v>
      </c>
      <c r="G530" s="219"/>
      <c r="H530" s="223">
        <v>0</v>
      </c>
      <c r="I530" s="224"/>
      <c r="J530" s="219"/>
      <c r="K530" s="219"/>
      <c r="L530" s="225"/>
      <c r="M530" s="226"/>
      <c r="N530" s="227"/>
      <c r="O530" s="227"/>
      <c r="P530" s="227"/>
      <c r="Q530" s="227"/>
      <c r="R530" s="227"/>
      <c r="S530" s="227"/>
      <c r="T530" s="228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T530" s="229" t="s">
        <v>183</v>
      </c>
      <c r="AU530" s="229" t="s">
        <v>85</v>
      </c>
      <c r="AV530" s="13" t="s">
        <v>85</v>
      </c>
      <c r="AW530" s="13" t="s">
        <v>35</v>
      </c>
      <c r="AX530" s="13" t="s">
        <v>76</v>
      </c>
      <c r="AY530" s="229" t="s">
        <v>175</v>
      </c>
    </row>
    <row r="531" s="13" customFormat="1">
      <c r="A531" s="13"/>
      <c r="B531" s="218"/>
      <c r="C531" s="219"/>
      <c r="D531" s="220" t="s">
        <v>183</v>
      </c>
      <c r="E531" s="221" t="s">
        <v>19</v>
      </c>
      <c r="F531" s="222" t="s">
        <v>744</v>
      </c>
      <c r="G531" s="219"/>
      <c r="H531" s="223">
        <v>0</v>
      </c>
      <c r="I531" s="224"/>
      <c r="J531" s="219"/>
      <c r="K531" s="219"/>
      <c r="L531" s="225"/>
      <c r="M531" s="226"/>
      <c r="N531" s="227"/>
      <c r="O531" s="227"/>
      <c r="P531" s="227"/>
      <c r="Q531" s="227"/>
      <c r="R531" s="227"/>
      <c r="S531" s="227"/>
      <c r="T531" s="228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T531" s="229" t="s">
        <v>183</v>
      </c>
      <c r="AU531" s="229" t="s">
        <v>85</v>
      </c>
      <c r="AV531" s="13" t="s">
        <v>85</v>
      </c>
      <c r="AW531" s="13" t="s">
        <v>35</v>
      </c>
      <c r="AX531" s="13" t="s">
        <v>76</v>
      </c>
      <c r="AY531" s="229" t="s">
        <v>175</v>
      </c>
    </row>
    <row r="532" s="13" customFormat="1">
      <c r="A532" s="13"/>
      <c r="B532" s="218"/>
      <c r="C532" s="219"/>
      <c r="D532" s="220" t="s">
        <v>183</v>
      </c>
      <c r="E532" s="221" t="s">
        <v>19</v>
      </c>
      <c r="F532" s="222" t="s">
        <v>300</v>
      </c>
      <c r="G532" s="219"/>
      <c r="H532" s="223">
        <v>1.8</v>
      </c>
      <c r="I532" s="224"/>
      <c r="J532" s="219"/>
      <c r="K532" s="219"/>
      <c r="L532" s="225"/>
      <c r="M532" s="226"/>
      <c r="N532" s="227"/>
      <c r="O532" s="227"/>
      <c r="P532" s="227"/>
      <c r="Q532" s="227"/>
      <c r="R532" s="227"/>
      <c r="S532" s="227"/>
      <c r="T532" s="228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T532" s="229" t="s">
        <v>183</v>
      </c>
      <c r="AU532" s="229" t="s">
        <v>85</v>
      </c>
      <c r="AV532" s="13" t="s">
        <v>85</v>
      </c>
      <c r="AW532" s="13" t="s">
        <v>35</v>
      </c>
      <c r="AX532" s="13" t="s">
        <v>76</v>
      </c>
      <c r="AY532" s="229" t="s">
        <v>175</v>
      </c>
    </row>
    <row r="533" s="14" customFormat="1">
      <c r="A533" s="14"/>
      <c r="B533" s="230"/>
      <c r="C533" s="231"/>
      <c r="D533" s="220" t="s">
        <v>183</v>
      </c>
      <c r="E533" s="232" t="s">
        <v>19</v>
      </c>
      <c r="F533" s="233" t="s">
        <v>186</v>
      </c>
      <c r="G533" s="231"/>
      <c r="H533" s="234">
        <v>1.8</v>
      </c>
      <c r="I533" s="235"/>
      <c r="J533" s="231"/>
      <c r="K533" s="231"/>
      <c r="L533" s="236"/>
      <c r="M533" s="237"/>
      <c r="N533" s="238"/>
      <c r="O533" s="238"/>
      <c r="P533" s="238"/>
      <c r="Q533" s="238"/>
      <c r="R533" s="238"/>
      <c r="S533" s="238"/>
      <c r="T533" s="239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T533" s="240" t="s">
        <v>183</v>
      </c>
      <c r="AU533" s="240" t="s">
        <v>85</v>
      </c>
      <c r="AV533" s="14" t="s">
        <v>181</v>
      </c>
      <c r="AW533" s="14" t="s">
        <v>35</v>
      </c>
      <c r="AX533" s="14" t="s">
        <v>36</v>
      </c>
      <c r="AY533" s="240" t="s">
        <v>175</v>
      </c>
    </row>
    <row r="534" s="2" customFormat="1" ht="24.15" customHeight="1">
      <c r="A534" s="40"/>
      <c r="B534" s="41"/>
      <c r="C534" s="204" t="s">
        <v>764</v>
      </c>
      <c r="D534" s="204" t="s">
        <v>178</v>
      </c>
      <c r="E534" s="205" t="s">
        <v>765</v>
      </c>
      <c r="F534" s="206" t="s">
        <v>766</v>
      </c>
      <c r="G534" s="207" t="s">
        <v>88</v>
      </c>
      <c r="H534" s="208">
        <v>48.759999999999998</v>
      </c>
      <c r="I534" s="209"/>
      <c r="J534" s="210">
        <f>ROUND(I534*H534,2)</f>
        <v>0</v>
      </c>
      <c r="K534" s="211"/>
      <c r="L534" s="46"/>
      <c r="M534" s="212" t="s">
        <v>19</v>
      </c>
      <c r="N534" s="213" t="s">
        <v>47</v>
      </c>
      <c r="O534" s="86"/>
      <c r="P534" s="214">
        <f>O534*H534</f>
        <v>0</v>
      </c>
      <c r="Q534" s="214">
        <v>0.00117</v>
      </c>
      <c r="R534" s="214">
        <f>Q534*H534</f>
        <v>0.057049200000000001</v>
      </c>
      <c r="S534" s="214">
        <v>0</v>
      </c>
      <c r="T534" s="215">
        <f>S534*H534</f>
        <v>0</v>
      </c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  <c r="AE534" s="40"/>
      <c r="AR534" s="216" t="s">
        <v>277</v>
      </c>
      <c r="AT534" s="216" t="s">
        <v>178</v>
      </c>
      <c r="AU534" s="216" t="s">
        <v>85</v>
      </c>
      <c r="AY534" s="19" t="s">
        <v>175</v>
      </c>
      <c r="BE534" s="217">
        <f>IF(N534="základní",J534,0)</f>
        <v>0</v>
      </c>
      <c r="BF534" s="217">
        <f>IF(N534="snížená",J534,0)</f>
        <v>0</v>
      </c>
      <c r="BG534" s="217">
        <f>IF(N534="zákl. přenesená",J534,0)</f>
        <v>0</v>
      </c>
      <c r="BH534" s="217">
        <f>IF(N534="sníž. přenesená",J534,0)</f>
        <v>0</v>
      </c>
      <c r="BI534" s="217">
        <f>IF(N534="nulová",J534,0)</f>
        <v>0</v>
      </c>
      <c r="BJ534" s="19" t="s">
        <v>36</v>
      </c>
      <c r="BK534" s="217">
        <f>ROUND(I534*H534,2)</f>
        <v>0</v>
      </c>
      <c r="BL534" s="19" t="s">
        <v>277</v>
      </c>
      <c r="BM534" s="216" t="s">
        <v>767</v>
      </c>
    </row>
    <row r="535" s="13" customFormat="1">
      <c r="A535" s="13"/>
      <c r="B535" s="218"/>
      <c r="C535" s="219"/>
      <c r="D535" s="220" t="s">
        <v>183</v>
      </c>
      <c r="E535" s="221" t="s">
        <v>19</v>
      </c>
      <c r="F535" s="222" t="s">
        <v>292</v>
      </c>
      <c r="G535" s="219"/>
      <c r="H535" s="223">
        <v>13.19</v>
      </c>
      <c r="I535" s="224"/>
      <c r="J535" s="219"/>
      <c r="K535" s="219"/>
      <c r="L535" s="225"/>
      <c r="M535" s="226"/>
      <c r="N535" s="227"/>
      <c r="O535" s="227"/>
      <c r="P535" s="227"/>
      <c r="Q535" s="227"/>
      <c r="R535" s="227"/>
      <c r="S535" s="227"/>
      <c r="T535" s="228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T535" s="229" t="s">
        <v>183</v>
      </c>
      <c r="AU535" s="229" t="s">
        <v>85</v>
      </c>
      <c r="AV535" s="13" t="s">
        <v>85</v>
      </c>
      <c r="AW535" s="13" t="s">
        <v>35</v>
      </c>
      <c r="AX535" s="13" t="s">
        <v>76</v>
      </c>
      <c r="AY535" s="229" t="s">
        <v>175</v>
      </c>
    </row>
    <row r="536" s="13" customFormat="1">
      <c r="A536" s="13"/>
      <c r="B536" s="218"/>
      <c r="C536" s="219"/>
      <c r="D536" s="220" t="s">
        <v>183</v>
      </c>
      <c r="E536" s="221" t="s">
        <v>19</v>
      </c>
      <c r="F536" s="222" t="s">
        <v>750</v>
      </c>
      <c r="G536" s="219"/>
      <c r="H536" s="223">
        <v>0</v>
      </c>
      <c r="I536" s="224"/>
      <c r="J536" s="219"/>
      <c r="K536" s="219"/>
      <c r="L536" s="225"/>
      <c r="M536" s="226"/>
      <c r="N536" s="227"/>
      <c r="O536" s="227"/>
      <c r="P536" s="227"/>
      <c r="Q536" s="227"/>
      <c r="R536" s="227"/>
      <c r="S536" s="227"/>
      <c r="T536" s="228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T536" s="229" t="s">
        <v>183</v>
      </c>
      <c r="AU536" s="229" t="s">
        <v>85</v>
      </c>
      <c r="AV536" s="13" t="s">
        <v>85</v>
      </c>
      <c r="AW536" s="13" t="s">
        <v>35</v>
      </c>
      <c r="AX536" s="13" t="s">
        <v>76</v>
      </c>
      <c r="AY536" s="229" t="s">
        <v>175</v>
      </c>
    </row>
    <row r="537" s="13" customFormat="1">
      <c r="A537" s="13"/>
      <c r="B537" s="218"/>
      <c r="C537" s="219"/>
      <c r="D537" s="220" t="s">
        <v>183</v>
      </c>
      <c r="E537" s="221" t="s">
        <v>19</v>
      </c>
      <c r="F537" s="222" t="s">
        <v>294</v>
      </c>
      <c r="G537" s="219"/>
      <c r="H537" s="223">
        <v>14.779999999999999</v>
      </c>
      <c r="I537" s="224"/>
      <c r="J537" s="219"/>
      <c r="K537" s="219"/>
      <c r="L537" s="225"/>
      <c r="M537" s="226"/>
      <c r="N537" s="227"/>
      <c r="O537" s="227"/>
      <c r="P537" s="227"/>
      <c r="Q537" s="227"/>
      <c r="R537" s="227"/>
      <c r="S537" s="227"/>
      <c r="T537" s="228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229" t="s">
        <v>183</v>
      </c>
      <c r="AU537" s="229" t="s">
        <v>85</v>
      </c>
      <c r="AV537" s="13" t="s">
        <v>85</v>
      </c>
      <c r="AW537" s="13" t="s">
        <v>35</v>
      </c>
      <c r="AX537" s="13" t="s">
        <v>76</v>
      </c>
      <c r="AY537" s="229" t="s">
        <v>175</v>
      </c>
    </row>
    <row r="538" s="13" customFormat="1">
      <c r="A538" s="13"/>
      <c r="B538" s="218"/>
      <c r="C538" s="219"/>
      <c r="D538" s="220" t="s">
        <v>183</v>
      </c>
      <c r="E538" s="221" t="s">
        <v>19</v>
      </c>
      <c r="F538" s="222" t="s">
        <v>295</v>
      </c>
      <c r="G538" s="219"/>
      <c r="H538" s="223">
        <v>9.5700000000000003</v>
      </c>
      <c r="I538" s="224"/>
      <c r="J538" s="219"/>
      <c r="K538" s="219"/>
      <c r="L538" s="225"/>
      <c r="M538" s="226"/>
      <c r="N538" s="227"/>
      <c r="O538" s="227"/>
      <c r="P538" s="227"/>
      <c r="Q538" s="227"/>
      <c r="R538" s="227"/>
      <c r="S538" s="227"/>
      <c r="T538" s="228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229" t="s">
        <v>183</v>
      </c>
      <c r="AU538" s="229" t="s">
        <v>85</v>
      </c>
      <c r="AV538" s="13" t="s">
        <v>85</v>
      </c>
      <c r="AW538" s="13" t="s">
        <v>35</v>
      </c>
      <c r="AX538" s="13" t="s">
        <v>76</v>
      </c>
      <c r="AY538" s="229" t="s">
        <v>175</v>
      </c>
    </row>
    <row r="539" s="13" customFormat="1">
      <c r="A539" s="13"/>
      <c r="B539" s="218"/>
      <c r="C539" s="219"/>
      <c r="D539" s="220" t="s">
        <v>183</v>
      </c>
      <c r="E539" s="221" t="s">
        <v>19</v>
      </c>
      <c r="F539" s="222" t="s">
        <v>751</v>
      </c>
      <c r="G539" s="219"/>
      <c r="H539" s="223">
        <v>0</v>
      </c>
      <c r="I539" s="224"/>
      <c r="J539" s="219"/>
      <c r="K539" s="219"/>
      <c r="L539" s="225"/>
      <c r="M539" s="226"/>
      <c r="N539" s="227"/>
      <c r="O539" s="227"/>
      <c r="P539" s="227"/>
      <c r="Q539" s="227"/>
      <c r="R539" s="227"/>
      <c r="S539" s="227"/>
      <c r="T539" s="228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T539" s="229" t="s">
        <v>183</v>
      </c>
      <c r="AU539" s="229" t="s">
        <v>85</v>
      </c>
      <c r="AV539" s="13" t="s">
        <v>85</v>
      </c>
      <c r="AW539" s="13" t="s">
        <v>35</v>
      </c>
      <c r="AX539" s="13" t="s">
        <v>76</v>
      </c>
      <c r="AY539" s="229" t="s">
        <v>175</v>
      </c>
    </row>
    <row r="540" s="13" customFormat="1">
      <c r="A540" s="13"/>
      <c r="B540" s="218"/>
      <c r="C540" s="219"/>
      <c r="D540" s="220" t="s">
        <v>183</v>
      </c>
      <c r="E540" s="221" t="s">
        <v>19</v>
      </c>
      <c r="F540" s="222" t="s">
        <v>297</v>
      </c>
      <c r="G540" s="219"/>
      <c r="H540" s="223">
        <v>11.220000000000001</v>
      </c>
      <c r="I540" s="224"/>
      <c r="J540" s="219"/>
      <c r="K540" s="219"/>
      <c r="L540" s="225"/>
      <c r="M540" s="226"/>
      <c r="N540" s="227"/>
      <c r="O540" s="227"/>
      <c r="P540" s="227"/>
      <c r="Q540" s="227"/>
      <c r="R540" s="227"/>
      <c r="S540" s="227"/>
      <c r="T540" s="228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T540" s="229" t="s">
        <v>183</v>
      </c>
      <c r="AU540" s="229" t="s">
        <v>85</v>
      </c>
      <c r="AV540" s="13" t="s">
        <v>85</v>
      </c>
      <c r="AW540" s="13" t="s">
        <v>35</v>
      </c>
      <c r="AX540" s="13" t="s">
        <v>76</v>
      </c>
      <c r="AY540" s="229" t="s">
        <v>175</v>
      </c>
    </row>
    <row r="541" s="13" customFormat="1">
      <c r="A541" s="13"/>
      <c r="B541" s="218"/>
      <c r="C541" s="219"/>
      <c r="D541" s="220" t="s">
        <v>183</v>
      </c>
      <c r="E541" s="221" t="s">
        <v>19</v>
      </c>
      <c r="F541" s="222" t="s">
        <v>743</v>
      </c>
      <c r="G541" s="219"/>
      <c r="H541" s="223">
        <v>0</v>
      </c>
      <c r="I541" s="224"/>
      <c r="J541" s="219"/>
      <c r="K541" s="219"/>
      <c r="L541" s="225"/>
      <c r="M541" s="226"/>
      <c r="N541" s="227"/>
      <c r="O541" s="227"/>
      <c r="P541" s="227"/>
      <c r="Q541" s="227"/>
      <c r="R541" s="227"/>
      <c r="S541" s="227"/>
      <c r="T541" s="228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T541" s="229" t="s">
        <v>183</v>
      </c>
      <c r="AU541" s="229" t="s">
        <v>85</v>
      </c>
      <c r="AV541" s="13" t="s">
        <v>85</v>
      </c>
      <c r="AW541" s="13" t="s">
        <v>35</v>
      </c>
      <c r="AX541" s="13" t="s">
        <v>76</v>
      </c>
      <c r="AY541" s="229" t="s">
        <v>175</v>
      </c>
    </row>
    <row r="542" s="13" customFormat="1">
      <c r="A542" s="13"/>
      <c r="B542" s="218"/>
      <c r="C542" s="219"/>
      <c r="D542" s="220" t="s">
        <v>183</v>
      </c>
      <c r="E542" s="221" t="s">
        <v>19</v>
      </c>
      <c r="F542" s="222" t="s">
        <v>744</v>
      </c>
      <c r="G542" s="219"/>
      <c r="H542" s="223">
        <v>0</v>
      </c>
      <c r="I542" s="224"/>
      <c r="J542" s="219"/>
      <c r="K542" s="219"/>
      <c r="L542" s="225"/>
      <c r="M542" s="226"/>
      <c r="N542" s="227"/>
      <c r="O542" s="227"/>
      <c r="P542" s="227"/>
      <c r="Q542" s="227"/>
      <c r="R542" s="227"/>
      <c r="S542" s="227"/>
      <c r="T542" s="228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T542" s="229" t="s">
        <v>183</v>
      </c>
      <c r="AU542" s="229" t="s">
        <v>85</v>
      </c>
      <c r="AV542" s="13" t="s">
        <v>85</v>
      </c>
      <c r="AW542" s="13" t="s">
        <v>35</v>
      </c>
      <c r="AX542" s="13" t="s">
        <v>76</v>
      </c>
      <c r="AY542" s="229" t="s">
        <v>175</v>
      </c>
    </row>
    <row r="543" s="13" customFormat="1">
      <c r="A543" s="13"/>
      <c r="B543" s="218"/>
      <c r="C543" s="219"/>
      <c r="D543" s="220" t="s">
        <v>183</v>
      </c>
      <c r="E543" s="221" t="s">
        <v>19</v>
      </c>
      <c r="F543" s="222" t="s">
        <v>745</v>
      </c>
      <c r="G543" s="219"/>
      <c r="H543" s="223">
        <v>0</v>
      </c>
      <c r="I543" s="224"/>
      <c r="J543" s="219"/>
      <c r="K543" s="219"/>
      <c r="L543" s="225"/>
      <c r="M543" s="226"/>
      <c r="N543" s="227"/>
      <c r="O543" s="227"/>
      <c r="P543" s="227"/>
      <c r="Q543" s="227"/>
      <c r="R543" s="227"/>
      <c r="S543" s="227"/>
      <c r="T543" s="228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T543" s="229" t="s">
        <v>183</v>
      </c>
      <c r="AU543" s="229" t="s">
        <v>85</v>
      </c>
      <c r="AV543" s="13" t="s">
        <v>85</v>
      </c>
      <c r="AW543" s="13" t="s">
        <v>35</v>
      </c>
      <c r="AX543" s="13" t="s">
        <v>76</v>
      </c>
      <c r="AY543" s="229" t="s">
        <v>175</v>
      </c>
    </row>
    <row r="544" s="14" customFormat="1">
      <c r="A544" s="14"/>
      <c r="B544" s="230"/>
      <c r="C544" s="231"/>
      <c r="D544" s="220" t="s">
        <v>183</v>
      </c>
      <c r="E544" s="232" t="s">
        <v>90</v>
      </c>
      <c r="F544" s="233" t="s">
        <v>186</v>
      </c>
      <c r="G544" s="231"/>
      <c r="H544" s="234">
        <v>48.759999999999998</v>
      </c>
      <c r="I544" s="235"/>
      <c r="J544" s="231"/>
      <c r="K544" s="231"/>
      <c r="L544" s="236"/>
      <c r="M544" s="237"/>
      <c r="N544" s="238"/>
      <c r="O544" s="238"/>
      <c r="P544" s="238"/>
      <c r="Q544" s="238"/>
      <c r="R544" s="238"/>
      <c r="S544" s="238"/>
      <c r="T544" s="239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T544" s="240" t="s">
        <v>183</v>
      </c>
      <c r="AU544" s="240" t="s">
        <v>85</v>
      </c>
      <c r="AV544" s="14" t="s">
        <v>181</v>
      </c>
      <c r="AW544" s="14" t="s">
        <v>35</v>
      </c>
      <c r="AX544" s="14" t="s">
        <v>36</v>
      </c>
      <c r="AY544" s="240" t="s">
        <v>175</v>
      </c>
    </row>
    <row r="545" s="2" customFormat="1" ht="14.4" customHeight="1">
      <c r="A545" s="40"/>
      <c r="B545" s="41"/>
      <c r="C545" s="262" t="s">
        <v>768</v>
      </c>
      <c r="D545" s="262" t="s">
        <v>265</v>
      </c>
      <c r="E545" s="263" t="s">
        <v>769</v>
      </c>
      <c r="F545" s="264" t="s">
        <v>770</v>
      </c>
      <c r="G545" s="265" t="s">
        <v>88</v>
      </c>
      <c r="H545" s="266">
        <v>51.198</v>
      </c>
      <c r="I545" s="267"/>
      <c r="J545" s="268">
        <f>ROUND(I545*H545,2)</f>
        <v>0</v>
      </c>
      <c r="K545" s="269"/>
      <c r="L545" s="270"/>
      <c r="M545" s="271" t="s">
        <v>19</v>
      </c>
      <c r="N545" s="272" t="s">
        <v>47</v>
      </c>
      <c r="O545" s="86"/>
      <c r="P545" s="214">
        <f>O545*H545</f>
        <v>0</v>
      </c>
      <c r="Q545" s="214">
        <v>0.0033999999999999998</v>
      </c>
      <c r="R545" s="214">
        <f>Q545*H545</f>
        <v>0.17407319999999998</v>
      </c>
      <c r="S545" s="214">
        <v>0</v>
      </c>
      <c r="T545" s="215">
        <f>S545*H545</f>
        <v>0</v>
      </c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  <c r="AE545" s="40"/>
      <c r="AR545" s="216" t="s">
        <v>383</v>
      </c>
      <c r="AT545" s="216" t="s">
        <v>265</v>
      </c>
      <c r="AU545" s="216" t="s">
        <v>85</v>
      </c>
      <c r="AY545" s="19" t="s">
        <v>175</v>
      </c>
      <c r="BE545" s="217">
        <f>IF(N545="základní",J545,0)</f>
        <v>0</v>
      </c>
      <c r="BF545" s="217">
        <f>IF(N545="snížená",J545,0)</f>
        <v>0</v>
      </c>
      <c r="BG545" s="217">
        <f>IF(N545="zákl. přenesená",J545,0)</f>
        <v>0</v>
      </c>
      <c r="BH545" s="217">
        <f>IF(N545="sníž. přenesená",J545,0)</f>
        <v>0</v>
      </c>
      <c r="BI545" s="217">
        <f>IF(N545="nulová",J545,0)</f>
        <v>0</v>
      </c>
      <c r="BJ545" s="19" t="s">
        <v>36</v>
      </c>
      <c r="BK545" s="217">
        <f>ROUND(I545*H545,2)</f>
        <v>0</v>
      </c>
      <c r="BL545" s="19" t="s">
        <v>277</v>
      </c>
      <c r="BM545" s="216" t="s">
        <v>771</v>
      </c>
    </row>
    <row r="546" s="13" customFormat="1">
      <c r="A546" s="13"/>
      <c r="B546" s="218"/>
      <c r="C546" s="219"/>
      <c r="D546" s="220" t="s">
        <v>183</v>
      </c>
      <c r="E546" s="219"/>
      <c r="F546" s="222" t="s">
        <v>772</v>
      </c>
      <c r="G546" s="219"/>
      <c r="H546" s="223">
        <v>51.198</v>
      </c>
      <c r="I546" s="224"/>
      <c r="J546" s="219"/>
      <c r="K546" s="219"/>
      <c r="L546" s="225"/>
      <c r="M546" s="226"/>
      <c r="N546" s="227"/>
      <c r="O546" s="227"/>
      <c r="P546" s="227"/>
      <c r="Q546" s="227"/>
      <c r="R546" s="227"/>
      <c r="S546" s="227"/>
      <c r="T546" s="228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T546" s="229" t="s">
        <v>183</v>
      </c>
      <c r="AU546" s="229" t="s">
        <v>85</v>
      </c>
      <c r="AV546" s="13" t="s">
        <v>85</v>
      </c>
      <c r="AW546" s="13" t="s">
        <v>4</v>
      </c>
      <c r="AX546" s="13" t="s">
        <v>36</v>
      </c>
      <c r="AY546" s="229" t="s">
        <v>175</v>
      </c>
    </row>
    <row r="547" s="2" customFormat="1" ht="14.4" customHeight="1">
      <c r="A547" s="40"/>
      <c r="B547" s="41"/>
      <c r="C547" s="204" t="s">
        <v>773</v>
      </c>
      <c r="D547" s="204" t="s">
        <v>178</v>
      </c>
      <c r="E547" s="205" t="s">
        <v>774</v>
      </c>
      <c r="F547" s="206" t="s">
        <v>775</v>
      </c>
      <c r="G547" s="207" t="s">
        <v>105</v>
      </c>
      <c r="H547" s="208">
        <v>48.759999999999998</v>
      </c>
      <c r="I547" s="209"/>
      <c r="J547" s="210">
        <f>ROUND(I547*H547,2)</f>
        <v>0</v>
      </c>
      <c r="K547" s="211"/>
      <c r="L547" s="46"/>
      <c r="M547" s="212" t="s">
        <v>19</v>
      </c>
      <c r="N547" s="213" t="s">
        <v>47</v>
      </c>
      <c r="O547" s="86"/>
      <c r="P547" s="214">
        <f>O547*H547</f>
        <v>0</v>
      </c>
      <c r="Q547" s="214">
        <v>0.00020000000000000001</v>
      </c>
      <c r="R547" s="214">
        <f>Q547*H547</f>
        <v>0.0097520000000000003</v>
      </c>
      <c r="S547" s="214">
        <v>0</v>
      </c>
      <c r="T547" s="215">
        <f>S547*H547</f>
        <v>0</v>
      </c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  <c r="AE547" s="40"/>
      <c r="AR547" s="216" t="s">
        <v>277</v>
      </c>
      <c r="AT547" s="216" t="s">
        <v>178</v>
      </c>
      <c r="AU547" s="216" t="s">
        <v>85</v>
      </c>
      <c r="AY547" s="19" t="s">
        <v>175</v>
      </c>
      <c r="BE547" s="217">
        <f>IF(N547="základní",J547,0)</f>
        <v>0</v>
      </c>
      <c r="BF547" s="217">
        <f>IF(N547="snížená",J547,0)</f>
        <v>0</v>
      </c>
      <c r="BG547" s="217">
        <f>IF(N547="zákl. přenesená",J547,0)</f>
        <v>0</v>
      </c>
      <c r="BH547" s="217">
        <f>IF(N547="sníž. přenesená",J547,0)</f>
        <v>0</v>
      </c>
      <c r="BI547" s="217">
        <f>IF(N547="nulová",J547,0)</f>
        <v>0</v>
      </c>
      <c r="BJ547" s="19" t="s">
        <v>36</v>
      </c>
      <c r="BK547" s="217">
        <f>ROUND(I547*H547,2)</f>
        <v>0</v>
      </c>
      <c r="BL547" s="19" t="s">
        <v>277</v>
      </c>
      <c r="BM547" s="216" t="s">
        <v>776</v>
      </c>
    </row>
    <row r="548" s="13" customFormat="1">
      <c r="A548" s="13"/>
      <c r="B548" s="218"/>
      <c r="C548" s="219"/>
      <c r="D548" s="220" t="s">
        <v>183</v>
      </c>
      <c r="E548" s="221" t="s">
        <v>19</v>
      </c>
      <c r="F548" s="222" t="s">
        <v>777</v>
      </c>
      <c r="G548" s="219"/>
      <c r="H548" s="223">
        <v>48.759999999999998</v>
      </c>
      <c r="I548" s="224"/>
      <c r="J548" s="219"/>
      <c r="K548" s="219"/>
      <c r="L548" s="225"/>
      <c r="M548" s="226"/>
      <c r="N548" s="227"/>
      <c r="O548" s="227"/>
      <c r="P548" s="227"/>
      <c r="Q548" s="227"/>
      <c r="R548" s="227"/>
      <c r="S548" s="227"/>
      <c r="T548" s="228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T548" s="229" t="s">
        <v>183</v>
      </c>
      <c r="AU548" s="229" t="s">
        <v>85</v>
      </c>
      <c r="AV548" s="13" t="s">
        <v>85</v>
      </c>
      <c r="AW548" s="13" t="s">
        <v>35</v>
      </c>
      <c r="AX548" s="13" t="s">
        <v>76</v>
      </c>
      <c r="AY548" s="229" t="s">
        <v>175</v>
      </c>
    </row>
    <row r="549" s="14" customFormat="1">
      <c r="A549" s="14"/>
      <c r="B549" s="230"/>
      <c r="C549" s="231"/>
      <c r="D549" s="220" t="s">
        <v>183</v>
      </c>
      <c r="E549" s="232" t="s">
        <v>19</v>
      </c>
      <c r="F549" s="233" t="s">
        <v>186</v>
      </c>
      <c r="G549" s="231"/>
      <c r="H549" s="234">
        <v>48.759999999999998</v>
      </c>
      <c r="I549" s="235"/>
      <c r="J549" s="231"/>
      <c r="K549" s="231"/>
      <c r="L549" s="236"/>
      <c r="M549" s="237"/>
      <c r="N549" s="238"/>
      <c r="O549" s="238"/>
      <c r="P549" s="238"/>
      <c r="Q549" s="238"/>
      <c r="R549" s="238"/>
      <c r="S549" s="238"/>
      <c r="T549" s="239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T549" s="240" t="s">
        <v>183</v>
      </c>
      <c r="AU549" s="240" t="s">
        <v>85</v>
      </c>
      <c r="AV549" s="14" t="s">
        <v>181</v>
      </c>
      <c r="AW549" s="14" t="s">
        <v>35</v>
      </c>
      <c r="AX549" s="14" t="s">
        <v>36</v>
      </c>
      <c r="AY549" s="240" t="s">
        <v>175</v>
      </c>
    </row>
    <row r="550" s="2" customFormat="1" ht="24.15" customHeight="1">
      <c r="A550" s="40"/>
      <c r="B550" s="41"/>
      <c r="C550" s="204" t="s">
        <v>778</v>
      </c>
      <c r="D550" s="204" t="s">
        <v>178</v>
      </c>
      <c r="E550" s="205" t="s">
        <v>779</v>
      </c>
      <c r="F550" s="206" t="s">
        <v>780</v>
      </c>
      <c r="G550" s="207" t="s">
        <v>482</v>
      </c>
      <c r="H550" s="273"/>
      <c r="I550" s="209"/>
      <c r="J550" s="210">
        <f>ROUND(I550*H550,2)</f>
        <v>0</v>
      </c>
      <c r="K550" s="211"/>
      <c r="L550" s="46"/>
      <c r="M550" s="212" t="s">
        <v>19</v>
      </c>
      <c r="N550" s="213" t="s">
        <v>47</v>
      </c>
      <c r="O550" s="86"/>
      <c r="P550" s="214">
        <f>O550*H550</f>
        <v>0</v>
      </c>
      <c r="Q550" s="214">
        <v>0</v>
      </c>
      <c r="R550" s="214">
        <f>Q550*H550</f>
        <v>0</v>
      </c>
      <c r="S550" s="214">
        <v>0</v>
      </c>
      <c r="T550" s="215">
        <f>S550*H550</f>
        <v>0</v>
      </c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  <c r="AE550" s="40"/>
      <c r="AR550" s="216" t="s">
        <v>277</v>
      </c>
      <c r="AT550" s="216" t="s">
        <v>178</v>
      </c>
      <c r="AU550" s="216" t="s">
        <v>85</v>
      </c>
      <c r="AY550" s="19" t="s">
        <v>175</v>
      </c>
      <c r="BE550" s="217">
        <f>IF(N550="základní",J550,0)</f>
        <v>0</v>
      </c>
      <c r="BF550" s="217">
        <f>IF(N550="snížená",J550,0)</f>
        <v>0</v>
      </c>
      <c r="BG550" s="217">
        <f>IF(N550="zákl. přenesená",J550,0)</f>
        <v>0</v>
      </c>
      <c r="BH550" s="217">
        <f>IF(N550="sníž. přenesená",J550,0)</f>
        <v>0</v>
      </c>
      <c r="BI550" s="217">
        <f>IF(N550="nulová",J550,0)</f>
        <v>0</v>
      </c>
      <c r="BJ550" s="19" t="s">
        <v>36</v>
      </c>
      <c r="BK550" s="217">
        <f>ROUND(I550*H550,2)</f>
        <v>0</v>
      </c>
      <c r="BL550" s="19" t="s">
        <v>277</v>
      </c>
      <c r="BM550" s="216" t="s">
        <v>781</v>
      </c>
    </row>
    <row r="551" s="12" customFormat="1" ht="22.8" customHeight="1">
      <c r="A551" s="12"/>
      <c r="B551" s="188"/>
      <c r="C551" s="189"/>
      <c r="D551" s="190" t="s">
        <v>75</v>
      </c>
      <c r="E551" s="202" t="s">
        <v>782</v>
      </c>
      <c r="F551" s="202" t="s">
        <v>783</v>
      </c>
      <c r="G551" s="189"/>
      <c r="H551" s="189"/>
      <c r="I551" s="192"/>
      <c r="J551" s="203">
        <f>BK551</f>
        <v>0</v>
      </c>
      <c r="K551" s="189"/>
      <c r="L551" s="194"/>
      <c r="M551" s="195"/>
      <c r="N551" s="196"/>
      <c r="O551" s="196"/>
      <c r="P551" s="197">
        <f>SUM(P552:P623)</f>
        <v>0</v>
      </c>
      <c r="Q551" s="196"/>
      <c r="R551" s="197">
        <f>SUM(R552:R623)</f>
        <v>0.25256000000000001</v>
      </c>
      <c r="S551" s="196"/>
      <c r="T551" s="198">
        <f>SUM(T552:T623)</f>
        <v>0.72805425000000001</v>
      </c>
      <c r="U551" s="12"/>
      <c r="V551" s="12"/>
      <c r="W551" s="12"/>
      <c r="X551" s="12"/>
      <c r="Y551" s="12"/>
      <c r="Z551" s="12"/>
      <c r="AA551" s="12"/>
      <c r="AB551" s="12"/>
      <c r="AC551" s="12"/>
      <c r="AD551" s="12"/>
      <c r="AE551" s="12"/>
      <c r="AR551" s="199" t="s">
        <v>85</v>
      </c>
      <c r="AT551" s="200" t="s">
        <v>75</v>
      </c>
      <c r="AU551" s="200" t="s">
        <v>36</v>
      </c>
      <c r="AY551" s="199" t="s">
        <v>175</v>
      </c>
      <c r="BK551" s="201">
        <f>SUM(BK552:BK623)</f>
        <v>0</v>
      </c>
    </row>
    <row r="552" s="2" customFormat="1" ht="14.4" customHeight="1">
      <c r="A552" s="40"/>
      <c r="B552" s="41"/>
      <c r="C552" s="204" t="s">
        <v>784</v>
      </c>
      <c r="D552" s="204" t="s">
        <v>178</v>
      </c>
      <c r="E552" s="205" t="s">
        <v>785</v>
      </c>
      <c r="F552" s="206" t="s">
        <v>786</v>
      </c>
      <c r="G552" s="207" t="s">
        <v>88</v>
      </c>
      <c r="H552" s="208">
        <v>6.0549999999999997</v>
      </c>
      <c r="I552" s="209"/>
      <c r="J552" s="210">
        <f>ROUND(I552*H552,2)</f>
        <v>0</v>
      </c>
      <c r="K552" s="211"/>
      <c r="L552" s="46"/>
      <c r="M552" s="212" t="s">
        <v>19</v>
      </c>
      <c r="N552" s="213" t="s">
        <v>47</v>
      </c>
      <c r="O552" s="86"/>
      <c r="P552" s="214">
        <f>O552*H552</f>
        <v>0</v>
      </c>
      <c r="Q552" s="214">
        <v>0</v>
      </c>
      <c r="R552" s="214">
        <f>Q552*H552</f>
        <v>0</v>
      </c>
      <c r="S552" s="214">
        <v>0.01695</v>
      </c>
      <c r="T552" s="215">
        <f>S552*H552</f>
        <v>0.10263224999999999</v>
      </c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  <c r="AE552" s="40"/>
      <c r="AR552" s="216" t="s">
        <v>277</v>
      </c>
      <c r="AT552" s="216" t="s">
        <v>178</v>
      </c>
      <c r="AU552" s="216" t="s">
        <v>85</v>
      </c>
      <c r="AY552" s="19" t="s">
        <v>175</v>
      </c>
      <c r="BE552" s="217">
        <f>IF(N552="základní",J552,0)</f>
        <v>0</v>
      </c>
      <c r="BF552" s="217">
        <f>IF(N552="snížená",J552,0)</f>
        <v>0</v>
      </c>
      <c r="BG552" s="217">
        <f>IF(N552="zákl. přenesená",J552,0)</f>
        <v>0</v>
      </c>
      <c r="BH552" s="217">
        <f>IF(N552="sníž. přenesená",J552,0)</f>
        <v>0</v>
      </c>
      <c r="BI552" s="217">
        <f>IF(N552="nulová",J552,0)</f>
        <v>0</v>
      </c>
      <c r="BJ552" s="19" t="s">
        <v>36</v>
      </c>
      <c r="BK552" s="217">
        <f>ROUND(I552*H552,2)</f>
        <v>0</v>
      </c>
      <c r="BL552" s="19" t="s">
        <v>277</v>
      </c>
      <c r="BM552" s="216" t="s">
        <v>787</v>
      </c>
    </row>
    <row r="553" s="13" customFormat="1">
      <c r="A553" s="13"/>
      <c r="B553" s="218"/>
      <c r="C553" s="219"/>
      <c r="D553" s="220" t="s">
        <v>183</v>
      </c>
      <c r="E553" s="221" t="s">
        <v>19</v>
      </c>
      <c r="F553" s="222" t="s">
        <v>788</v>
      </c>
      <c r="G553" s="219"/>
      <c r="H553" s="223">
        <v>6.0549999999999997</v>
      </c>
      <c r="I553" s="224"/>
      <c r="J553" s="219"/>
      <c r="K553" s="219"/>
      <c r="L553" s="225"/>
      <c r="M553" s="226"/>
      <c r="N553" s="227"/>
      <c r="O553" s="227"/>
      <c r="P553" s="227"/>
      <c r="Q553" s="227"/>
      <c r="R553" s="227"/>
      <c r="S553" s="227"/>
      <c r="T553" s="228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T553" s="229" t="s">
        <v>183</v>
      </c>
      <c r="AU553" s="229" t="s">
        <v>85</v>
      </c>
      <c r="AV553" s="13" t="s">
        <v>85</v>
      </c>
      <c r="AW553" s="13" t="s">
        <v>35</v>
      </c>
      <c r="AX553" s="13" t="s">
        <v>76</v>
      </c>
      <c r="AY553" s="229" t="s">
        <v>175</v>
      </c>
    </row>
    <row r="554" s="14" customFormat="1">
      <c r="A554" s="14"/>
      <c r="B554" s="230"/>
      <c r="C554" s="231"/>
      <c r="D554" s="220" t="s">
        <v>183</v>
      </c>
      <c r="E554" s="232" t="s">
        <v>19</v>
      </c>
      <c r="F554" s="233" t="s">
        <v>186</v>
      </c>
      <c r="G554" s="231"/>
      <c r="H554" s="234">
        <v>6.0549999999999997</v>
      </c>
      <c r="I554" s="235"/>
      <c r="J554" s="231"/>
      <c r="K554" s="231"/>
      <c r="L554" s="236"/>
      <c r="M554" s="237"/>
      <c r="N554" s="238"/>
      <c r="O554" s="238"/>
      <c r="P554" s="238"/>
      <c r="Q554" s="238"/>
      <c r="R554" s="238"/>
      <c r="S554" s="238"/>
      <c r="T554" s="239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T554" s="240" t="s">
        <v>183</v>
      </c>
      <c r="AU554" s="240" t="s">
        <v>85</v>
      </c>
      <c r="AV554" s="14" t="s">
        <v>181</v>
      </c>
      <c r="AW554" s="14" t="s">
        <v>35</v>
      </c>
      <c r="AX554" s="14" t="s">
        <v>36</v>
      </c>
      <c r="AY554" s="240" t="s">
        <v>175</v>
      </c>
    </row>
    <row r="555" s="2" customFormat="1" ht="14.4" customHeight="1">
      <c r="A555" s="40"/>
      <c r="B555" s="41"/>
      <c r="C555" s="204" t="s">
        <v>789</v>
      </c>
      <c r="D555" s="204" t="s">
        <v>178</v>
      </c>
      <c r="E555" s="205" t="s">
        <v>790</v>
      </c>
      <c r="F555" s="206" t="s">
        <v>791</v>
      </c>
      <c r="G555" s="207" t="s">
        <v>260</v>
      </c>
      <c r="H555" s="208">
        <v>1</v>
      </c>
      <c r="I555" s="209"/>
      <c r="J555" s="210">
        <f>ROUND(I555*H555,2)</f>
        <v>0</v>
      </c>
      <c r="K555" s="211"/>
      <c r="L555" s="46"/>
      <c r="M555" s="212" t="s">
        <v>19</v>
      </c>
      <c r="N555" s="213" t="s">
        <v>47</v>
      </c>
      <c r="O555" s="86"/>
      <c r="P555" s="214">
        <f>O555*H555</f>
        <v>0</v>
      </c>
      <c r="Q555" s="214">
        <v>0.02</v>
      </c>
      <c r="R555" s="214">
        <f>Q555*H555</f>
        <v>0.02</v>
      </c>
      <c r="S555" s="214">
        <v>0</v>
      </c>
      <c r="T555" s="215">
        <f>S555*H555</f>
        <v>0</v>
      </c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  <c r="AE555" s="40"/>
      <c r="AR555" s="216" t="s">
        <v>277</v>
      </c>
      <c r="AT555" s="216" t="s">
        <v>178</v>
      </c>
      <c r="AU555" s="216" t="s">
        <v>85</v>
      </c>
      <c r="AY555" s="19" t="s">
        <v>175</v>
      </c>
      <c r="BE555" s="217">
        <f>IF(N555="základní",J555,0)</f>
        <v>0</v>
      </c>
      <c r="BF555" s="217">
        <f>IF(N555="snížená",J555,0)</f>
        <v>0</v>
      </c>
      <c r="BG555" s="217">
        <f>IF(N555="zákl. přenesená",J555,0)</f>
        <v>0</v>
      </c>
      <c r="BH555" s="217">
        <f>IF(N555="sníž. přenesená",J555,0)</f>
        <v>0</v>
      </c>
      <c r="BI555" s="217">
        <f>IF(N555="nulová",J555,0)</f>
        <v>0</v>
      </c>
      <c r="BJ555" s="19" t="s">
        <v>36</v>
      </c>
      <c r="BK555" s="217">
        <f>ROUND(I555*H555,2)</f>
        <v>0</v>
      </c>
      <c r="BL555" s="19" t="s">
        <v>277</v>
      </c>
      <c r="BM555" s="216" t="s">
        <v>792</v>
      </c>
    </row>
    <row r="556" s="15" customFormat="1">
      <c r="A556" s="15"/>
      <c r="B556" s="241"/>
      <c r="C556" s="242"/>
      <c r="D556" s="220" t="s">
        <v>183</v>
      </c>
      <c r="E556" s="243" t="s">
        <v>19</v>
      </c>
      <c r="F556" s="244" t="s">
        <v>793</v>
      </c>
      <c r="G556" s="242"/>
      <c r="H556" s="243" t="s">
        <v>19</v>
      </c>
      <c r="I556" s="245"/>
      <c r="J556" s="242"/>
      <c r="K556" s="242"/>
      <c r="L556" s="246"/>
      <c r="M556" s="247"/>
      <c r="N556" s="248"/>
      <c r="O556" s="248"/>
      <c r="P556" s="248"/>
      <c r="Q556" s="248"/>
      <c r="R556" s="248"/>
      <c r="S556" s="248"/>
      <c r="T556" s="249"/>
      <c r="U556" s="15"/>
      <c r="V556" s="15"/>
      <c r="W556" s="15"/>
      <c r="X556" s="15"/>
      <c r="Y556" s="15"/>
      <c r="Z556" s="15"/>
      <c r="AA556" s="15"/>
      <c r="AB556" s="15"/>
      <c r="AC556" s="15"/>
      <c r="AD556" s="15"/>
      <c r="AE556" s="15"/>
      <c r="AT556" s="250" t="s">
        <v>183</v>
      </c>
      <c r="AU556" s="250" t="s">
        <v>85</v>
      </c>
      <c r="AV556" s="15" t="s">
        <v>36</v>
      </c>
      <c r="AW556" s="15" t="s">
        <v>35</v>
      </c>
      <c r="AX556" s="15" t="s">
        <v>76</v>
      </c>
      <c r="AY556" s="250" t="s">
        <v>175</v>
      </c>
    </row>
    <row r="557" s="13" customFormat="1">
      <c r="A557" s="13"/>
      <c r="B557" s="218"/>
      <c r="C557" s="219"/>
      <c r="D557" s="220" t="s">
        <v>183</v>
      </c>
      <c r="E557" s="221" t="s">
        <v>19</v>
      </c>
      <c r="F557" s="222" t="s">
        <v>794</v>
      </c>
      <c r="G557" s="219"/>
      <c r="H557" s="223">
        <v>1</v>
      </c>
      <c r="I557" s="224"/>
      <c r="J557" s="219"/>
      <c r="K557" s="219"/>
      <c r="L557" s="225"/>
      <c r="M557" s="226"/>
      <c r="N557" s="227"/>
      <c r="O557" s="227"/>
      <c r="P557" s="227"/>
      <c r="Q557" s="227"/>
      <c r="R557" s="227"/>
      <c r="S557" s="227"/>
      <c r="T557" s="228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T557" s="229" t="s">
        <v>183</v>
      </c>
      <c r="AU557" s="229" t="s">
        <v>85</v>
      </c>
      <c r="AV557" s="13" t="s">
        <v>85</v>
      </c>
      <c r="AW557" s="13" t="s">
        <v>35</v>
      </c>
      <c r="AX557" s="13" t="s">
        <v>76</v>
      </c>
      <c r="AY557" s="229" t="s">
        <v>175</v>
      </c>
    </row>
    <row r="558" s="16" customFormat="1">
      <c r="A558" s="16"/>
      <c r="B558" s="251"/>
      <c r="C558" s="252"/>
      <c r="D558" s="220" t="s">
        <v>183</v>
      </c>
      <c r="E558" s="253" t="s">
        <v>19</v>
      </c>
      <c r="F558" s="254" t="s">
        <v>192</v>
      </c>
      <c r="G558" s="252"/>
      <c r="H558" s="255">
        <v>1</v>
      </c>
      <c r="I558" s="256"/>
      <c r="J558" s="252"/>
      <c r="K558" s="252"/>
      <c r="L558" s="257"/>
      <c r="M558" s="258"/>
      <c r="N558" s="259"/>
      <c r="O558" s="259"/>
      <c r="P558" s="259"/>
      <c r="Q558" s="259"/>
      <c r="R558" s="259"/>
      <c r="S558" s="259"/>
      <c r="T558" s="260"/>
      <c r="U558" s="16"/>
      <c r="V558" s="16"/>
      <c r="W558" s="16"/>
      <c r="X558" s="16"/>
      <c r="Y558" s="16"/>
      <c r="Z558" s="16"/>
      <c r="AA558" s="16"/>
      <c r="AB558" s="16"/>
      <c r="AC558" s="16"/>
      <c r="AD558" s="16"/>
      <c r="AE558" s="16"/>
      <c r="AT558" s="261" t="s">
        <v>183</v>
      </c>
      <c r="AU558" s="261" t="s">
        <v>85</v>
      </c>
      <c r="AV558" s="16" t="s">
        <v>176</v>
      </c>
      <c r="AW558" s="16" t="s">
        <v>35</v>
      </c>
      <c r="AX558" s="16" t="s">
        <v>76</v>
      </c>
      <c r="AY558" s="261" t="s">
        <v>175</v>
      </c>
    </row>
    <row r="559" s="14" customFormat="1">
      <c r="A559" s="14"/>
      <c r="B559" s="230"/>
      <c r="C559" s="231"/>
      <c r="D559" s="220" t="s">
        <v>183</v>
      </c>
      <c r="E559" s="232" t="s">
        <v>19</v>
      </c>
      <c r="F559" s="233" t="s">
        <v>186</v>
      </c>
      <c r="G559" s="231"/>
      <c r="H559" s="234">
        <v>1</v>
      </c>
      <c r="I559" s="235"/>
      <c r="J559" s="231"/>
      <c r="K559" s="231"/>
      <c r="L559" s="236"/>
      <c r="M559" s="237"/>
      <c r="N559" s="238"/>
      <c r="O559" s="238"/>
      <c r="P559" s="238"/>
      <c r="Q559" s="238"/>
      <c r="R559" s="238"/>
      <c r="S559" s="238"/>
      <c r="T559" s="239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T559" s="240" t="s">
        <v>183</v>
      </c>
      <c r="AU559" s="240" t="s">
        <v>85</v>
      </c>
      <c r="AV559" s="14" t="s">
        <v>181</v>
      </c>
      <c r="AW559" s="14" t="s">
        <v>35</v>
      </c>
      <c r="AX559" s="14" t="s">
        <v>36</v>
      </c>
      <c r="AY559" s="240" t="s">
        <v>175</v>
      </c>
    </row>
    <row r="560" s="2" customFormat="1" ht="14.4" customHeight="1">
      <c r="A560" s="40"/>
      <c r="B560" s="41"/>
      <c r="C560" s="204" t="s">
        <v>795</v>
      </c>
      <c r="D560" s="204" t="s">
        <v>178</v>
      </c>
      <c r="E560" s="205" t="s">
        <v>796</v>
      </c>
      <c r="F560" s="206" t="s">
        <v>797</v>
      </c>
      <c r="G560" s="207" t="s">
        <v>260</v>
      </c>
      <c r="H560" s="208">
        <v>1</v>
      </c>
      <c r="I560" s="209"/>
      <c r="J560" s="210">
        <f>ROUND(I560*H560,2)</f>
        <v>0</v>
      </c>
      <c r="K560" s="211"/>
      <c r="L560" s="46"/>
      <c r="M560" s="212" t="s">
        <v>19</v>
      </c>
      <c r="N560" s="213" t="s">
        <v>47</v>
      </c>
      <c r="O560" s="86"/>
      <c r="P560" s="214">
        <f>O560*H560</f>
        <v>0</v>
      </c>
      <c r="Q560" s="214">
        <v>0.02</v>
      </c>
      <c r="R560" s="214">
        <f>Q560*H560</f>
        <v>0.02</v>
      </c>
      <c r="S560" s="214">
        <v>0</v>
      </c>
      <c r="T560" s="215">
        <f>S560*H560</f>
        <v>0</v>
      </c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  <c r="AE560" s="40"/>
      <c r="AR560" s="216" t="s">
        <v>277</v>
      </c>
      <c r="AT560" s="216" t="s">
        <v>178</v>
      </c>
      <c r="AU560" s="216" t="s">
        <v>85</v>
      </c>
      <c r="AY560" s="19" t="s">
        <v>175</v>
      </c>
      <c r="BE560" s="217">
        <f>IF(N560="základní",J560,0)</f>
        <v>0</v>
      </c>
      <c r="BF560" s="217">
        <f>IF(N560="snížená",J560,0)</f>
        <v>0</v>
      </c>
      <c r="BG560" s="217">
        <f>IF(N560="zákl. přenesená",J560,0)</f>
        <v>0</v>
      </c>
      <c r="BH560" s="217">
        <f>IF(N560="sníž. přenesená",J560,0)</f>
        <v>0</v>
      </c>
      <c r="BI560" s="217">
        <f>IF(N560="nulová",J560,0)</f>
        <v>0</v>
      </c>
      <c r="BJ560" s="19" t="s">
        <v>36</v>
      </c>
      <c r="BK560" s="217">
        <f>ROUND(I560*H560,2)</f>
        <v>0</v>
      </c>
      <c r="BL560" s="19" t="s">
        <v>277</v>
      </c>
      <c r="BM560" s="216" t="s">
        <v>798</v>
      </c>
    </row>
    <row r="561" s="15" customFormat="1">
      <c r="A561" s="15"/>
      <c r="B561" s="241"/>
      <c r="C561" s="242"/>
      <c r="D561" s="220" t="s">
        <v>183</v>
      </c>
      <c r="E561" s="243" t="s">
        <v>19</v>
      </c>
      <c r="F561" s="244" t="s">
        <v>799</v>
      </c>
      <c r="G561" s="242"/>
      <c r="H561" s="243" t="s">
        <v>19</v>
      </c>
      <c r="I561" s="245"/>
      <c r="J561" s="242"/>
      <c r="K561" s="242"/>
      <c r="L561" s="246"/>
      <c r="M561" s="247"/>
      <c r="N561" s="248"/>
      <c r="O561" s="248"/>
      <c r="P561" s="248"/>
      <c r="Q561" s="248"/>
      <c r="R561" s="248"/>
      <c r="S561" s="248"/>
      <c r="T561" s="249"/>
      <c r="U561" s="15"/>
      <c r="V561" s="15"/>
      <c r="W561" s="15"/>
      <c r="X561" s="15"/>
      <c r="Y561" s="15"/>
      <c r="Z561" s="15"/>
      <c r="AA561" s="15"/>
      <c r="AB561" s="15"/>
      <c r="AC561" s="15"/>
      <c r="AD561" s="15"/>
      <c r="AE561" s="15"/>
      <c r="AT561" s="250" t="s">
        <v>183</v>
      </c>
      <c r="AU561" s="250" t="s">
        <v>85</v>
      </c>
      <c r="AV561" s="15" t="s">
        <v>36</v>
      </c>
      <c r="AW561" s="15" t="s">
        <v>35</v>
      </c>
      <c r="AX561" s="15" t="s">
        <v>76</v>
      </c>
      <c r="AY561" s="250" t="s">
        <v>175</v>
      </c>
    </row>
    <row r="562" s="13" customFormat="1">
      <c r="A562" s="13"/>
      <c r="B562" s="218"/>
      <c r="C562" s="219"/>
      <c r="D562" s="220" t="s">
        <v>183</v>
      </c>
      <c r="E562" s="221" t="s">
        <v>19</v>
      </c>
      <c r="F562" s="222" t="s">
        <v>800</v>
      </c>
      <c r="G562" s="219"/>
      <c r="H562" s="223">
        <v>1</v>
      </c>
      <c r="I562" s="224"/>
      <c r="J562" s="219"/>
      <c r="K562" s="219"/>
      <c r="L562" s="225"/>
      <c r="M562" s="226"/>
      <c r="N562" s="227"/>
      <c r="O562" s="227"/>
      <c r="P562" s="227"/>
      <c r="Q562" s="227"/>
      <c r="R562" s="227"/>
      <c r="S562" s="227"/>
      <c r="T562" s="228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T562" s="229" t="s">
        <v>183</v>
      </c>
      <c r="AU562" s="229" t="s">
        <v>85</v>
      </c>
      <c r="AV562" s="13" t="s">
        <v>85</v>
      </c>
      <c r="AW562" s="13" t="s">
        <v>35</v>
      </c>
      <c r="AX562" s="13" t="s">
        <v>76</v>
      </c>
      <c r="AY562" s="229" t="s">
        <v>175</v>
      </c>
    </row>
    <row r="563" s="16" customFormat="1">
      <c r="A563" s="16"/>
      <c r="B563" s="251"/>
      <c r="C563" s="252"/>
      <c r="D563" s="220" t="s">
        <v>183</v>
      </c>
      <c r="E563" s="253" t="s">
        <v>19</v>
      </c>
      <c r="F563" s="254" t="s">
        <v>192</v>
      </c>
      <c r="G563" s="252"/>
      <c r="H563" s="255">
        <v>1</v>
      </c>
      <c r="I563" s="256"/>
      <c r="J563" s="252"/>
      <c r="K563" s="252"/>
      <c r="L563" s="257"/>
      <c r="M563" s="258"/>
      <c r="N563" s="259"/>
      <c r="O563" s="259"/>
      <c r="P563" s="259"/>
      <c r="Q563" s="259"/>
      <c r="R563" s="259"/>
      <c r="S563" s="259"/>
      <c r="T563" s="260"/>
      <c r="U563" s="16"/>
      <c r="V563" s="16"/>
      <c r="W563" s="16"/>
      <c r="X563" s="16"/>
      <c r="Y563" s="16"/>
      <c r="Z563" s="16"/>
      <c r="AA563" s="16"/>
      <c r="AB563" s="16"/>
      <c r="AC563" s="16"/>
      <c r="AD563" s="16"/>
      <c r="AE563" s="16"/>
      <c r="AT563" s="261" t="s">
        <v>183</v>
      </c>
      <c r="AU563" s="261" t="s">
        <v>85</v>
      </c>
      <c r="AV563" s="16" t="s">
        <v>176</v>
      </c>
      <c r="AW563" s="16" t="s">
        <v>35</v>
      </c>
      <c r="AX563" s="16" t="s">
        <v>76</v>
      </c>
      <c r="AY563" s="261" t="s">
        <v>175</v>
      </c>
    </row>
    <row r="564" s="14" customFormat="1">
      <c r="A564" s="14"/>
      <c r="B564" s="230"/>
      <c r="C564" s="231"/>
      <c r="D564" s="220" t="s">
        <v>183</v>
      </c>
      <c r="E564" s="232" t="s">
        <v>19</v>
      </c>
      <c r="F564" s="233" t="s">
        <v>186</v>
      </c>
      <c r="G564" s="231"/>
      <c r="H564" s="234">
        <v>1</v>
      </c>
      <c r="I564" s="235"/>
      <c r="J564" s="231"/>
      <c r="K564" s="231"/>
      <c r="L564" s="236"/>
      <c r="M564" s="237"/>
      <c r="N564" s="238"/>
      <c r="O564" s="238"/>
      <c r="P564" s="238"/>
      <c r="Q564" s="238"/>
      <c r="R564" s="238"/>
      <c r="S564" s="238"/>
      <c r="T564" s="239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T564" s="240" t="s">
        <v>183</v>
      </c>
      <c r="AU564" s="240" t="s">
        <v>85</v>
      </c>
      <c r="AV564" s="14" t="s">
        <v>181</v>
      </c>
      <c r="AW564" s="14" t="s">
        <v>35</v>
      </c>
      <c r="AX564" s="14" t="s">
        <v>36</v>
      </c>
      <c r="AY564" s="240" t="s">
        <v>175</v>
      </c>
    </row>
    <row r="565" s="2" customFormat="1" ht="14.4" customHeight="1">
      <c r="A565" s="40"/>
      <c r="B565" s="41"/>
      <c r="C565" s="204" t="s">
        <v>801</v>
      </c>
      <c r="D565" s="204" t="s">
        <v>178</v>
      </c>
      <c r="E565" s="205" t="s">
        <v>802</v>
      </c>
      <c r="F565" s="206" t="s">
        <v>803</v>
      </c>
      <c r="G565" s="207" t="s">
        <v>260</v>
      </c>
      <c r="H565" s="208">
        <v>1</v>
      </c>
      <c r="I565" s="209"/>
      <c r="J565" s="210">
        <f>ROUND(I565*H565,2)</f>
        <v>0</v>
      </c>
      <c r="K565" s="211"/>
      <c r="L565" s="46"/>
      <c r="M565" s="212" t="s">
        <v>19</v>
      </c>
      <c r="N565" s="213" t="s">
        <v>47</v>
      </c>
      <c r="O565" s="86"/>
      <c r="P565" s="214">
        <f>O565*H565</f>
        <v>0</v>
      </c>
      <c r="Q565" s="214">
        <v>0.02</v>
      </c>
      <c r="R565" s="214">
        <f>Q565*H565</f>
        <v>0.02</v>
      </c>
      <c r="S565" s="214">
        <v>0</v>
      </c>
      <c r="T565" s="215">
        <f>S565*H565</f>
        <v>0</v>
      </c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  <c r="AE565" s="40"/>
      <c r="AR565" s="216" t="s">
        <v>277</v>
      </c>
      <c r="AT565" s="216" t="s">
        <v>178</v>
      </c>
      <c r="AU565" s="216" t="s">
        <v>85</v>
      </c>
      <c r="AY565" s="19" t="s">
        <v>175</v>
      </c>
      <c r="BE565" s="217">
        <f>IF(N565="základní",J565,0)</f>
        <v>0</v>
      </c>
      <c r="BF565" s="217">
        <f>IF(N565="snížená",J565,0)</f>
        <v>0</v>
      </c>
      <c r="BG565" s="217">
        <f>IF(N565="zákl. přenesená",J565,0)</f>
        <v>0</v>
      </c>
      <c r="BH565" s="217">
        <f>IF(N565="sníž. přenesená",J565,0)</f>
        <v>0</v>
      </c>
      <c r="BI565" s="217">
        <f>IF(N565="nulová",J565,0)</f>
        <v>0</v>
      </c>
      <c r="BJ565" s="19" t="s">
        <v>36</v>
      </c>
      <c r="BK565" s="217">
        <f>ROUND(I565*H565,2)</f>
        <v>0</v>
      </c>
      <c r="BL565" s="19" t="s">
        <v>277</v>
      </c>
      <c r="BM565" s="216" t="s">
        <v>804</v>
      </c>
    </row>
    <row r="566" s="15" customFormat="1">
      <c r="A566" s="15"/>
      <c r="B566" s="241"/>
      <c r="C566" s="242"/>
      <c r="D566" s="220" t="s">
        <v>183</v>
      </c>
      <c r="E566" s="243" t="s">
        <v>19</v>
      </c>
      <c r="F566" s="244" t="s">
        <v>799</v>
      </c>
      <c r="G566" s="242"/>
      <c r="H566" s="243" t="s">
        <v>19</v>
      </c>
      <c r="I566" s="245"/>
      <c r="J566" s="242"/>
      <c r="K566" s="242"/>
      <c r="L566" s="246"/>
      <c r="M566" s="247"/>
      <c r="N566" s="248"/>
      <c r="O566" s="248"/>
      <c r="P566" s="248"/>
      <c r="Q566" s="248"/>
      <c r="R566" s="248"/>
      <c r="S566" s="248"/>
      <c r="T566" s="249"/>
      <c r="U566" s="15"/>
      <c r="V566" s="15"/>
      <c r="W566" s="15"/>
      <c r="X566" s="15"/>
      <c r="Y566" s="15"/>
      <c r="Z566" s="15"/>
      <c r="AA566" s="15"/>
      <c r="AB566" s="15"/>
      <c r="AC566" s="15"/>
      <c r="AD566" s="15"/>
      <c r="AE566" s="15"/>
      <c r="AT566" s="250" t="s">
        <v>183</v>
      </c>
      <c r="AU566" s="250" t="s">
        <v>85</v>
      </c>
      <c r="AV566" s="15" t="s">
        <v>36</v>
      </c>
      <c r="AW566" s="15" t="s">
        <v>35</v>
      </c>
      <c r="AX566" s="15" t="s">
        <v>76</v>
      </c>
      <c r="AY566" s="250" t="s">
        <v>175</v>
      </c>
    </row>
    <row r="567" s="13" customFormat="1">
      <c r="A567" s="13"/>
      <c r="B567" s="218"/>
      <c r="C567" s="219"/>
      <c r="D567" s="220" t="s">
        <v>183</v>
      </c>
      <c r="E567" s="221" t="s">
        <v>19</v>
      </c>
      <c r="F567" s="222" t="s">
        <v>805</v>
      </c>
      <c r="G567" s="219"/>
      <c r="H567" s="223">
        <v>1</v>
      </c>
      <c r="I567" s="224"/>
      <c r="J567" s="219"/>
      <c r="K567" s="219"/>
      <c r="L567" s="225"/>
      <c r="M567" s="226"/>
      <c r="N567" s="227"/>
      <c r="O567" s="227"/>
      <c r="P567" s="227"/>
      <c r="Q567" s="227"/>
      <c r="R567" s="227"/>
      <c r="S567" s="227"/>
      <c r="T567" s="228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T567" s="229" t="s">
        <v>183</v>
      </c>
      <c r="AU567" s="229" t="s">
        <v>85</v>
      </c>
      <c r="AV567" s="13" t="s">
        <v>85</v>
      </c>
      <c r="AW567" s="13" t="s">
        <v>35</v>
      </c>
      <c r="AX567" s="13" t="s">
        <v>76</v>
      </c>
      <c r="AY567" s="229" t="s">
        <v>175</v>
      </c>
    </row>
    <row r="568" s="16" customFormat="1">
      <c r="A568" s="16"/>
      <c r="B568" s="251"/>
      <c r="C568" s="252"/>
      <c r="D568" s="220" t="s">
        <v>183</v>
      </c>
      <c r="E568" s="253" t="s">
        <v>19</v>
      </c>
      <c r="F568" s="254" t="s">
        <v>192</v>
      </c>
      <c r="G568" s="252"/>
      <c r="H568" s="255">
        <v>1</v>
      </c>
      <c r="I568" s="256"/>
      <c r="J568" s="252"/>
      <c r="K568" s="252"/>
      <c r="L568" s="257"/>
      <c r="M568" s="258"/>
      <c r="N568" s="259"/>
      <c r="O568" s="259"/>
      <c r="P568" s="259"/>
      <c r="Q568" s="259"/>
      <c r="R568" s="259"/>
      <c r="S568" s="259"/>
      <c r="T568" s="260"/>
      <c r="U568" s="16"/>
      <c r="V568" s="16"/>
      <c r="W568" s="16"/>
      <c r="X568" s="16"/>
      <c r="Y568" s="16"/>
      <c r="Z568" s="16"/>
      <c r="AA568" s="16"/>
      <c r="AB568" s="16"/>
      <c r="AC568" s="16"/>
      <c r="AD568" s="16"/>
      <c r="AE568" s="16"/>
      <c r="AT568" s="261" t="s">
        <v>183</v>
      </c>
      <c r="AU568" s="261" t="s">
        <v>85</v>
      </c>
      <c r="AV568" s="16" t="s">
        <v>176</v>
      </c>
      <c r="AW568" s="16" t="s">
        <v>35</v>
      </c>
      <c r="AX568" s="16" t="s">
        <v>76</v>
      </c>
      <c r="AY568" s="261" t="s">
        <v>175</v>
      </c>
    </row>
    <row r="569" s="14" customFormat="1">
      <c r="A569" s="14"/>
      <c r="B569" s="230"/>
      <c r="C569" s="231"/>
      <c r="D569" s="220" t="s">
        <v>183</v>
      </c>
      <c r="E569" s="232" t="s">
        <v>19</v>
      </c>
      <c r="F569" s="233" t="s">
        <v>186</v>
      </c>
      <c r="G569" s="231"/>
      <c r="H569" s="234">
        <v>1</v>
      </c>
      <c r="I569" s="235"/>
      <c r="J569" s="231"/>
      <c r="K569" s="231"/>
      <c r="L569" s="236"/>
      <c r="M569" s="237"/>
      <c r="N569" s="238"/>
      <c r="O569" s="238"/>
      <c r="P569" s="238"/>
      <c r="Q569" s="238"/>
      <c r="R569" s="238"/>
      <c r="S569" s="238"/>
      <c r="T569" s="239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  <c r="AE569" s="14"/>
      <c r="AT569" s="240" t="s">
        <v>183</v>
      </c>
      <c r="AU569" s="240" t="s">
        <v>85</v>
      </c>
      <c r="AV569" s="14" t="s">
        <v>181</v>
      </c>
      <c r="AW569" s="14" t="s">
        <v>35</v>
      </c>
      <c r="AX569" s="14" t="s">
        <v>36</v>
      </c>
      <c r="AY569" s="240" t="s">
        <v>175</v>
      </c>
    </row>
    <row r="570" s="2" customFormat="1" ht="14.4" customHeight="1">
      <c r="A570" s="40"/>
      <c r="B570" s="41"/>
      <c r="C570" s="204" t="s">
        <v>806</v>
      </c>
      <c r="D570" s="204" t="s">
        <v>178</v>
      </c>
      <c r="E570" s="205" t="s">
        <v>807</v>
      </c>
      <c r="F570" s="206" t="s">
        <v>808</v>
      </c>
      <c r="G570" s="207" t="s">
        <v>260</v>
      </c>
      <c r="H570" s="208">
        <v>3</v>
      </c>
      <c r="I570" s="209"/>
      <c r="J570" s="210">
        <f>ROUND(I570*H570,2)</f>
        <v>0</v>
      </c>
      <c r="K570" s="211"/>
      <c r="L570" s="46"/>
      <c r="M570" s="212" t="s">
        <v>19</v>
      </c>
      <c r="N570" s="213" t="s">
        <v>47</v>
      </c>
      <c r="O570" s="86"/>
      <c r="P570" s="214">
        <f>O570*H570</f>
        <v>0</v>
      </c>
      <c r="Q570" s="214">
        <v>0.02</v>
      </c>
      <c r="R570" s="214">
        <f>Q570*H570</f>
        <v>0.059999999999999998</v>
      </c>
      <c r="S570" s="214">
        <v>0</v>
      </c>
      <c r="T570" s="215">
        <f>S570*H570</f>
        <v>0</v>
      </c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  <c r="AE570" s="40"/>
      <c r="AR570" s="216" t="s">
        <v>277</v>
      </c>
      <c r="AT570" s="216" t="s">
        <v>178</v>
      </c>
      <c r="AU570" s="216" t="s">
        <v>85</v>
      </c>
      <c r="AY570" s="19" t="s">
        <v>175</v>
      </c>
      <c r="BE570" s="217">
        <f>IF(N570="základní",J570,0)</f>
        <v>0</v>
      </c>
      <c r="BF570" s="217">
        <f>IF(N570="snížená",J570,0)</f>
        <v>0</v>
      </c>
      <c r="BG570" s="217">
        <f>IF(N570="zákl. přenesená",J570,0)</f>
        <v>0</v>
      </c>
      <c r="BH570" s="217">
        <f>IF(N570="sníž. přenesená",J570,0)</f>
        <v>0</v>
      </c>
      <c r="BI570" s="217">
        <f>IF(N570="nulová",J570,0)</f>
        <v>0</v>
      </c>
      <c r="BJ570" s="19" t="s">
        <v>36</v>
      </c>
      <c r="BK570" s="217">
        <f>ROUND(I570*H570,2)</f>
        <v>0</v>
      </c>
      <c r="BL570" s="19" t="s">
        <v>277</v>
      </c>
      <c r="BM570" s="216" t="s">
        <v>809</v>
      </c>
    </row>
    <row r="571" s="15" customFormat="1">
      <c r="A571" s="15"/>
      <c r="B571" s="241"/>
      <c r="C571" s="242"/>
      <c r="D571" s="220" t="s">
        <v>183</v>
      </c>
      <c r="E571" s="243" t="s">
        <v>19</v>
      </c>
      <c r="F571" s="244" t="s">
        <v>810</v>
      </c>
      <c r="G571" s="242"/>
      <c r="H571" s="243" t="s">
        <v>19</v>
      </c>
      <c r="I571" s="245"/>
      <c r="J571" s="242"/>
      <c r="K571" s="242"/>
      <c r="L571" s="246"/>
      <c r="M571" s="247"/>
      <c r="N571" s="248"/>
      <c r="O571" s="248"/>
      <c r="P571" s="248"/>
      <c r="Q571" s="248"/>
      <c r="R571" s="248"/>
      <c r="S571" s="248"/>
      <c r="T571" s="249"/>
      <c r="U571" s="15"/>
      <c r="V571" s="15"/>
      <c r="W571" s="15"/>
      <c r="X571" s="15"/>
      <c r="Y571" s="15"/>
      <c r="Z571" s="15"/>
      <c r="AA571" s="15"/>
      <c r="AB571" s="15"/>
      <c r="AC571" s="15"/>
      <c r="AD571" s="15"/>
      <c r="AE571" s="15"/>
      <c r="AT571" s="250" t="s">
        <v>183</v>
      </c>
      <c r="AU571" s="250" t="s">
        <v>85</v>
      </c>
      <c r="AV571" s="15" t="s">
        <v>36</v>
      </c>
      <c r="AW571" s="15" t="s">
        <v>35</v>
      </c>
      <c r="AX571" s="15" t="s">
        <v>76</v>
      </c>
      <c r="AY571" s="250" t="s">
        <v>175</v>
      </c>
    </row>
    <row r="572" s="13" customFormat="1">
      <c r="A572" s="13"/>
      <c r="B572" s="218"/>
      <c r="C572" s="219"/>
      <c r="D572" s="220" t="s">
        <v>183</v>
      </c>
      <c r="E572" s="221" t="s">
        <v>19</v>
      </c>
      <c r="F572" s="222" t="s">
        <v>811</v>
      </c>
      <c r="G572" s="219"/>
      <c r="H572" s="223">
        <v>3</v>
      </c>
      <c r="I572" s="224"/>
      <c r="J572" s="219"/>
      <c r="K572" s="219"/>
      <c r="L572" s="225"/>
      <c r="M572" s="226"/>
      <c r="N572" s="227"/>
      <c r="O572" s="227"/>
      <c r="P572" s="227"/>
      <c r="Q572" s="227"/>
      <c r="R572" s="227"/>
      <c r="S572" s="227"/>
      <c r="T572" s="228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T572" s="229" t="s">
        <v>183</v>
      </c>
      <c r="AU572" s="229" t="s">
        <v>85</v>
      </c>
      <c r="AV572" s="13" t="s">
        <v>85</v>
      </c>
      <c r="AW572" s="13" t="s">
        <v>35</v>
      </c>
      <c r="AX572" s="13" t="s">
        <v>76</v>
      </c>
      <c r="AY572" s="229" t="s">
        <v>175</v>
      </c>
    </row>
    <row r="573" s="16" customFormat="1">
      <c r="A573" s="16"/>
      <c r="B573" s="251"/>
      <c r="C573" s="252"/>
      <c r="D573" s="220" t="s">
        <v>183</v>
      </c>
      <c r="E573" s="253" t="s">
        <v>19</v>
      </c>
      <c r="F573" s="254" t="s">
        <v>192</v>
      </c>
      <c r="G573" s="252"/>
      <c r="H573" s="255">
        <v>3</v>
      </c>
      <c r="I573" s="256"/>
      <c r="J573" s="252"/>
      <c r="K573" s="252"/>
      <c r="L573" s="257"/>
      <c r="M573" s="258"/>
      <c r="N573" s="259"/>
      <c r="O573" s="259"/>
      <c r="P573" s="259"/>
      <c r="Q573" s="259"/>
      <c r="R573" s="259"/>
      <c r="S573" s="259"/>
      <c r="T573" s="260"/>
      <c r="U573" s="16"/>
      <c r="V573" s="16"/>
      <c r="W573" s="16"/>
      <c r="X573" s="16"/>
      <c r="Y573" s="16"/>
      <c r="Z573" s="16"/>
      <c r="AA573" s="16"/>
      <c r="AB573" s="16"/>
      <c r="AC573" s="16"/>
      <c r="AD573" s="16"/>
      <c r="AE573" s="16"/>
      <c r="AT573" s="261" t="s">
        <v>183</v>
      </c>
      <c r="AU573" s="261" t="s">
        <v>85</v>
      </c>
      <c r="AV573" s="16" t="s">
        <v>176</v>
      </c>
      <c r="AW573" s="16" t="s">
        <v>35</v>
      </c>
      <c r="AX573" s="16" t="s">
        <v>76</v>
      </c>
      <c r="AY573" s="261" t="s">
        <v>175</v>
      </c>
    </row>
    <row r="574" s="14" customFormat="1">
      <c r="A574" s="14"/>
      <c r="B574" s="230"/>
      <c r="C574" s="231"/>
      <c r="D574" s="220" t="s">
        <v>183</v>
      </c>
      <c r="E574" s="232" t="s">
        <v>19</v>
      </c>
      <c r="F574" s="233" t="s">
        <v>186</v>
      </c>
      <c r="G574" s="231"/>
      <c r="H574" s="234">
        <v>3</v>
      </c>
      <c r="I574" s="235"/>
      <c r="J574" s="231"/>
      <c r="K574" s="231"/>
      <c r="L574" s="236"/>
      <c r="M574" s="237"/>
      <c r="N574" s="238"/>
      <c r="O574" s="238"/>
      <c r="P574" s="238"/>
      <c r="Q574" s="238"/>
      <c r="R574" s="238"/>
      <c r="S574" s="238"/>
      <c r="T574" s="239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  <c r="AE574" s="14"/>
      <c r="AT574" s="240" t="s">
        <v>183</v>
      </c>
      <c r="AU574" s="240" t="s">
        <v>85</v>
      </c>
      <c r="AV574" s="14" t="s">
        <v>181</v>
      </c>
      <c r="AW574" s="14" t="s">
        <v>35</v>
      </c>
      <c r="AX574" s="14" t="s">
        <v>36</v>
      </c>
      <c r="AY574" s="240" t="s">
        <v>175</v>
      </c>
    </row>
    <row r="575" s="2" customFormat="1" ht="14.4" customHeight="1">
      <c r="A575" s="40"/>
      <c r="B575" s="41"/>
      <c r="C575" s="204" t="s">
        <v>812</v>
      </c>
      <c r="D575" s="204" t="s">
        <v>178</v>
      </c>
      <c r="E575" s="205" t="s">
        <v>813</v>
      </c>
      <c r="F575" s="206" t="s">
        <v>814</v>
      </c>
      <c r="G575" s="207" t="s">
        <v>260</v>
      </c>
      <c r="H575" s="208">
        <v>1</v>
      </c>
      <c r="I575" s="209"/>
      <c r="J575" s="210">
        <f>ROUND(I575*H575,2)</f>
        <v>0</v>
      </c>
      <c r="K575" s="211"/>
      <c r="L575" s="46"/>
      <c r="M575" s="212" t="s">
        <v>19</v>
      </c>
      <c r="N575" s="213" t="s">
        <v>47</v>
      </c>
      <c r="O575" s="86"/>
      <c r="P575" s="214">
        <f>O575*H575</f>
        <v>0</v>
      </c>
      <c r="Q575" s="214">
        <v>0.02</v>
      </c>
      <c r="R575" s="214">
        <f>Q575*H575</f>
        <v>0.02</v>
      </c>
      <c r="S575" s="214">
        <v>0</v>
      </c>
      <c r="T575" s="215">
        <f>S575*H575</f>
        <v>0</v>
      </c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  <c r="AE575" s="40"/>
      <c r="AR575" s="216" t="s">
        <v>277</v>
      </c>
      <c r="AT575" s="216" t="s">
        <v>178</v>
      </c>
      <c r="AU575" s="216" t="s">
        <v>85</v>
      </c>
      <c r="AY575" s="19" t="s">
        <v>175</v>
      </c>
      <c r="BE575" s="217">
        <f>IF(N575="základní",J575,0)</f>
        <v>0</v>
      </c>
      <c r="BF575" s="217">
        <f>IF(N575="snížená",J575,0)</f>
        <v>0</v>
      </c>
      <c r="BG575" s="217">
        <f>IF(N575="zákl. přenesená",J575,0)</f>
        <v>0</v>
      </c>
      <c r="BH575" s="217">
        <f>IF(N575="sníž. přenesená",J575,0)</f>
        <v>0</v>
      </c>
      <c r="BI575" s="217">
        <f>IF(N575="nulová",J575,0)</f>
        <v>0</v>
      </c>
      <c r="BJ575" s="19" t="s">
        <v>36</v>
      </c>
      <c r="BK575" s="217">
        <f>ROUND(I575*H575,2)</f>
        <v>0</v>
      </c>
      <c r="BL575" s="19" t="s">
        <v>277</v>
      </c>
      <c r="BM575" s="216" t="s">
        <v>815</v>
      </c>
    </row>
    <row r="576" s="15" customFormat="1">
      <c r="A576" s="15"/>
      <c r="B576" s="241"/>
      <c r="C576" s="242"/>
      <c r="D576" s="220" t="s">
        <v>183</v>
      </c>
      <c r="E576" s="243" t="s">
        <v>19</v>
      </c>
      <c r="F576" s="244" t="s">
        <v>810</v>
      </c>
      <c r="G576" s="242"/>
      <c r="H576" s="243" t="s">
        <v>19</v>
      </c>
      <c r="I576" s="245"/>
      <c r="J576" s="242"/>
      <c r="K576" s="242"/>
      <c r="L576" s="246"/>
      <c r="M576" s="247"/>
      <c r="N576" s="248"/>
      <c r="O576" s="248"/>
      <c r="P576" s="248"/>
      <c r="Q576" s="248"/>
      <c r="R576" s="248"/>
      <c r="S576" s="248"/>
      <c r="T576" s="249"/>
      <c r="U576" s="15"/>
      <c r="V576" s="15"/>
      <c r="W576" s="15"/>
      <c r="X576" s="15"/>
      <c r="Y576" s="15"/>
      <c r="Z576" s="15"/>
      <c r="AA576" s="15"/>
      <c r="AB576" s="15"/>
      <c r="AC576" s="15"/>
      <c r="AD576" s="15"/>
      <c r="AE576" s="15"/>
      <c r="AT576" s="250" t="s">
        <v>183</v>
      </c>
      <c r="AU576" s="250" t="s">
        <v>85</v>
      </c>
      <c r="AV576" s="15" t="s">
        <v>36</v>
      </c>
      <c r="AW576" s="15" t="s">
        <v>35</v>
      </c>
      <c r="AX576" s="15" t="s">
        <v>76</v>
      </c>
      <c r="AY576" s="250" t="s">
        <v>175</v>
      </c>
    </row>
    <row r="577" s="13" customFormat="1">
      <c r="A577" s="13"/>
      <c r="B577" s="218"/>
      <c r="C577" s="219"/>
      <c r="D577" s="220" t="s">
        <v>183</v>
      </c>
      <c r="E577" s="221" t="s">
        <v>19</v>
      </c>
      <c r="F577" s="222" t="s">
        <v>816</v>
      </c>
      <c r="G577" s="219"/>
      <c r="H577" s="223">
        <v>1</v>
      </c>
      <c r="I577" s="224"/>
      <c r="J577" s="219"/>
      <c r="K577" s="219"/>
      <c r="L577" s="225"/>
      <c r="M577" s="226"/>
      <c r="N577" s="227"/>
      <c r="O577" s="227"/>
      <c r="P577" s="227"/>
      <c r="Q577" s="227"/>
      <c r="R577" s="227"/>
      <c r="S577" s="227"/>
      <c r="T577" s="228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T577" s="229" t="s">
        <v>183</v>
      </c>
      <c r="AU577" s="229" t="s">
        <v>85</v>
      </c>
      <c r="AV577" s="13" t="s">
        <v>85</v>
      </c>
      <c r="AW577" s="13" t="s">
        <v>35</v>
      </c>
      <c r="AX577" s="13" t="s">
        <v>76</v>
      </c>
      <c r="AY577" s="229" t="s">
        <v>175</v>
      </c>
    </row>
    <row r="578" s="16" customFormat="1">
      <c r="A578" s="16"/>
      <c r="B578" s="251"/>
      <c r="C578" s="252"/>
      <c r="D578" s="220" t="s">
        <v>183</v>
      </c>
      <c r="E578" s="253" t="s">
        <v>19</v>
      </c>
      <c r="F578" s="254" t="s">
        <v>192</v>
      </c>
      <c r="G578" s="252"/>
      <c r="H578" s="255">
        <v>1</v>
      </c>
      <c r="I578" s="256"/>
      <c r="J578" s="252"/>
      <c r="K578" s="252"/>
      <c r="L578" s="257"/>
      <c r="M578" s="258"/>
      <c r="N578" s="259"/>
      <c r="O578" s="259"/>
      <c r="P578" s="259"/>
      <c r="Q578" s="259"/>
      <c r="R578" s="259"/>
      <c r="S578" s="259"/>
      <c r="T578" s="260"/>
      <c r="U578" s="16"/>
      <c r="V578" s="16"/>
      <c r="W578" s="16"/>
      <c r="X578" s="16"/>
      <c r="Y578" s="16"/>
      <c r="Z578" s="16"/>
      <c r="AA578" s="16"/>
      <c r="AB578" s="16"/>
      <c r="AC578" s="16"/>
      <c r="AD578" s="16"/>
      <c r="AE578" s="16"/>
      <c r="AT578" s="261" t="s">
        <v>183</v>
      </c>
      <c r="AU578" s="261" t="s">
        <v>85</v>
      </c>
      <c r="AV578" s="16" t="s">
        <v>176</v>
      </c>
      <c r="AW578" s="16" t="s">
        <v>35</v>
      </c>
      <c r="AX578" s="16" t="s">
        <v>76</v>
      </c>
      <c r="AY578" s="261" t="s">
        <v>175</v>
      </c>
    </row>
    <row r="579" s="14" customFormat="1">
      <c r="A579" s="14"/>
      <c r="B579" s="230"/>
      <c r="C579" s="231"/>
      <c r="D579" s="220" t="s">
        <v>183</v>
      </c>
      <c r="E579" s="232" t="s">
        <v>19</v>
      </c>
      <c r="F579" s="233" t="s">
        <v>186</v>
      </c>
      <c r="G579" s="231"/>
      <c r="H579" s="234">
        <v>1</v>
      </c>
      <c r="I579" s="235"/>
      <c r="J579" s="231"/>
      <c r="K579" s="231"/>
      <c r="L579" s="236"/>
      <c r="M579" s="237"/>
      <c r="N579" s="238"/>
      <c r="O579" s="238"/>
      <c r="P579" s="238"/>
      <c r="Q579" s="238"/>
      <c r="R579" s="238"/>
      <c r="S579" s="238"/>
      <c r="T579" s="239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  <c r="AT579" s="240" t="s">
        <v>183</v>
      </c>
      <c r="AU579" s="240" t="s">
        <v>85</v>
      </c>
      <c r="AV579" s="14" t="s">
        <v>181</v>
      </c>
      <c r="AW579" s="14" t="s">
        <v>35</v>
      </c>
      <c r="AX579" s="14" t="s">
        <v>36</v>
      </c>
      <c r="AY579" s="240" t="s">
        <v>175</v>
      </c>
    </row>
    <row r="580" s="2" customFormat="1" ht="14.4" customHeight="1">
      <c r="A580" s="40"/>
      <c r="B580" s="41"/>
      <c r="C580" s="204" t="s">
        <v>817</v>
      </c>
      <c r="D580" s="204" t="s">
        <v>178</v>
      </c>
      <c r="E580" s="205" t="s">
        <v>818</v>
      </c>
      <c r="F580" s="206" t="s">
        <v>819</v>
      </c>
      <c r="G580" s="207" t="s">
        <v>260</v>
      </c>
      <c r="H580" s="208">
        <v>2</v>
      </c>
      <c r="I580" s="209"/>
      <c r="J580" s="210">
        <f>ROUND(I580*H580,2)</f>
        <v>0</v>
      </c>
      <c r="K580" s="211"/>
      <c r="L580" s="46"/>
      <c r="M580" s="212" t="s">
        <v>19</v>
      </c>
      <c r="N580" s="213" t="s">
        <v>47</v>
      </c>
      <c r="O580" s="86"/>
      <c r="P580" s="214">
        <f>O580*H580</f>
        <v>0</v>
      </c>
      <c r="Q580" s="214">
        <v>0.035000000000000003</v>
      </c>
      <c r="R580" s="214">
        <f>Q580*H580</f>
        <v>0.070000000000000007</v>
      </c>
      <c r="S580" s="214">
        <v>0</v>
      </c>
      <c r="T580" s="215">
        <f>S580*H580</f>
        <v>0</v>
      </c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  <c r="AE580" s="40"/>
      <c r="AR580" s="216" t="s">
        <v>277</v>
      </c>
      <c r="AT580" s="216" t="s">
        <v>178</v>
      </c>
      <c r="AU580" s="216" t="s">
        <v>85</v>
      </c>
      <c r="AY580" s="19" t="s">
        <v>175</v>
      </c>
      <c r="BE580" s="217">
        <f>IF(N580="základní",J580,0)</f>
        <v>0</v>
      </c>
      <c r="BF580" s="217">
        <f>IF(N580="snížená",J580,0)</f>
        <v>0</v>
      </c>
      <c r="BG580" s="217">
        <f>IF(N580="zákl. přenesená",J580,0)</f>
        <v>0</v>
      </c>
      <c r="BH580" s="217">
        <f>IF(N580="sníž. přenesená",J580,0)</f>
        <v>0</v>
      </c>
      <c r="BI580" s="217">
        <f>IF(N580="nulová",J580,0)</f>
        <v>0</v>
      </c>
      <c r="BJ580" s="19" t="s">
        <v>36</v>
      </c>
      <c r="BK580" s="217">
        <f>ROUND(I580*H580,2)</f>
        <v>0</v>
      </c>
      <c r="BL580" s="19" t="s">
        <v>277</v>
      </c>
      <c r="BM580" s="216" t="s">
        <v>820</v>
      </c>
    </row>
    <row r="581" s="15" customFormat="1">
      <c r="A581" s="15"/>
      <c r="B581" s="241"/>
      <c r="C581" s="242"/>
      <c r="D581" s="220" t="s">
        <v>183</v>
      </c>
      <c r="E581" s="243" t="s">
        <v>19</v>
      </c>
      <c r="F581" s="244" t="s">
        <v>810</v>
      </c>
      <c r="G581" s="242"/>
      <c r="H581" s="243" t="s">
        <v>19</v>
      </c>
      <c r="I581" s="245"/>
      <c r="J581" s="242"/>
      <c r="K581" s="242"/>
      <c r="L581" s="246"/>
      <c r="M581" s="247"/>
      <c r="N581" s="248"/>
      <c r="O581" s="248"/>
      <c r="P581" s="248"/>
      <c r="Q581" s="248"/>
      <c r="R581" s="248"/>
      <c r="S581" s="248"/>
      <c r="T581" s="249"/>
      <c r="U581" s="15"/>
      <c r="V581" s="15"/>
      <c r="W581" s="15"/>
      <c r="X581" s="15"/>
      <c r="Y581" s="15"/>
      <c r="Z581" s="15"/>
      <c r="AA581" s="15"/>
      <c r="AB581" s="15"/>
      <c r="AC581" s="15"/>
      <c r="AD581" s="15"/>
      <c r="AE581" s="15"/>
      <c r="AT581" s="250" t="s">
        <v>183</v>
      </c>
      <c r="AU581" s="250" t="s">
        <v>85</v>
      </c>
      <c r="AV581" s="15" t="s">
        <v>36</v>
      </c>
      <c r="AW581" s="15" t="s">
        <v>35</v>
      </c>
      <c r="AX581" s="15" t="s">
        <v>76</v>
      </c>
      <c r="AY581" s="250" t="s">
        <v>175</v>
      </c>
    </row>
    <row r="582" s="13" customFormat="1">
      <c r="A582" s="13"/>
      <c r="B582" s="218"/>
      <c r="C582" s="219"/>
      <c r="D582" s="220" t="s">
        <v>183</v>
      </c>
      <c r="E582" s="221" t="s">
        <v>19</v>
      </c>
      <c r="F582" s="222" t="s">
        <v>821</v>
      </c>
      <c r="G582" s="219"/>
      <c r="H582" s="223">
        <v>2</v>
      </c>
      <c r="I582" s="224"/>
      <c r="J582" s="219"/>
      <c r="K582" s="219"/>
      <c r="L582" s="225"/>
      <c r="M582" s="226"/>
      <c r="N582" s="227"/>
      <c r="O582" s="227"/>
      <c r="P582" s="227"/>
      <c r="Q582" s="227"/>
      <c r="R582" s="227"/>
      <c r="S582" s="227"/>
      <c r="T582" s="228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T582" s="229" t="s">
        <v>183</v>
      </c>
      <c r="AU582" s="229" t="s">
        <v>85</v>
      </c>
      <c r="AV582" s="13" t="s">
        <v>85</v>
      </c>
      <c r="AW582" s="13" t="s">
        <v>35</v>
      </c>
      <c r="AX582" s="13" t="s">
        <v>76</v>
      </c>
      <c r="AY582" s="229" t="s">
        <v>175</v>
      </c>
    </row>
    <row r="583" s="16" customFormat="1">
      <c r="A583" s="16"/>
      <c r="B583" s="251"/>
      <c r="C583" s="252"/>
      <c r="D583" s="220" t="s">
        <v>183</v>
      </c>
      <c r="E583" s="253" t="s">
        <v>19</v>
      </c>
      <c r="F583" s="254" t="s">
        <v>192</v>
      </c>
      <c r="G583" s="252"/>
      <c r="H583" s="255">
        <v>2</v>
      </c>
      <c r="I583" s="256"/>
      <c r="J583" s="252"/>
      <c r="K583" s="252"/>
      <c r="L583" s="257"/>
      <c r="M583" s="258"/>
      <c r="N583" s="259"/>
      <c r="O583" s="259"/>
      <c r="P583" s="259"/>
      <c r="Q583" s="259"/>
      <c r="R583" s="259"/>
      <c r="S583" s="259"/>
      <c r="T583" s="260"/>
      <c r="U583" s="16"/>
      <c r="V583" s="16"/>
      <c r="W583" s="16"/>
      <c r="X583" s="16"/>
      <c r="Y583" s="16"/>
      <c r="Z583" s="16"/>
      <c r="AA583" s="16"/>
      <c r="AB583" s="16"/>
      <c r="AC583" s="16"/>
      <c r="AD583" s="16"/>
      <c r="AE583" s="16"/>
      <c r="AT583" s="261" t="s">
        <v>183</v>
      </c>
      <c r="AU583" s="261" t="s">
        <v>85</v>
      </c>
      <c r="AV583" s="16" t="s">
        <v>176</v>
      </c>
      <c r="AW583" s="16" t="s">
        <v>35</v>
      </c>
      <c r="AX583" s="16" t="s">
        <v>76</v>
      </c>
      <c r="AY583" s="261" t="s">
        <v>175</v>
      </c>
    </row>
    <row r="584" s="14" customFormat="1">
      <c r="A584" s="14"/>
      <c r="B584" s="230"/>
      <c r="C584" s="231"/>
      <c r="D584" s="220" t="s">
        <v>183</v>
      </c>
      <c r="E584" s="232" t="s">
        <v>19</v>
      </c>
      <c r="F584" s="233" t="s">
        <v>186</v>
      </c>
      <c r="G584" s="231"/>
      <c r="H584" s="234">
        <v>2</v>
      </c>
      <c r="I584" s="235"/>
      <c r="J584" s="231"/>
      <c r="K584" s="231"/>
      <c r="L584" s="236"/>
      <c r="M584" s="237"/>
      <c r="N584" s="238"/>
      <c r="O584" s="238"/>
      <c r="P584" s="238"/>
      <c r="Q584" s="238"/>
      <c r="R584" s="238"/>
      <c r="S584" s="238"/>
      <c r="T584" s="239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  <c r="AE584" s="14"/>
      <c r="AT584" s="240" t="s">
        <v>183</v>
      </c>
      <c r="AU584" s="240" t="s">
        <v>85</v>
      </c>
      <c r="AV584" s="14" t="s">
        <v>181</v>
      </c>
      <c r="AW584" s="14" t="s">
        <v>35</v>
      </c>
      <c r="AX584" s="14" t="s">
        <v>36</v>
      </c>
      <c r="AY584" s="240" t="s">
        <v>175</v>
      </c>
    </row>
    <row r="585" s="2" customFormat="1" ht="14.4" customHeight="1">
      <c r="A585" s="40"/>
      <c r="B585" s="41"/>
      <c r="C585" s="204" t="s">
        <v>822</v>
      </c>
      <c r="D585" s="204" t="s">
        <v>178</v>
      </c>
      <c r="E585" s="205" t="s">
        <v>823</v>
      </c>
      <c r="F585" s="206" t="s">
        <v>824</v>
      </c>
      <c r="G585" s="207" t="s">
        <v>260</v>
      </c>
      <c r="H585" s="208">
        <v>1</v>
      </c>
      <c r="I585" s="209"/>
      <c r="J585" s="210">
        <f>ROUND(I585*H585,2)</f>
        <v>0</v>
      </c>
      <c r="K585" s="211"/>
      <c r="L585" s="46"/>
      <c r="M585" s="212" t="s">
        <v>19</v>
      </c>
      <c r="N585" s="213" t="s">
        <v>47</v>
      </c>
      <c r="O585" s="86"/>
      <c r="P585" s="214">
        <f>O585*H585</f>
        <v>0</v>
      </c>
      <c r="Q585" s="214">
        <v>0.02</v>
      </c>
      <c r="R585" s="214">
        <f>Q585*H585</f>
        <v>0.02</v>
      </c>
      <c r="S585" s="214">
        <v>0</v>
      </c>
      <c r="T585" s="215">
        <f>S585*H585</f>
        <v>0</v>
      </c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  <c r="AE585" s="40"/>
      <c r="AR585" s="216" t="s">
        <v>277</v>
      </c>
      <c r="AT585" s="216" t="s">
        <v>178</v>
      </c>
      <c r="AU585" s="216" t="s">
        <v>85</v>
      </c>
      <c r="AY585" s="19" t="s">
        <v>175</v>
      </c>
      <c r="BE585" s="217">
        <f>IF(N585="základní",J585,0)</f>
        <v>0</v>
      </c>
      <c r="BF585" s="217">
        <f>IF(N585="snížená",J585,0)</f>
        <v>0</v>
      </c>
      <c r="BG585" s="217">
        <f>IF(N585="zákl. přenesená",J585,0)</f>
        <v>0</v>
      </c>
      <c r="BH585" s="217">
        <f>IF(N585="sníž. přenesená",J585,0)</f>
        <v>0</v>
      </c>
      <c r="BI585" s="217">
        <f>IF(N585="nulová",J585,0)</f>
        <v>0</v>
      </c>
      <c r="BJ585" s="19" t="s">
        <v>36</v>
      </c>
      <c r="BK585" s="217">
        <f>ROUND(I585*H585,2)</f>
        <v>0</v>
      </c>
      <c r="BL585" s="19" t="s">
        <v>277</v>
      </c>
      <c r="BM585" s="216" t="s">
        <v>825</v>
      </c>
    </row>
    <row r="586" s="15" customFormat="1">
      <c r="A586" s="15"/>
      <c r="B586" s="241"/>
      <c r="C586" s="242"/>
      <c r="D586" s="220" t="s">
        <v>183</v>
      </c>
      <c r="E586" s="243" t="s">
        <v>19</v>
      </c>
      <c r="F586" s="244" t="s">
        <v>826</v>
      </c>
      <c r="G586" s="242"/>
      <c r="H586" s="243" t="s">
        <v>19</v>
      </c>
      <c r="I586" s="245"/>
      <c r="J586" s="242"/>
      <c r="K586" s="242"/>
      <c r="L586" s="246"/>
      <c r="M586" s="247"/>
      <c r="N586" s="248"/>
      <c r="O586" s="248"/>
      <c r="P586" s="248"/>
      <c r="Q586" s="248"/>
      <c r="R586" s="248"/>
      <c r="S586" s="248"/>
      <c r="T586" s="249"/>
      <c r="U586" s="15"/>
      <c r="V586" s="15"/>
      <c r="W586" s="15"/>
      <c r="X586" s="15"/>
      <c r="Y586" s="15"/>
      <c r="Z586" s="15"/>
      <c r="AA586" s="15"/>
      <c r="AB586" s="15"/>
      <c r="AC586" s="15"/>
      <c r="AD586" s="15"/>
      <c r="AE586" s="15"/>
      <c r="AT586" s="250" t="s">
        <v>183</v>
      </c>
      <c r="AU586" s="250" t="s">
        <v>85</v>
      </c>
      <c r="AV586" s="15" t="s">
        <v>36</v>
      </c>
      <c r="AW586" s="15" t="s">
        <v>35</v>
      </c>
      <c r="AX586" s="15" t="s">
        <v>76</v>
      </c>
      <c r="AY586" s="250" t="s">
        <v>175</v>
      </c>
    </row>
    <row r="587" s="13" customFormat="1">
      <c r="A587" s="13"/>
      <c r="B587" s="218"/>
      <c r="C587" s="219"/>
      <c r="D587" s="220" t="s">
        <v>183</v>
      </c>
      <c r="E587" s="221" t="s">
        <v>19</v>
      </c>
      <c r="F587" s="222" t="s">
        <v>827</v>
      </c>
      <c r="G587" s="219"/>
      <c r="H587" s="223">
        <v>1</v>
      </c>
      <c r="I587" s="224"/>
      <c r="J587" s="219"/>
      <c r="K587" s="219"/>
      <c r="L587" s="225"/>
      <c r="M587" s="226"/>
      <c r="N587" s="227"/>
      <c r="O587" s="227"/>
      <c r="P587" s="227"/>
      <c r="Q587" s="227"/>
      <c r="R587" s="227"/>
      <c r="S587" s="227"/>
      <c r="T587" s="228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T587" s="229" t="s">
        <v>183</v>
      </c>
      <c r="AU587" s="229" t="s">
        <v>85</v>
      </c>
      <c r="AV587" s="13" t="s">
        <v>85</v>
      </c>
      <c r="AW587" s="13" t="s">
        <v>35</v>
      </c>
      <c r="AX587" s="13" t="s">
        <v>76</v>
      </c>
      <c r="AY587" s="229" t="s">
        <v>175</v>
      </c>
    </row>
    <row r="588" s="16" customFormat="1">
      <c r="A588" s="16"/>
      <c r="B588" s="251"/>
      <c r="C588" s="252"/>
      <c r="D588" s="220" t="s">
        <v>183</v>
      </c>
      <c r="E588" s="253" t="s">
        <v>19</v>
      </c>
      <c r="F588" s="254" t="s">
        <v>192</v>
      </c>
      <c r="G588" s="252"/>
      <c r="H588" s="255">
        <v>1</v>
      </c>
      <c r="I588" s="256"/>
      <c r="J588" s="252"/>
      <c r="K588" s="252"/>
      <c r="L588" s="257"/>
      <c r="M588" s="258"/>
      <c r="N588" s="259"/>
      <c r="O588" s="259"/>
      <c r="P588" s="259"/>
      <c r="Q588" s="259"/>
      <c r="R588" s="259"/>
      <c r="S588" s="259"/>
      <c r="T588" s="260"/>
      <c r="U588" s="16"/>
      <c r="V588" s="16"/>
      <c r="W588" s="16"/>
      <c r="X588" s="16"/>
      <c r="Y588" s="16"/>
      <c r="Z588" s="16"/>
      <c r="AA588" s="16"/>
      <c r="AB588" s="16"/>
      <c r="AC588" s="16"/>
      <c r="AD588" s="16"/>
      <c r="AE588" s="16"/>
      <c r="AT588" s="261" t="s">
        <v>183</v>
      </c>
      <c r="AU588" s="261" t="s">
        <v>85</v>
      </c>
      <c r="AV588" s="16" t="s">
        <v>176</v>
      </c>
      <c r="AW588" s="16" t="s">
        <v>35</v>
      </c>
      <c r="AX588" s="16" t="s">
        <v>76</v>
      </c>
      <c r="AY588" s="261" t="s">
        <v>175</v>
      </c>
    </row>
    <row r="589" s="14" customFormat="1">
      <c r="A589" s="14"/>
      <c r="B589" s="230"/>
      <c r="C589" s="231"/>
      <c r="D589" s="220" t="s">
        <v>183</v>
      </c>
      <c r="E589" s="232" t="s">
        <v>19</v>
      </c>
      <c r="F589" s="233" t="s">
        <v>186</v>
      </c>
      <c r="G589" s="231"/>
      <c r="H589" s="234">
        <v>1</v>
      </c>
      <c r="I589" s="235"/>
      <c r="J589" s="231"/>
      <c r="K589" s="231"/>
      <c r="L589" s="236"/>
      <c r="M589" s="237"/>
      <c r="N589" s="238"/>
      <c r="O589" s="238"/>
      <c r="P589" s="238"/>
      <c r="Q589" s="238"/>
      <c r="R589" s="238"/>
      <c r="S589" s="238"/>
      <c r="T589" s="239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T589" s="240" t="s">
        <v>183</v>
      </c>
      <c r="AU589" s="240" t="s">
        <v>85</v>
      </c>
      <c r="AV589" s="14" t="s">
        <v>181</v>
      </c>
      <c r="AW589" s="14" t="s">
        <v>35</v>
      </c>
      <c r="AX589" s="14" t="s">
        <v>36</v>
      </c>
      <c r="AY589" s="240" t="s">
        <v>175</v>
      </c>
    </row>
    <row r="590" s="2" customFormat="1" ht="14.4" customHeight="1">
      <c r="A590" s="40"/>
      <c r="B590" s="41"/>
      <c r="C590" s="204" t="s">
        <v>828</v>
      </c>
      <c r="D590" s="204" t="s">
        <v>178</v>
      </c>
      <c r="E590" s="205" t="s">
        <v>829</v>
      </c>
      <c r="F590" s="206" t="s">
        <v>830</v>
      </c>
      <c r="G590" s="207" t="s">
        <v>260</v>
      </c>
      <c r="H590" s="208">
        <v>1</v>
      </c>
      <c r="I590" s="209"/>
      <c r="J590" s="210">
        <f>ROUND(I590*H590,2)</f>
        <v>0</v>
      </c>
      <c r="K590" s="211"/>
      <c r="L590" s="46"/>
      <c r="M590" s="212" t="s">
        <v>19</v>
      </c>
      <c r="N590" s="213" t="s">
        <v>47</v>
      </c>
      <c r="O590" s="86"/>
      <c r="P590" s="214">
        <f>O590*H590</f>
        <v>0</v>
      </c>
      <c r="Q590" s="214">
        <v>0.02</v>
      </c>
      <c r="R590" s="214">
        <f>Q590*H590</f>
        <v>0.02</v>
      </c>
      <c r="S590" s="214">
        <v>0</v>
      </c>
      <c r="T590" s="215">
        <f>S590*H590</f>
        <v>0</v>
      </c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  <c r="AE590" s="40"/>
      <c r="AR590" s="216" t="s">
        <v>277</v>
      </c>
      <c r="AT590" s="216" t="s">
        <v>178</v>
      </c>
      <c r="AU590" s="216" t="s">
        <v>85</v>
      </c>
      <c r="AY590" s="19" t="s">
        <v>175</v>
      </c>
      <c r="BE590" s="217">
        <f>IF(N590="základní",J590,0)</f>
        <v>0</v>
      </c>
      <c r="BF590" s="217">
        <f>IF(N590="snížená",J590,0)</f>
        <v>0</v>
      </c>
      <c r="BG590" s="217">
        <f>IF(N590="zákl. přenesená",J590,0)</f>
        <v>0</v>
      </c>
      <c r="BH590" s="217">
        <f>IF(N590="sníž. přenesená",J590,0)</f>
        <v>0</v>
      </c>
      <c r="BI590" s="217">
        <f>IF(N590="nulová",J590,0)</f>
        <v>0</v>
      </c>
      <c r="BJ590" s="19" t="s">
        <v>36</v>
      </c>
      <c r="BK590" s="217">
        <f>ROUND(I590*H590,2)</f>
        <v>0</v>
      </c>
      <c r="BL590" s="19" t="s">
        <v>277</v>
      </c>
      <c r="BM590" s="216" t="s">
        <v>831</v>
      </c>
    </row>
    <row r="591" s="15" customFormat="1">
      <c r="A591" s="15"/>
      <c r="B591" s="241"/>
      <c r="C591" s="242"/>
      <c r="D591" s="220" t="s">
        <v>183</v>
      </c>
      <c r="E591" s="243" t="s">
        <v>19</v>
      </c>
      <c r="F591" s="244" t="s">
        <v>832</v>
      </c>
      <c r="G591" s="242"/>
      <c r="H591" s="243" t="s">
        <v>19</v>
      </c>
      <c r="I591" s="245"/>
      <c r="J591" s="242"/>
      <c r="K591" s="242"/>
      <c r="L591" s="246"/>
      <c r="M591" s="247"/>
      <c r="N591" s="248"/>
      <c r="O591" s="248"/>
      <c r="P591" s="248"/>
      <c r="Q591" s="248"/>
      <c r="R591" s="248"/>
      <c r="S591" s="248"/>
      <c r="T591" s="249"/>
      <c r="U591" s="15"/>
      <c r="V591" s="15"/>
      <c r="W591" s="15"/>
      <c r="X591" s="15"/>
      <c r="Y591" s="15"/>
      <c r="Z591" s="15"/>
      <c r="AA591" s="15"/>
      <c r="AB591" s="15"/>
      <c r="AC591" s="15"/>
      <c r="AD591" s="15"/>
      <c r="AE591" s="15"/>
      <c r="AT591" s="250" t="s">
        <v>183</v>
      </c>
      <c r="AU591" s="250" t="s">
        <v>85</v>
      </c>
      <c r="AV591" s="15" t="s">
        <v>36</v>
      </c>
      <c r="AW591" s="15" t="s">
        <v>35</v>
      </c>
      <c r="AX591" s="15" t="s">
        <v>76</v>
      </c>
      <c r="AY591" s="250" t="s">
        <v>175</v>
      </c>
    </row>
    <row r="592" s="13" customFormat="1">
      <c r="A592" s="13"/>
      <c r="B592" s="218"/>
      <c r="C592" s="219"/>
      <c r="D592" s="220" t="s">
        <v>183</v>
      </c>
      <c r="E592" s="221" t="s">
        <v>19</v>
      </c>
      <c r="F592" s="222" t="s">
        <v>833</v>
      </c>
      <c r="G592" s="219"/>
      <c r="H592" s="223">
        <v>1</v>
      </c>
      <c r="I592" s="224"/>
      <c r="J592" s="219"/>
      <c r="K592" s="219"/>
      <c r="L592" s="225"/>
      <c r="M592" s="226"/>
      <c r="N592" s="227"/>
      <c r="O592" s="227"/>
      <c r="P592" s="227"/>
      <c r="Q592" s="227"/>
      <c r="R592" s="227"/>
      <c r="S592" s="227"/>
      <c r="T592" s="228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T592" s="229" t="s">
        <v>183</v>
      </c>
      <c r="AU592" s="229" t="s">
        <v>85</v>
      </c>
      <c r="AV592" s="13" t="s">
        <v>85</v>
      </c>
      <c r="AW592" s="13" t="s">
        <v>35</v>
      </c>
      <c r="AX592" s="13" t="s">
        <v>76</v>
      </c>
      <c r="AY592" s="229" t="s">
        <v>175</v>
      </c>
    </row>
    <row r="593" s="16" customFormat="1">
      <c r="A593" s="16"/>
      <c r="B593" s="251"/>
      <c r="C593" s="252"/>
      <c r="D593" s="220" t="s">
        <v>183</v>
      </c>
      <c r="E593" s="253" t="s">
        <v>19</v>
      </c>
      <c r="F593" s="254" t="s">
        <v>192</v>
      </c>
      <c r="G593" s="252"/>
      <c r="H593" s="255">
        <v>1</v>
      </c>
      <c r="I593" s="256"/>
      <c r="J593" s="252"/>
      <c r="K593" s="252"/>
      <c r="L593" s="257"/>
      <c r="M593" s="258"/>
      <c r="N593" s="259"/>
      <c r="O593" s="259"/>
      <c r="P593" s="259"/>
      <c r="Q593" s="259"/>
      <c r="R593" s="259"/>
      <c r="S593" s="259"/>
      <c r="T593" s="260"/>
      <c r="U593" s="16"/>
      <c r="V593" s="16"/>
      <c r="W593" s="16"/>
      <c r="X593" s="16"/>
      <c r="Y593" s="16"/>
      <c r="Z593" s="16"/>
      <c r="AA593" s="16"/>
      <c r="AB593" s="16"/>
      <c r="AC593" s="16"/>
      <c r="AD593" s="16"/>
      <c r="AE593" s="16"/>
      <c r="AT593" s="261" t="s">
        <v>183</v>
      </c>
      <c r="AU593" s="261" t="s">
        <v>85</v>
      </c>
      <c r="AV593" s="16" t="s">
        <v>176</v>
      </c>
      <c r="AW593" s="16" t="s">
        <v>35</v>
      </c>
      <c r="AX593" s="16" t="s">
        <v>76</v>
      </c>
      <c r="AY593" s="261" t="s">
        <v>175</v>
      </c>
    </row>
    <row r="594" s="14" customFormat="1">
      <c r="A594" s="14"/>
      <c r="B594" s="230"/>
      <c r="C594" s="231"/>
      <c r="D594" s="220" t="s">
        <v>183</v>
      </c>
      <c r="E594" s="232" t="s">
        <v>19</v>
      </c>
      <c r="F594" s="233" t="s">
        <v>186</v>
      </c>
      <c r="G594" s="231"/>
      <c r="H594" s="234">
        <v>1</v>
      </c>
      <c r="I594" s="235"/>
      <c r="J594" s="231"/>
      <c r="K594" s="231"/>
      <c r="L594" s="236"/>
      <c r="M594" s="237"/>
      <c r="N594" s="238"/>
      <c r="O594" s="238"/>
      <c r="P594" s="238"/>
      <c r="Q594" s="238"/>
      <c r="R594" s="238"/>
      <c r="S594" s="238"/>
      <c r="T594" s="239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  <c r="AT594" s="240" t="s">
        <v>183</v>
      </c>
      <c r="AU594" s="240" t="s">
        <v>85</v>
      </c>
      <c r="AV594" s="14" t="s">
        <v>181</v>
      </c>
      <c r="AW594" s="14" t="s">
        <v>35</v>
      </c>
      <c r="AX594" s="14" t="s">
        <v>36</v>
      </c>
      <c r="AY594" s="240" t="s">
        <v>175</v>
      </c>
    </row>
    <row r="595" s="2" customFormat="1" ht="14.4" customHeight="1">
      <c r="A595" s="40"/>
      <c r="B595" s="41"/>
      <c r="C595" s="204" t="s">
        <v>834</v>
      </c>
      <c r="D595" s="204" t="s">
        <v>178</v>
      </c>
      <c r="E595" s="205" t="s">
        <v>835</v>
      </c>
      <c r="F595" s="206" t="s">
        <v>836</v>
      </c>
      <c r="G595" s="207" t="s">
        <v>88</v>
      </c>
      <c r="H595" s="208">
        <v>15.48</v>
      </c>
      <c r="I595" s="209"/>
      <c r="J595" s="210">
        <f>ROUND(I595*H595,2)</f>
        <v>0</v>
      </c>
      <c r="K595" s="211"/>
      <c r="L595" s="46"/>
      <c r="M595" s="212" t="s">
        <v>19</v>
      </c>
      <c r="N595" s="213" t="s">
        <v>47</v>
      </c>
      <c r="O595" s="86"/>
      <c r="P595" s="214">
        <f>O595*H595</f>
        <v>0</v>
      </c>
      <c r="Q595" s="214">
        <v>0</v>
      </c>
      <c r="R595" s="214">
        <f>Q595*H595</f>
        <v>0</v>
      </c>
      <c r="S595" s="214">
        <v>0.024649999999999998</v>
      </c>
      <c r="T595" s="215">
        <f>S595*H595</f>
        <v>0.38158199999999998</v>
      </c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  <c r="AE595" s="40"/>
      <c r="AR595" s="216" t="s">
        <v>277</v>
      </c>
      <c r="AT595" s="216" t="s">
        <v>178</v>
      </c>
      <c r="AU595" s="216" t="s">
        <v>85</v>
      </c>
      <c r="AY595" s="19" t="s">
        <v>175</v>
      </c>
      <c r="BE595" s="217">
        <f>IF(N595="základní",J595,0)</f>
        <v>0</v>
      </c>
      <c r="BF595" s="217">
        <f>IF(N595="snížená",J595,0)</f>
        <v>0</v>
      </c>
      <c r="BG595" s="217">
        <f>IF(N595="zákl. přenesená",J595,0)</f>
        <v>0</v>
      </c>
      <c r="BH595" s="217">
        <f>IF(N595="sníž. přenesená",J595,0)</f>
        <v>0</v>
      </c>
      <c r="BI595" s="217">
        <f>IF(N595="nulová",J595,0)</f>
        <v>0</v>
      </c>
      <c r="BJ595" s="19" t="s">
        <v>36</v>
      </c>
      <c r="BK595" s="217">
        <f>ROUND(I595*H595,2)</f>
        <v>0</v>
      </c>
      <c r="BL595" s="19" t="s">
        <v>277</v>
      </c>
      <c r="BM595" s="216" t="s">
        <v>837</v>
      </c>
    </row>
    <row r="596" s="13" customFormat="1">
      <c r="A596" s="13"/>
      <c r="B596" s="218"/>
      <c r="C596" s="219"/>
      <c r="D596" s="220" t="s">
        <v>183</v>
      </c>
      <c r="E596" s="221" t="s">
        <v>19</v>
      </c>
      <c r="F596" s="222" t="s">
        <v>838</v>
      </c>
      <c r="G596" s="219"/>
      <c r="H596" s="223">
        <v>15.48</v>
      </c>
      <c r="I596" s="224"/>
      <c r="J596" s="219"/>
      <c r="K596" s="219"/>
      <c r="L596" s="225"/>
      <c r="M596" s="226"/>
      <c r="N596" s="227"/>
      <c r="O596" s="227"/>
      <c r="P596" s="227"/>
      <c r="Q596" s="227"/>
      <c r="R596" s="227"/>
      <c r="S596" s="227"/>
      <c r="T596" s="228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T596" s="229" t="s">
        <v>183</v>
      </c>
      <c r="AU596" s="229" t="s">
        <v>85</v>
      </c>
      <c r="AV596" s="13" t="s">
        <v>85</v>
      </c>
      <c r="AW596" s="13" t="s">
        <v>35</v>
      </c>
      <c r="AX596" s="13" t="s">
        <v>76</v>
      </c>
      <c r="AY596" s="229" t="s">
        <v>175</v>
      </c>
    </row>
    <row r="597" s="14" customFormat="1">
      <c r="A597" s="14"/>
      <c r="B597" s="230"/>
      <c r="C597" s="231"/>
      <c r="D597" s="220" t="s">
        <v>183</v>
      </c>
      <c r="E597" s="232" t="s">
        <v>19</v>
      </c>
      <c r="F597" s="233" t="s">
        <v>186</v>
      </c>
      <c r="G597" s="231"/>
      <c r="H597" s="234">
        <v>15.48</v>
      </c>
      <c r="I597" s="235"/>
      <c r="J597" s="231"/>
      <c r="K597" s="231"/>
      <c r="L597" s="236"/>
      <c r="M597" s="237"/>
      <c r="N597" s="238"/>
      <c r="O597" s="238"/>
      <c r="P597" s="238"/>
      <c r="Q597" s="238"/>
      <c r="R597" s="238"/>
      <c r="S597" s="238"/>
      <c r="T597" s="239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T597" s="240" t="s">
        <v>183</v>
      </c>
      <c r="AU597" s="240" t="s">
        <v>85</v>
      </c>
      <c r="AV597" s="14" t="s">
        <v>181</v>
      </c>
      <c r="AW597" s="14" t="s">
        <v>35</v>
      </c>
      <c r="AX597" s="14" t="s">
        <v>36</v>
      </c>
      <c r="AY597" s="240" t="s">
        <v>175</v>
      </c>
    </row>
    <row r="598" s="2" customFormat="1" ht="14.4" customHeight="1">
      <c r="A598" s="40"/>
      <c r="B598" s="41"/>
      <c r="C598" s="204" t="s">
        <v>839</v>
      </c>
      <c r="D598" s="204" t="s">
        <v>178</v>
      </c>
      <c r="E598" s="205" t="s">
        <v>840</v>
      </c>
      <c r="F598" s="206" t="s">
        <v>841</v>
      </c>
      <c r="G598" s="207" t="s">
        <v>88</v>
      </c>
      <c r="H598" s="208">
        <v>15.48</v>
      </c>
      <c r="I598" s="209"/>
      <c r="J598" s="210">
        <f>ROUND(I598*H598,2)</f>
        <v>0</v>
      </c>
      <c r="K598" s="211"/>
      <c r="L598" s="46"/>
      <c r="M598" s="212" t="s">
        <v>19</v>
      </c>
      <c r="N598" s="213" t="s">
        <v>47</v>
      </c>
      <c r="O598" s="86"/>
      <c r="P598" s="214">
        <f>O598*H598</f>
        <v>0</v>
      </c>
      <c r="Q598" s="214">
        <v>0</v>
      </c>
      <c r="R598" s="214">
        <f>Q598*H598</f>
        <v>0</v>
      </c>
      <c r="S598" s="214">
        <v>0.0080000000000000002</v>
      </c>
      <c r="T598" s="215">
        <f>S598*H598</f>
        <v>0.12384000000000001</v>
      </c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  <c r="AE598" s="40"/>
      <c r="AR598" s="216" t="s">
        <v>277</v>
      </c>
      <c r="AT598" s="216" t="s">
        <v>178</v>
      </c>
      <c r="AU598" s="216" t="s">
        <v>85</v>
      </c>
      <c r="AY598" s="19" t="s">
        <v>175</v>
      </c>
      <c r="BE598" s="217">
        <f>IF(N598="základní",J598,0)</f>
        <v>0</v>
      </c>
      <c r="BF598" s="217">
        <f>IF(N598="snížená",J598,0)</f>
        <v>0</v>
      </c>
      <c r="BG598" s="217">
        <f>IF(N598="zákl. přenesená",J598,0)</f>
        <v>0</v>
      </c>
      <c r="BH598" s="217">
        <f>IF(N598="sníž. přenesená",J598,0)</f>
        <v>0</v>
      </c>
      <c r="BI598" s="217">
        <f>IF(N598="nulová",J598,0)</f>
        <v>0</v>
      </c>
      <c r="BJ598" s="19" t="s">
        <v>36</v>
      </c>
      <c r="BK598" s="217">
        <f>ROUND(I598*H598,2)</f>
        <v>0</v>
      </c>
      <c r="BL598" s="19" t="s">
        <v>277</v>
      </c>
      <c r="BM598" s="216" t="s">
        <v>842</v>
      </c>
    </row>
    <row r="599" s="13" customFormat="1">
      <c r="A599" s="13"/>
      <c r="B599" s="218"/>
      <c r="C599" s="219"/>
      <c r="D599" s="220" t="s">
        <v>183</v>
      </c>
      <c r="E599" s="221" t="s">
        <v>19</v>
      </c>
      <c r="F599" s="222" t="s">
        <v>838</v>
      </c>
      <c r="G599" s="219"/>
      <c r="H599" s="223">
        <v>15.48</v>
      </c>
      <c r="I599" s="224"/>
      <c r="J599" s="219"/>
      <c r="K599" s="219"/>
      <c r="L599" s="225"/>
      <c r="M599" s="226"/>
      <c r="N599" s="227"/>
      <c r="O599" s="227"/>
      <c r="P599" s="227"/>
      <c r="Q599" s="227"/>
      <c r="R599" s="227"/>
      <c r="S599" s="227"/>
      <c r="T599" s="228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T599" s="229" t="s">
        <v>183</v>
      </c>
      <c r="AU599" s="229" t="s">
        <v>85</v>
      </c>
      <c r="AV599" s="13" t="s">
        <v>85</v>
      </c>
      <c r="AW599" s="13" t="s">
        <v>35</v>
      </c>
      <c r="AX599" s="13" t="s">
        <v>76</v>
      </c>
      <c r="AY599" s="229" t="s">
        <v>175</v>
      </c>
    </row>
    <row r="600" s="14" customFormat="1">
      <c r="A600" s="14"/>
      <c r="B600" s="230"/>
      <c r="C600" s="231"/>
      <c r="D600" s="220" t="s">
        <v>183</v>
      </c>
      <c r="E600" s="232" t="s">
        <v>19</v>
      </c>
      <c r="F600" s="233" t="s">
        <v>186</v>
      </c>
      <c r="G600" s="231"/>
      <c r="H600" s="234">
        <v>15.48</v>
      </c>
      <c r="I600" s="235"/>
      <c r="J600" s="231"/>
      <c r="K600" s="231"/>
      <c r="L600" s="236"/>
      <c r="M600" s="237"/>
      <c r="N600" s="238"/>
      <c r="O600" s="238"/>
      <c r="P600" s="238"/>
      <c r="Q600" s="238"/>
      <c r="R600" s="238"/>
      <c r="S600" s="238"/>
      <c r="T600" s="239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T600" s="240" t="s">
        <v>183</v>
      </c>
      <c r="AU600" s="240" t="s">
        <v>85</v>
      </c>
      <c r="AV600" s="14" t="s">
        <v>181</v>
      </c>
      <c r="AW600" s="14" t="s">
        <v>35</v>
      </c>
      <c r="AX600" s="14" t="s">
        <v>36</v>
      </c>
      <c r="AY600" s="240" t="s">
        <v>175</v>
      </c>
    </row>
    <row r="601" s="2" customFormat="1" ht="24.15" customHeight="1">
      <c r="A601" s="40"/>
      <c r="B601" s="41"/>
      <c r="C601" s="204" t="s">
        <v>843</v>
      </c>
      <c r="D601" s="204" t="s">
        <v>178</v>
      </c>
      <c r="E601" s="205" t="s">
        <v>844</v>
      </c>
      <c r="F601" s="206" t="s">
        <v>845</v>
      </c>
      <c r="G601" s="207" t="s">
        <v>260</v>
      </c>
      <c r="H601" s="208">
        <v>5</v>
      </c>
      <c r="I601" s="209"/>
      <c r="J601" s="210">
        <f>ROUND(I601*H601,2)</f>
        <v>0</v>
      </c>
      <c r="K601" s="211"/>
      <c r="L601" s="46"/>
      <c r="M601" s="212" t="s">
        <v>19</v>
      </c>
      <c r="N601" s="213" t="s">
        <v>47</v>
      </c>
      <c r="O601" s="86"/>
      <c r="P601" s="214">
        <f>O601*H601</f>
        <v>0</v>
      </c>
      <c r="Q601" s="214">
        <v>0</v>
      </c>
      <c r="R601" s="214">
        <f>Q601*H601</f>
        <v>0</v>
      </c>
      <c r="S601" s="214">
        <v>0.024</v>
      </c>
      <c r="T601" s="215">
        <f>S601*H601</f>
        <v>0.12</v>
      </c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  <c r="AE601" s="40"/>
      <c r="AR601" s="216" t="s">
        <v>277</v>
      </c>
      <c r="AT601" s="216" t="s">
        <v>178</v>
      </c>
      <c r="AU601" s="216" t="s">
        <v>85</v>
      </c>
      <c r="AY601" s="19" t="s">
        <v>175</v>
      </c>
      <c r="BE601" s="217">
        <f>IF(N601="základní",J601,0)</f>
        <v>0</v>
      </c>
      <c r="BF601" s="217">
        <f>IF(N601="snížená",J601,0)</f>
        <v>0</v>
      </c>
      <c r="BG601" s="217">
        <f>IF(N601="zákl. přenesená",J601,0)</f>
        <v>0</v>
      </c>
      <c r="BH601" s="217">
        <f>IF(N601="sníž. přenesená",J601,0)</f>
        <v>0</v>
      </c>
      <c r="BI601" s="217">
        <f>IF(N601="nulová",J601,0)</f>
        <v>0</v>
      </c>
      <c r="BJ601" s="19" t="s">
        <v>36</v>
      </c>
      <c r="BK601" s="217">
        <f>ROUND(I601*H601,2)</f>
        <v>0</v>
      </c>
      <c r="BL601" s="19" t="s">
        <v>277</v>
      </c>
      <c r="BM601" s="216" t="s">
        <v>846</v>
      </c>
    </row>
    <row r="602" s="15" customFormat="1">
      <c r="A602" s="15"/>
      <c r="B602" s="241"/>
      <c r="C602" s="242"/>
      <c r="D602" s="220" t="s">
        <v>183</v>
      </c>
      <c r="E602" s="243" t="s">
        <v>19</v>
      </c>
      <c r="F602" s="244" t="s">
        <v>847</v>
      </c>
      <c r="G602" s="242"/>
      <c r="H602" s="243" t="s">
        <v>19</v>
      </c>
      <c r="I602" s="245"/>
      <c r="J602" s="242"/>
      <c r="K602" s="242"/>
      <c r="L602" s="246"/>
      <c r="M602" s="247"/>
      <c r="N602" s="248"/>
      <c r="O602" s="248"/>
      <c r="P602" s="248"/>
      <c r="Q602" s="248"/>
      <c r="R602" s="248"/>
      <c r="S602" s="248"/>
      <c r="T602" s="249"/>
      <c r="U602" s="15"/>
      <c r="V602" s="15"/>
      <c r="W602" s="15"/>
      <c r="X602" s="15"/>
      <c r="Y602" s="15"/>
      <c r="Z602" s="15"/>
      <c r="AA602" s="15"/>
      <c r="AB602" s="15"/>
      <c r="AC602" s="15"/>
      <c r="AD602" s="15"/>
      <c r="AE602" s="15"/>
      <c r="AT602" s="250" t="s">
        <v>183</v>
      </c>
      <c r="AU602" s="250" t="s">
        <v>85</v>
      </c>
      <c r="AV602" s="15" t="s">
        <v>36</v>
      </c>
      <c r="AW602" s="15" t="s">
        <v>35</v>
      </c>
      <c r="AX602" s="15" t="s">
        <v>76</v>
      </c>
      <c r="AY602" s="250" t="s">
        <v>175</v>
      </c>
    </row>
    <row r="603" s="13" customFormat="1">
      <c r="A603" s="13"/>
      <c r="B603" s="218"/>
      <c r="C603" s="219"/>
      <c r="D603" s="220" t="s">
        <v>183</v>
      </c>
      <c r="E603" s="221" t="s">
        <v>19</v>
      </c>
      <c r="F603" s="222" t="s">
        <v>848</v>
      </c>
      <c r="G603" s="219"/>
      <c r="H603" s="223">
        <v>2</v>
      </c>
      <c r="I603" s="224"/>
      <c r="J603" s="219"/>
      <c r="K603" s="219"/>
      <c r="L603" s="225"/>
      <c r="M603" s="226"/>
      <c r="N603" s="227"/>
      <c r="O603" s="227"/>
      <c r="P603" s="227"/>
      <c r="Q603" s="227"/>
      <c r="R603" s="227"/>
      <c r="S603" s="227"/>
      <c r="T603" s="228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T603" s="229" t="s">
        <v>183</v>
      </c>
      <c r="AU603" s="229" t="s">
        <v>85</v>
      </c>
      <c r="AV603" s="13" t="s">
        <v>85</v>
      </c>
      <c r="AW603" s="13" t="s">
        <v>35</v>
      </c>
      <c r="AX603" s="13" t="s">
        <v>76</v>
      </c>
      <c r="AY603" s="229" t="s">
        <v>175</v>
      </c>
    </row>
    <row r="604" s="13" customFormat="1">
      <c r="A604" s="13"/>
      <c r="B604" s="218"/>
      <c r="C604" s="219"/>
      <c r="D604" s="220" t="s">
        <v>183</v>
      </c>
      <c r="E604" s="221" t="s">
        <v>19</v>
      </c>
      <c r="F604" s="222" t="s">
        <v>849</v>
      </c>
      <c r="G604" s="219"/>
      <c r="H604" s="223">
        <v>3</v>
      </c>
      <c r="I604" s="224"/>
      <c r="J604" s="219"/>
      <c r="K604" s="219"/>
      <c r="L604" s="225"/>
      <c r="M604" s="226"/>
      <c r="N604" s="227"/>
      <c r="O604" s="227"/>
      <c r="P604" s="227"/>
      <c r="Q604" s="227"/>
      <c r="R604" s="227"/>
      <c r="S604" s="227"/>
      <c r="T604" s="228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T604" s="229" t="s">
        <v>183</v>
      </c>
      <c r="AU604" s="229" t="s">
        <v>85</v>
      </c>
      <c r="AV604" s="13" t="s">
        <v>85</v>
      </c>
      <c r="AW604" s="13" t="s">
        <v>35</v>
      </c>
      <c r="AX604" s="13" t="s">
        <v>76</v>
      </c>
      <c r="AY604" s="229" t="s">
        <v>175</v>
      </c>
    </row>
    <row r="605" s="13" customFormat="1">
      <c r="A605" s="13"/>
      <c r="B605" s="218"/>
      <c r="C605" s="219"/>
      <c r="D605" s="220" t="s">
        <v>183</v>
      </c>
      <c r="E605" s="221" t="s">
        <v>19</v>
      </c>
      <c r="F605" s="222" t="s">
        <v>850</v>
      </c>
      <c r="G605" s="219"/>
      <c r="H605" s="223">
        <v>0</v>
      </c>
      <c r="I605" s="224"/>
      <c r="J605" s="219"/>
      <c r="K605" s="219"/>
      <c r="L605" s="225"/>
      <c r="M605" s="226"/>
      <c r="N605" s="227"/>
      <c r="O605" s="227"/>
      <c r="P605" s="227"/>
      <c r="Q605" s="227"/>
      <c r="R605" s="227"/>
      <c r="S605" s="227"/>
      <c r="T605" s="228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T605" s="229" t="s">
        <v>183</v>
      </c>
      <c r="AU605" s="229" t="s">
        <v>85</v>
      </c>
      <c r="AV605" s="13" t="s">
        <v>85</v>
      </c>
      <c r="AW605" s="13" t="s">
        <v>35</v>
      </c>
      <c r="AX605" s="13" t="s">
        <v>76</v>
      </c>
      <c r="AY605" s="229" t="s">
        <v>175</v>
      </c>
    </row>
    <row r="606" s="14" customFormat="1">
      <c r="A606" s="14"/>
      <c r="B606" s="230"/>
      <c r="C606" s="231"/>
      <c r="D606" s="220" t="s">
        <v>183</v>
      </c>
      <c r="E606" s="232" t="s">
        <v>19</v>
      </c>
      <c r="F606" s="233" t="s">
        <v>186</v>
      </c>
      <c r="G606" s="231"/>
      <c r="H606" s="234">
        <v>5</v>
      </c>
      <c r="I606" s="235"/>
      <c r="J606" s="231"/>
      <c r="K606" s="231"/>
      <c r="L606" s="236"/>
      <c r="M606" s="237"/>
      <c r="N606" s="238"/>
      <c r="O606" s="238"/>
      <c r="P606" s="238"/>
      <c r="Q606" s="238"/>
      <c r="R606" s="238"/>
      <c r="S606" s="238"/>
      <c r="T606" s="239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T606" s="240" t="s">
        <v>183</v>
      </c>
      <c r="AU606" s="240" t="s">
        <v>85</v>
      </c>
      <c r="AV606" s="14" t="s">
        <v>181</v>
      </c>
      <c r="AW606" s="14" t="s">
        <v>35</v>
      </c>
      <c r="AX606" s="14" t="s">
        <v>36</v>
      </c>
      <c r="AY606" s="240" t="s">
        <v>175</v>
      </c>
    </row>
    <row r="607" s="2" customFormat="1" ht="24.15" customHeight="1">
      <c r="A607" s="40"/>
      <c r="B607" s="41"/>
      <c r="C607" s="204" t="s">
        <v>851</v>
      </c>
      <c r="D607" s="204" t="s">
        <v>178</v>
      </c>
      <c r="E607" s="205" t="s">
        <v>852</v>
      </c>
      <c r="F607" s="206" t="s">
        <v>853</v>
      </c>
      <c r="G607" s="207" t="s">
        <v>260</v>
      </c>
      <c r="H607" s="208">
        <v>2</v>
      </c>
      <c r="I607" s="209"/>
      <c r="J607" s="210">
        <f>ROUND(I607*H607,2)</f>
        <v>0</v>
      </c>
      <c r="K607" s="211"/>
      <c r="L607" s="46"/>
      <c r="M607" s="212" t="s">
        <v>19</v>
      </c>
      <c r="N607" s="213" t="s">
        <v>47</v>
      </c>
      <c r="O607" s="86"/>
      <c r="P607" s="214">
        <f>O607*H607</f>
        <v>0</v>
      </c>
      <c r="Q607" s="214">
        <v>0</v>
      </c>
      <c r="R607" s="214">
        <f>Q607*H607</f>
        <v>0</v>
      </c>
      <c r="S607" s="214">
        <v>0</v>
      </c>
      <c r="T607" s="215">
        <f>S607*H607</f>
        <v>0</v>
      </c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  <c r="AE607" s="40"/>
      <c r="AR607" s="216" t="s">
        <v>277</v>
      </c>
      <c r="AT607" s="216" t="s">
        <v>178</v>
      </c>
      <c r="AU607" s="216" t="s">
        <v>85</v>
      </c>
      <c r="AY607" s="19" t="s">
        <v>175</v>
      </c>
      <c r="BE607" s="217">
        <f>IF(N607="základní",J607,0)</f>
        <v>0</v>
      </c>
      <c r="BF607" s="217">
        <f>IF(N607="snížená",J607,0)</f>
        <v>0</v>
      </c>
      <c r="BG607" s="217">
        <f>IF(N607="zákl. přenesená",J607,0)</f>
        <v>0</v>
      </c>
      <c r="BH607" s="217">
        <f>IF(N607="sníž. přenesená",J607,0)</f>
        <v>0</v>
      </c>
      <c r="BI607" s="217">
        <f>IF(N607="nulová",J607,0)</f>
        <v>0</v>
      </c>
      <c r="BJ607" s="19" t="s">
        <v>36</v>
      </c>
      <c r="BK607" s="217">
        <f>ROUND(I607*H607,2)</f>
        <v>0</v>
      </c>
      <c r="BL607" s="19" t="s">
        <v>277</v>
      </c>
      <c r="BM607" s="216" t="s">
        <v>854</v>
      </c>
    </row>
    <row r="608" s="15" customFormat="1">
      <c r="A608" s="15"/>
      <c r="B608" s="241"/>
      <c r="C608" s="242"/>
      <c r="D608" s="220" t="s">
        <v>183</v>
      </c>
      <c r="E608" s="243" t="s">
        <v>19</v>
      </c>
      <c r="F608" s="244" t="s">
        <v>855</v>
      </c>
      <c r="G608" s="242"/>
      <c r="H608" s="243" t="s">
        <v>19</v>
      </c>
      <c r="I608" s="245"/>
      <c r="J608" s="242"/>
      <c r="K608" s="242"/>
      <c r="L608" s="246"/>
      <c r="M608" s="247"/>
      <c r="N608" s="248"/>
      <c r="O608" s="248"/>
      <c r="P608" s="248"/>
      <c r="Q608" s="248"/>
      <c r="R608" s="248"/>
      <c r="S608" s="248"/>
      <c r="T608" s="249"/>
      <c r="U608" s="15"/>
      <c r="V608" s="15"/>
      <c r="W608" s="15"/>
      <c r="X608" s="15"/>
      <c r="Y608" s="15"/>
      <c r="Z608" s="15"/>
      <c r="AA608" s="15"/>
      <c r="AB608" s="15"/>
      <c r="AC608" s="15"/>
      <c r="AD608" s="15"/>
      <c r="AE608" s="15"/>
      <c r="AT608" s="250" t="s">
        <v>183</v>
      </c>
      <c r="AU608" s="250" t="s">
        <v>85</v>
      </c>
      <c r="AV608" s="15" t="s">
        <v>36</v>
      </c>
      <c r="AW608" s="15" t="s">
        <v>35</v>
      </c>
      <c r="AX608" s="15" t="s">
        <v>76</v>
      </c>
      <c r="AY608" s="250" t="s">
        <v>175</v>
      </c>
    </row>
    <row r="609" s="13" customFormat="1">
      <c r="A609" s="13"/>
      <c r="B609" s="218"/>
      <c r="C609" s="219"/>
      <c r="D609" s="220" t="s">
        <v>183</v>
      </c>
      <c r="E609" s="221" t="s">
        <v>19</v>
      </c>
      <c r="F609" s="222" t="s">
        <v>85</v>
      </c>
      <c r="G609" s="219"/>
      <c r="H609" s="223">
        <v>2</v>
      </c>
      <c r="I609" s="224"/>
      <c r="J609" s="219"/>
      <c r="K609" s="219"/>
      <c r="L609" s="225"/>
      <c r="M609" s="226"/>
      <c r="N609" s="227"/>
      <c r="O609" s="227"/>
      <c r="P609" s="227"/>
      <c r="Q609" s="227"/>
      <c r="R609" s="227"/>
      <c r="S609" s="227"/>
      <c r="T609" s="228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T609" s="229" t="s">
        <v>183</v>
      </c>
      <c r="AU609" s="229" t="s">
        <v>85</v>
      </c>
      <c r="AV609" s="13" t="s">
        <v>85</v>
      </c>
      <c r="AW609" s="13" t="s">
        <v>35</v>
      </c>
      <c r="AX609" s="13" t="s">
        <v>76</v>
      </c>
      <c r="AY609" s="229" t="s">
        <v>175</v>
      </c>
    </row>
    <row r="610" s="14" customFormat="1">
      <c r="A610" s="14"/>
      <c r="B610" s="230"/>
      <c r="C610" s="231"/>
      <c r="D610" s="220" t="s">
        <v>183</v>
      </c>
      <c r="E610" s="232" t="s">
        <v>19</v>
      </c>
      <c r="F610" s="233" t="s">
        <v>186</v>
      </c>
      <c r="G610" s="231"/>
      <c r="H610" s="234">
        <v>2</v>
      </c>
      <c r="I610" s="235"/>
      <c r="J610" s="231"/>
      <c r="K610" s="231"/>
      <c r="L610" s="236"/>
      <c r="M610" s="237"/>
      <c r="N610" s="238"/>
      <c r="O610" s="238"/>
      <c r="P610" s="238"/>
      <c r="Q610" s="238"/>
      <c r="R610" s="238"/>
      <c r="S610" s="238"/>
      <c r="T610" s="239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T610" s="240" t="s">
        <v>183</v>
      </c>
      <c r="AU610" s="240" t="s">
        <v>85</v>
      </c>
      <c r="AV610" s="14" t="s">
        <v>181</v>
      </c>
      <c r="AW610" s="14" t="s">
        <v>35</v>
      </c>
      <c r="AX610" s="14" t="s">
        <v>36</v>
      </c>
      <c r="AY610" s="240" t="s">
        <v>175</v>
      </c>
    </row>
    <row r="611" s="2" customFormat="1" ht="14.4" customHeight="1">
      <c r="A611" s="40"/>
      <c r="B611" s="41"/>
      <c r="C611" s="262" t="s">
        <v>856</v>
      </c>
      <c r="D611" s="262" t="s">
        <v>265</v>
      </c>
      <c r="E611" s="263" t="s">
        <v>857</v>
      </c>
      <c r="F611" s="264" t="s">
        <v>858</v>
      </c>
      <c r="G611" s="265" t="s">
        <v>105</v>
      </c>
      <c r="H611" s="266">
        <v>1.2</v>
      </c>
      <c r="I611" s="267"/>
      <c r="J611" s="268">
        <f>ROUND(I611*H611,2)</f>
        <v>0</v>
      </c>
      <c r="K611" s="269"/>
      <c r="L611" s="270"/>
      <c r="M611" s="271" t="s">
        <v>19</v>
      </c>
      <c r="N611" s="272" t="s">
        <v>47</v>
      </c>
      <c r="O611" s="86"/>
      <c r="P611" s="214">
        <f>O611*H611</f>
        <v>0</v>
      </c>
      <c r="Q611" s="214">
        <v>0.0018</v>
      </c>
      <c r="R611" s="214">
        <f>Q611*H611</f>
        <v>0.00216</v>
      </c>
      <c r="S611" s="214">
        <v>0</v>
      </c>
      <c r="T611" s="215">
        <f>S611*H611</f>
        <v>0</v>
      </c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  <c r="AE611" s="40"/>
      <c r="AR611" s="216" t="s">
        <v>383</v>
      </c>
      <c r="AT611" s="216" t="s">
        <v>265</v>
      </c>
      <c r="AU611" s="216" t="s">
        <v>85</v>
      </c>
      <c r="AY611" s="19" t="s">
        <v>175</v>
      </c>
      <c r="BE611" s="217">
        <f>IF(N611="základní",J611,0)</f>
        <v>0</v>
      </c>
      <c r="BF611" s="217">
        <f>IF(N611="snížená",J611,0)</f>
        <v>0</v>
      </c>
      <c r="BG611" s="217">
        <f>IF(N611="zákl. přenesená",J611,0)</f>
        <v>0</v>
      </c>
      <c r="BH611" s="217">
        <f>IF(N611="sníž. přenesená",J611,0)</f>
        <v>0</v>
      </c>
      <c r="BI611" s="217">
        <f>IF(N611="nulová",J611,0)</f>
        <v>0</v>
      </c>
      <c r="BJ611" s="19" t="s">
        <v>36</v>
      </c>
      <c r="BK611" s="217">
        <f>ROUND(I611*H611,2)</f>
        <v>0</v>
      </c>
      <c r="BL611" s="19" t="s">
        <v>277</v>
      </c>
      <c r="BM611" s="216" t="s">
        <v>859</v>
      </c>
    </row>
    <row r="612" s="15" customFormat="1">
      <c r="A612" s="15"/>
      <c r="B612" s="241"/>
      <c r="C612" s="242"/>
      <c r="D612" s="220" t="s">
        <v>183</v>
      </c>
      <c r="E612" s="243" t="s">
        <v>19</v>
      </c>
      <c r="F612" s="244" t="s">
        <v>855</v>
      </c>
      <c r="G612" s="242"/>
      <c r="H612" s="243" t="s">
        <v>19</v>
      </c>
      <c r="I612" s="245"/>
      <c r="J612" s="242"/>
      <c r="K612" s="242"/>
      <c r="L612" s="246"/>
      <c r="M612" s="247"/>
      <c r="N612" s="248"/>
      <c r="O612" s="248"/>
      <c r="P612" s="248"/>
      <c r="Q612" s="248"/>
      <c r="R612" s="248"/>
      <c r="S612" s="248"/>
      <c r="T612" s="249"/>
      <c r="U612" s="15"/>
      <c r="V612" s="15"/>
      <c r="W612" s="15"/>
      <c r="X612" s="15"/>
      <c r="Y612" s="15"/>
      <c r="Z612" s="15"/>
      <c r="AA612" s="15"/>
      <c r="AB612" s="15"/>
      <c r="AC612" s="15"/>
      <c r="AD612" s="15"/>
      <c r="AE612" s="15"/>
      <c r="AT612" s="250" t="s">
        <v>183</v>
      </c>
      <c r="AU612" s="250" t="s">
        <v>85</v>
      </c>
      <c r="AV612" s="15" t="s">
        <v>36</v>
      </c>
      <c r="AW612" s="15" t="s">
        <v>35</v>
      </c>
      <c r="AX612" s="15" t="s">
        <v>76</v>
      </c>
      <c r="AY612" s="250" t="s">
        <v>175</v>
      </c>
    </row>
    <row r="613" s="13" customFormat="1">
      <c r="A613" s="13"/>
      <c r="B613" s="218"/>
      <c r="C613" s="219"/>
      <c r="D613" s="220" t="s">
        <v>183</v>
      </c>
      <c r="E613" s="221" t="s">
        <v>19</v>
      </c>
      <c r="F613" s="222" t="s">
        <v>860</v>
      </c>
      <c r="G613" s="219"/>
      <c r="H613" s="223">
        <v>1.2</v>
      </c>
      <c r="I613" s="224"/>
      <c r="J613" s="219"/>
      <c r="K613" s="219"/>
      <c r="L613" s="225"/>
      <c r="M613" s="226"/>
      <c r="N613" s="227"/>
      <c r="O613" s="227"/>
      <c r="P613" s="227"/>
      <c r="Q613" s="227"/>
      <c r="R613" s="227"/>
      <c r="S613" s="227"/>
      <c r="T613" s="228"/>
      <c r="U613" s="13"/>
      <c r="V613" s="13"/>
      <c r="W613" s="13"/>
      <c r="X613" s="13"/>
      <c r="Y613" s="13"/>
      <c r="Z613" s="13"/>
      <c r="AA613" s="13"/>
      <c r="AB613" s="13"/>
      <c r="AC613" s="13"/>
      <c r="AD613" s="13"/>
      <c r="AE613" s="13"/>
      <c r="AT613" s="229" t="s">
        <v>183</v>
      </c>
      <c r="AU613" s="229" t="s">
        <v>85</v>
      </c>
      <c r="AV613" s="13" t="s">
        <v>85</v>
      </c>
      <c r="AW613" s="13" t="s">
        <v>35</v>
      </c>
      <c r="AX613" s="13" t="s">
        <v>76</v>
      </c>
      <c r="AY613" s="229" t="s">
        <v>175</v>
      </c>
    </row>
    <row r="614" s="14" customFormat="1">
      <c r="A614" s="14"/>
      <c r="B614" s="230"/>
      <c r="C614" s="231"/>
      <c r="D614" s="220" t="s">
        <v>183</v>
      </c>
      <c r="E614" s="232" t="s">
        <v>19</v>
      </c>
      <c r="F614" s="233" t="s">
        <v>186</v>
      </c>
      <c r="G614" s="231"/>
      <c r="H614" s="234">
        <v>1.2</v>
      </c>
      <c r="I614" s="235"/>
      <c r="J614" s="231"/>
      <c r="K614" s="231"/>
      <c r="L614" s="236"/>
      <c r="M614" s="237"/>
      <c r="N614" s="238"/>
      <c r="O614" s="238"/>
      <c r="P614" s="238"/>
      <c r="Q614" s="238"/>
      <c r="R614" s="238"/>
      <c r="S614" s="238"/>
      <c r="T614" s="239"/>
      <c r="U614" s="14"/>
      <c r="V614" s="14"/>
      <c r="W614" s="14"/>
      <c r="X614" s="14"/>
      <c r="Y614" s="14"/>
      <c r="Z614" s="14"/>
      <c r="AA614" s="14"/>
      <c r="AB614" s="14"/>
      <c r="AC614" s="14"/>
      <c r="AD614" s="14"/>
      <c r="AE614" s="14"/>
      <c r="AT614" s="240" t="s">
        <v>183</v>
      </c>
      <c r="AU614" s="240" t="s">
        <v>85</v>
      </c>
      <c r="AV614" s="14" t="s">
        <v>181</v>
      </c>
      <c r="AW614" s="14" t="s">
        <v>35</v>
      </c>
      <c r="AX614" s="14" t="s">
        <v>36</v>
      </c>
      <c r="AY614" s="240" t="s">
        <v>175</v>
      </c>
    </row>
    <row r="615" s="2" customFormat="1" ht="14.4" customHeight="1">
      <c r="A615" s="40"/>
      <c r="B615" s="41"/>
      <c r="C615" s="262" t="s">
        <v>861</v>
      </c>
      <c r="D615" s="262" t="s">
        <v>265</v>
      </c>
      <c r="E615" s="263" t="s">
        <v>862</v>
      </c>
      <c r="F615" s="264" t="s">
        <v>863</v>
      </c>
      <c r="G615" s="265" t="s">
        <v>864</v>
      </c>
      <c r="H615" s="266">
        <v>2</v>
      </c>
      <c r="I615" s="267"/>
      <c r="J615" s="268">
        <f>ROUND(I615*H615,2)</f>
        <v>0</v>
      </c>
      <c r="K615" s="269"/>
      <c r="L615" s="270"/>
      <c r="M615" s="271" t="s">
        <v>19</v>
      </c>
      <c r="N615" s="272" t="s">
        <v>47</v>
      </c>
      <c r="O615" s="86"/>
      <c r="P615" s="214">
        <f>O615*H615</f>
        <v>0</v>
      </c>
      <c r="Q615" s="214">
        <v>0.00020000000000000001</v>
      </c>
      <c r="R615" s="214">
        <f>Q615*H615</f>
        <v>0.00040000000000000002</v>
      </c>
      <c r="S615" s="214">
        <v>0</v>
      </c>
      <c r="T615" s="215">
        <f>S615*H615</f>
        <v>0</v>
      </c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  <c r="AE615" s="40"/>
      <c r="AR615" s="216" t="s">
        <v>383</v>
      </c>
      <c r="AT615" s="216" t="s">
        <v>265</v>
      </c>
      <c r="AU615" s="216" t="s">
        <v>85</v>
      </c>
      <c r="AY615" s="19" t="s">
        <v>175</v>
      </c>
      <c r="BE615" s="217">
        <f>IF(N615="základní",J615,0)</f>
        <v>0</v>
      </c>
      <c r="BF615" s="217">
        <f>IF(N615="snížená",J615,0)</f>
        <v>0</v>
      </c>
      <c r="BG615" s="217">
        <f>IF(N615="zákl. přenesená",J615,0)</f>
        <v>0</v>
      </c>
      <c r="BH615" s="217">
        <f>IF(N615="sníž. přenesená",J615,0)</f>
        <v>0</v>
      </c>
      <c r="BI615" s="217">
        <f>IF(N615="nulová",J615,0)</f>
        <v>0</v>
      </c>
      <c r="BJ615" s="19" t="s">
        <v>36</v>
      </c>
      <c r="BK615" s="217">
        <f>ROUND(I615*H615,2)</f>
        <v>0</v>
      </c>
      <c r="BL615" s="19" t="s">
        <v>277</v>
      </c>
      <c r="BM615" s="216" t="s">
        <v>865</v>
      </c>
    </row>
    <row r="616" s="15" customFormat="1">
      <c r="A616" s="15"/>
      <c r="B616" s="241"/>
      <c r="C616" s="242"/>
      <c r="D616" s="220" t="s">
        <v>183</v>
      </c>
      <c r="E616" s="243" t="s">
        <v>19</v>
      </c>
      <c r="F616" s="244" t="s">
        <v>855</v>
      </c>
      <c r="G616" s="242"/>
      <c r="H616" s="243" t="s">
        <v>19</v>
      </c>
      <c r="I616" s="245"/>
      <c r="J616" s="242"/>
      <c r="K616" s="242"/>
      <c r="L616" s="246"/>
      <c r="M616" s="247"/>
      <c r="N616" s="248"/>
      <c r="O616" s="248"/>
      <c r="P616" s="248"/>
      <c r="Q616" s="248"/>
      <c r="R616" s="248"/>
      <c r="S616" s="248"/>
      <c r="T616" s="249"/>
      <c r="U616" s="15"/>
      <c r="V616" s="15"/>
      <c r="W616" s="15"/>
      <c r="X616" s="15"/>
      <c r="Y616" s="15"/>
      <c r="Z616" s="15"/>
      <c r="AA616" s="15"/>
      <c r="AB616" s="15"/>
      <c r="AC616" s="15"/>
      <c r="AD616" s="15"/>
      <c r="AE616" s="15"/>
      <c r="AT616" s="250" t="s">
        <v>183</v>
      </c>
      <c r="AU616" s="250" t="s">
        <v>85</v>
      </c>
      <c r="AV616" s="15" t="s">
        <v>36</v>
      </c>
      <c r="AW616" s="15" t="s">
        <v>35</v>
      </c>
      <c r="AX616" s="15" t="s">
        <v>76</v>
      </c>
      <c r="AY616" s="250" t="s">
        <v>175</v>
      </c>
    </row>
    <row r="617" s="13" customFormat="1">
      <c r="A617" s="13"/>
      <c r="B617" s="218"/>
      <c r="C617" s="219"/>
      <c r="D617" s="220" t="s">
        <v>183</v>
      </c>
      <c r="E617" s="221" t="s">
        <v>19</v>
      </c>
      <c r="F617" s="222" t="s">
        <v>85</v>
      </c>
      <c r="G617" s="219"/>
      <c r="H617" s="223">
        <v>2</v>
      </c>
      <c r="I617" s="224"/>
      <c r="J617" s="219"/>
      <c r="K617" s="219"/>
      <c r="L617" s="225"/>
      <c r="M617" s="226"/>
      <c r="N617" s="227"/>
      <c r="O617" s="227"/>
      <c r="P617" s="227"/>
      <c r="Q617" s="227"/>
      <c r="R617" s="227"/>
      <c r="S617" s="227"/>
      <c r="T617" s="228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T617" s="229" t="s">
        <v>183</v>
      </c>
      <c r="AU617" s="229" t="s">
        <v>85</v>
      </c>
      <c r="AV617" s="13" t="s">
        <v>85</v>
      </c>
      <c r="AW617" s="13" t="s">
        <v>35</v>
      </c>
      <c r="AX617" s="13" t="s">
        <v>76</v>
      </c>
      <c r="AY617" s="229" t="s">
        <v>175</v>
      </c>
    </row>
    <row r="618" s="14" customFormat="1">
      <c r="A618" s="14"/>
      <c r="B618" s="230"/>
      <c r="C618" s="231"/>
      <c r="D618" s="220" t="s">
        <v>183</v>
      </c>
      <c r="E618" s="232" t="s">
        <v>19</v>
      </c>
      <c r="F618" s="233" t="s">
        <v>186</v>
      </c>
      <c r="G618" s="231"/>
      <c r="H618" s="234">
        <v>2</v>
      </c>
      <c r="I618" s="235"/>
      <c r="J618" s="231"/>
      <c r="K618" s="231"/>
      <c r="L618" s="236"/>
      <c r="M618" s="237"/>
      <c r="N618" s="238"/>
      <c r="O618" s="238"/>
      <c r="P618" s="238"/>
      <c r="Q618" s="238"/>
      <c r="R618" s="238"/>
      <c r="S618" s="238"/>
      <c r="T618" s="239"/>
      <c r="U618" s="14"/>
      <c r="V618" s="14"/>
      <c r="W618" s="14"/>
      <c r="X618" s="14"/>
      <c r="Y618" s="14"/>
      <c r="Z618" s="14"/>
      <c r="AA618" s="14"/>
      <c r="AB618" s="14"/>
      <c r="AC618" s="14"/>
      <c r="AD618" s="14"/>
      <c r="AE618" s="14"/>
      <c r="AT618" s="240" t="s">
        <v>183</v>
      </c>
      <c r="AU618" s="240" t="s">
        <v>85</v>
      </c>
      <c r="AV618" s="14" t="s">
        <v>181</v>
      </c>
      <c r="AW618" s="14" t="s">
        <v>35</v>
      </c>
      <c r="AX618" s="14" t="s">
        <v>36</v>
      </c>
      <c r="AY618" s="240" t="s">
        <v>175</v>
      </c>
    </row>
    <row r="619" s="2" customFormat="1" ht="14.4" customHeight="1">
      <c r="A619" s="40"/>
      <c r="B619" s="41"/>
      <c r="C619" s="204" t="s">
        <v>866</v>
      </c>
      <c r="D619" s="204" t="s">
        <v>178</v>
      </c>
      <c r="E619" s="205" t="s">
        <v>867</v>
      </c>
      <c r="F619" s="206" t="s">
        <v>868</v>
      </c>
      <c r="G619" s="207" t="s">
        <v>378</v>
      </c>
      <c r="H619" s="208">
        <v>0</v>
      </c>
      <c r="I619" s="209"/>
      <c r="J619" s="210">
        <f>ROUND(I619*H619,2)</f>
        <v>0</v>
      </c>
      <c r="K619" s="211"/>
      <c r="L619" s="46"/>
      <c r="M619" s="212" t="s">
        <v>19</v>
      </c>
      <c r="N619" s="213" t="s">
        <v>47</v>
      </c>
      <c r="O619" s="86"/>
      <c r="P619" s="214">
        <f>O619*H619</f>
        <v>0</v>
      </c>
      <c r="Q619" s="214">
        <v>0</v>
      </c>
      <c r="R619" s="214">
        <f>Q619*H619</f>
        <v>0</v>
      </c>
      <c r="S619" s="214">
        <v>0</v>
      </c>
      <c r="T619" s="215">
        <f>S619*H619</f>
        <v>0</v>
      </c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  <c r="AE619" s="40"/>
      <c r="AR619" s="216" t="s">
        <v>277</v>
      </c>
      <c r="AT619" s="216" t="s">
        <v>178</v>
      </c>
      <c r="AU619" s="216" t="s">
        <v>85</v>
      </c>
      <c r="AY619" s="19" t="s">
        <v>175</v>
      </c>
      <c r="BE619" s="217">
        <f>IF(N619="základní",J619,0)</f>
        <v>0</v>
      </c>
      <c r="BF619" s="217">
        <f>IF(N619="snížená",J619,0)</f>
        <v>0</v>
      </c>
      <c r="BG619" s="217">
        <f>IF(N619="zákl. přenesená",J619,0)</f>
        <v>0</v>
      </c>
      <c r="BH619" s="217">
        <f>IF(N619="sníž. přenesená",J619,0)</f>
        <v>0</v>
      </c>
      <c r="BI619" s="217">
        <f>IF(N619="nulová",J619,0)</f>
        <v>0</v>
      </c>
      <c r="BJ619" s="19" t="s">
        <v>36</v>
      </c>
      <c r="BK619" s="217">
        <f>ROUND(I619*H619,2)</f>
        <v>0</v>
      </c>
      <c r="BL619" s="19" t="s">
        <v>277</v>
      </c>
      <c r="BM619" s="216" t="s">
        <v>869</v>
      </c>
    </row>
    <row r="620" s="15" customFormat="1">
      <c r="A620" s="15"/>
      <c r="B620" s="241"/>
      <c r="C620" s="242"/>
      <c r="D620" s="220" t="s">
        <v>183</v>
      </c>
      <c r="E620" s="243" t="s">
        <v>19</v>
      </c>
      <c r="F620" s="244" t="s">
        <v>870</v>
      </c>
      <c r="G620" s="242"/>
      <c r="H620" s="243" t="s">
        <v>19</v>
      </c>
      <c r="I620" s="245"/>
      <c r="J620" s="242"/>
      <c r="K620" s="242"/>
      <c r="L620" s="246"/>
      <c r="M620" s="247"/>
      <c r="N620" s="248"/>
      <c r="O620" s="248"/>
      <c r="P620" s="248"/>
      <c r="Q620" s="248"/>
      <c r="R620" s="248"/>
      <c r="S620" s="248"/>
      <c r="T620" s="249"/>
      <c r="U620" s="15"/>
      <c r="V620" s="15"/>
      <c r="W620" s="15"/>
      <c r="X620" s="15"/>
      <c r="Y620" s="15"/>
      <c r="Z620" s="15"/>
      <c r="AA620" s="15"/>
      <c r="AB620" s="15"/>
      <c r="AC620" s="15"/>
      <c r="AD620" s="15"/>
      <c r="AE620" s="15"/>
      <c r="AT620" s="250" t="s">
        <v>183</v>
      </c>
      <c r="AU620" s="250" t="s">
        <v>85</v>
      </c>
      <c r="AV620" s="15" t="s">
        <v>36</v>
      </c>
      <c r="AW620" s="15" t="s">
        <v>35</v>
      </c>
      <c r="AX620" s="15" t="s">
        <v>76</v>
      </c>
      <c r="AY620" s="250" t="s">
        <v>175</v>
      </c>
    </row>
    <row r="621" s="13" customFormat="1">
      <c r="A621" s="13"/>
      <c r="B621" s="218"/>
      <c r="C621" s="219"/>
      <c r="D621" s="220" t="s">
        <v>183</v>
      </c>
      <c r="E621" s="221" t="s">
        <v>19</v>
      </c>
      <c r="F621" s="222" t="s">
        <v>76</v>
      </c>
      <c r="G621" s="219"/>
      <c r="H621" s="223">
        <v>0</v>
      </c>
      <c r="I621" s="224"/>
      <c r="J621" s="219"/>
      <c r="K621" s="219"/>
      <c r="L621" s="225"/>
      <c r="M621" s="226"/>
      <c r="N621" s="227"/>
      <c r="O621" s="227"/>
      <c r="P621" s="227"/>
      <c r="Q621" s="227"/>
      <c r="R621" s="227"/>
      <c r="S621" s="227"/>
      <c r="T621" s="228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T621" s="229" t="s">
        <v>183</v>
      </c>
      <c r="AU621" s="229" t="s">
        <v>85</v>
      </c>
      <c r="AV621" s="13" t="s">
        <v>85</v>
      </c>
      <c r="AW621" s="13" t="s">
        <v>35</v>
      </c>
      <c r="AX621" s="13" t="s">
        <v>76</v>
      </c>
      <c r="AY621" s="229" t="s">
        <v>175</v>
      </c>
    </row>
    <row r="622" s="14" customFormat="1">
      <c r="A622" s="14"/>
      <c r="B622" s="230"/>
      <c r="C622" s="231"/>
      <c r="D622" s="220" t="s">
        <v>183</v>
      </c>
      <c r="E622" s="232" t="s">
        <v>19</v>
      </c>
      <c r="F622" s="233" t="s">
        <v>186</v>
      </c>
      <c r="G622" s="231"/>
      <c r="H622" s="234">
        <v>0</v>
      </c>
      <c r="I622" s="235"/>
      <c r="J622" s="231"/>
      <c r="K622" s="231"/>
      <c r="L622" s="236"/>
      <c r="M622" s="237"/>
      <c r="N622" s="238"/>
      <c r="O622" s="238"/>
      <c r="P622" s="238"/>
      <c r="Q622" s="238"/>
      <c r="R622" s="238"/>
      <c r="S622" s="238"/>
      <c r="T622" s="239"/>
      <c r="U622" s="14"/>
      <c r="V622" s="14"/>
      <c r="W622" s="14"/>
      <c r="X622" s="14"/>
      <c r="Y622" s="14"/>
      <c r="Z622" s="14"/>
      <c r="AA622" s="14"/>
      <c r="AB622" s="14"/>
      <c r="AC622" s="14"/>
      <c r="AD622" s="14"/>
      <c r="AE622" s="14"/>
      <c r="AT622" s="240" t="s">
        <v>183</v>
      </c>
      <c r="AU622" s="240" t="s">
        <v>85</v>
      </c>
      <c r="AV622" s="14" t="s">
        <v>181</v>
      </c>
      <c r="AW622" s="14" t="s">
        <v>35</v>
      </c>
      <c r="AX622" s="14" t="s">
        <v>36</v>
      </c>
      <c r="AY622" s="240" t="s">
        <v>175</v>
      </c>
    </row>
    <row r="623" s="2" customFormat="1" ht="24.15" customHeight="1">
      <c r="A623" s="40"/>
      <c r="B623" s="41"/>
      <c r="C623" s="204" t="s">
        <v>871</v>
      </c>
      <c r="D623" s="204" t="s">
        <v>178</v>
      </c>
      <c r="E623" s="205" t="s">
        <v>872</v>
      </c>
      <c r="F623" s="206" t="s">
        <v>873</v>
      </c>
      <c r="G623" s="207" t="s">
        <v>482</v>
      </c>
      <c r="H623" s="273"/>
      <c r="I623" s="209"/>
      <c r="J623" s="210">
        <f>ROUND(I623*H623,2)</f>
        <v>0</v>
      </c>
      <c r="K623" s="211"/>
      <c r="L623" s="46"/>
      <c r="M623" s="212" t="s">
        <v>19</v>
      </c>
      <c r="N623" s="213" t="s">
        <v>47</v>
      </c>
      <c r="O623" s="86"/>
      <c r="P623" s="214">
        <f>O623*H623</f>
        <v>0</v>
      </c>
      <c r="Q623" s="214">
        <v>0</v>
      </c>
      <c r="R623" s="214">
        <f>Q623*H623</f>
        <v>0</v>
      </c>
      <c r="S623" s="214">
        <v>0</v>
      </c>
      <c r="T623" s="215">
        <f>S623*H623</f>
        <v>0</v>
      </c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  <c r="AE623" s="40"/>
      <c r="AR623" s="216" t="s">
        <v>277</v>
      </c>
      <c r="AT623" s="216" t="s">
        <v>178</v>
      </c>
      <c r="AU623" s="216" t="s">
        <v>85</v>
      </c>
      <c r="AY623" s="19" t="s">
        <v>175</v>
      </c>
      <c r="BE623" s="217">
        <f>IF(N623="základní",J623,0)</f>
        <v>0</v>
      </c>
      <c r="BF623" s="217">
        <f>IF(N623="snížená",J623,0)</f>
        <v>0</v>
      </c>
      <c r="BG623" s="217">
        <f>IF(N623="zákl. přenesená",J623,0)</f>
        <v>0</v>
      </c>
      <c r="BH623" s="217">
        <f>IF(N623="sníž. přenesená",J623,0)</f>
        <v>0</v>
      </c>
      <c r="BI623" s="217">
        <f>IF(N623="nulová",J623,0)</f>
        <v>0</v>
      </c>
      <c r="BJ623" s="19" t="s">
        <v>36</v>
      </c>
      <c r="BK623" s="217">
        <f>ROUND(I623*H623,2)</f>
        <v>0</v>
      </c>
      <c r="BL623" s="19" t="s">
        <v>277</v>
      </c>
      <c r="BM623" s="216" t="s">
        <v>874</v>
      </c>
    </row>
    <row r="624" s="12" customFormat="1" ht="22.8" customHeight="1">
      <c r="A624" s="12"/>
      <c r="B624" s="188"/>
      <c r="C624" s="189"/>
      <c r="D624" s="190" t="s">
        <v>75</v>
      </c>
      <c r="E624" s="202" t="s">
        <v>875</v>
      </c>
      <c r="F624" s="202" t="s">
        <v>876</v>
      </c>
      <c r="G624" s="189"/>
      <c r="H624" s="189"/>
      <c r="I624" s="192"/>
      <c r="J624" s="203">
        <f>BK624</f>
        <v>0</v>
      </c>
      <c r="K624" s="189"/>
      <c r="L624" s="194"/>
      <c r="M624" s="195"/>
      <c r="N624" s="196"/>
      <c r="O624" s="196"/>
      <c r="P624" s="197">
        <f>SUM(P625:P672)</f>
        <v>0</v>
      </c>
      <c r="Q624" s="196"/>
      <c r="R624" s="197">
        <f>SUM(R625:R672)</f>
        <v>0.45926159999999999</v>
      </c>
      <c r="S624" s="196"/>
      <c r="T624" s="198">
        <f>SUM(T625:T672)</f>
        <v>0</v>
      </c>
      <c r="U624" s="12"/>
      <c r="V624" s="12"/>
      <c r="W624" s="12"/>
      <c r="X624" s="12"/>
      <c r="Y624" s="12"/>
      <c r="Z624" s="12"/>
      <c r="AA624" s="12"/>
      <c r="AB624" s="12"/>
      <c r="AC624" s="12"/>
      <c r="AD624" s="12"/>
      <c r="AE624" s="12"/>
      <c r="AR624" s="199" t="s">
        <v>85</v>
      </c>
      <c r="AT624" s="200" t="s">
        <v>75</v>
      </c>
      <c r="AU624" s="200" t="s">
        <v>36</v>
      </c>
      <c r="AY624" s="199" t="s">
        <v>175</v>
      </c>
      <c r="BK624" s="201">
        <f>SUM(BK625:BK672)</f>
        <v>0</v>
      </c>
    </row>
    <row r="625" s="2" customFormat="1" ht="14.4" customHeight="1">
      <c r="A625" s="40"/>
      <c r="B625" s="41"/>
      <c r="C625" s="204" t="s">
        <v>877</v>
      </c>
      <c r="D625" s="204" t="s">
        <v>178</v>
      </c>
      <c r="E625" s="205" t="s">
        <v>878</v>
      </c>
      <c r="F625" s="206" t="s">
        <v>879</v>
      </c>
      <c r="G625" s="207" t="s">
        <v>88</v>
      </c>
      <c r="H625" s="208">
        <v>14.640000000000001</v>
      </c>
      <c r="I625" s="209"/>
      <c r="J625" s="210">
        <f>ROUND(I625*H625,2)</f>
        <v>0</v>
      </c>
      <c r="K625" s="211"/>
      <c r="L625" s="46"/>
      <c r="M625" s="212" t="s">
        <v>19</v>
      </c>
      <c r="N625" s="213" t="s">
        <v>47</v>
      </c>
      <c r="O625" s="86"/>
      <c r="P625" s="214">
        <f>O625*H625</f>
        <v>0</v>
      </c>
      <c r="Q625" s="214">
        <v>0</v>
      </c>
      <c r="R625" s="214">
        <f>Q625*H625</f>
        <v>0</v>
      </c>
      <c r="S625" s="214">
        <v>0</v>
      </c>
      <c r="T625" s="215">
        <f>S625*H625</f>
        <v>0</v>
      </c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  <c r="AE625" s="40"/>
      <c r="AR625" s="216" t="s">
        <v>277</v>
      </c>
      <c r="AT625" s="216" t="s">
        <v>178</v>
      </c>
      <c r="AU625" s="216" t="s">
        <v>85</v>
      </c>
      <c r="AY625" s="19" t="s">
        <v>175</v>
      </c>
      <c r="BE625" s="217">
        <f>IF(N625="základní",J625,0)</f>
        <v>0</v>
      </c>
      <c r="BF625" s="217">
        <f>IF(N625="snížená",J625,0)</f>
        <v>0</v>
      </c>
      <c r="BG625" s="217">
        <f>IF(N625="zákl. přenesená",J625,0)</f>
        <v>0</v>
      </c>
      <c r="BH625" s="217">
        <f>IF(N625="sníž. přenesená",J625,0)</f>
        <v>0</v>
      </c>
      <c r="BI625" s="217">
        <f>IF(N625="nulová",J625,0)</f>
        <v>0</v>
      </c>
      <c r="BJ625" s="19" t="s">
        <v>36</v>
      </c>
      <c r="BK625" s="217">
        <f>ROUND(I625*H625,2)</f>
        <v>0</v>
      </c>
      <c r="BL625" s="19" t="s">
        <v>277</v>
      </c>
      <c r="BM625" s="216" t="s">
        <v>880</v>
      </c>
    </row>
    <row r="626" s="13" customFormat="1">
      <c r="A626" s="13"/>
      <c r="B626" s="218"/>
      <c r="C626" s="219"/>
      <c r="D626" s="220" t="s">
        <v>183</v>
      </c>
      <c r="E626" s="221" t="s">
        <v>19</v>
      </c>
      <c r="F626" s="222" t="s">
        <v>108</v>
      </c>
      <c r="G626" s="219"/>
      <c r="H626" s="223">
        <v>7.8700000000000001</v>
      </c>
      <c r="I626" s="224"/>
      <c r="J626" s="219"/>
      <c r="K626" s="219"/>
      <c r="L626" s="225"/>
      <c r="M626" s="226"/>
      <c r="N626" s="227"/>
      <c r="O626" s="227"/>
      <c r="P626" s="227"/>
      <c r="Q626" s="227"/>
      <c r="R626" s="227"/>
      <c r="S626" s="227"/>
      <c r="T626" s="228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T626" s="229" t="s">
        <v>183</v>
      </c>
      <c r="AU626" s="229" t="s">
        <v>85</v>
      </c>
      <c r="AV626" s="13" t="s">
        <v>85</v>
      </c>
      <c r="AW626" s="13" t="s">
        <v>35</v>
      </c>
      <c r="AX626" s="13" t="s">
        <v>76</v>
      </c>
      <c r="AY626" s="229" t="s">
        <v>175</v>
      </c>
    </row>
    <row r="627" s="13" customFormat="1">
      <c r="A627" s="13"/>
      <c r="B627" s="218"/>
      <c r="C627" s="219"/>
      <c r="D627" s="220" t="s">
        <v>183</v>
      </c>
      <c r="E627" s="221" t="s">
        <v>19</v>
      </c>
      <c r="F627" s="222" t="s">
        <v>111</v>
      </c>
      <c r="G627" s="219"/>
      <c r="H627" s="223">
        <v>6.7699999999999996</v>
      </c>
      <c r="I627" s="224"/>
      <c r="J627" s="219"/>
      <c r="K627" s="219"/>
      <c r="L627" s="225"/>
      <c r="M627" s="226"/>
      <c r="N627" s="227"/>
      <c r="O627" s="227"/>
      <c r="P627" s="227"/>
      <c r="Q627" s="227"/>
      <c r="R627" s="227"/>
      <c r="S627" s="227"/>
      <c r="T627" s="228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T627" s="229" t="s">
        <v>183</v>
      </c>
      <c r="AU627" s="229" t="s">
        <v>85</v>
      </c>
      <c r="AV627" s="13" t="s">
        <v>85</v>
      </c>
      <c r="AW627" s="13" t="s">
        <v>35</v>
      </c>
      <c r="AX627" s="13" t="s">
        <v>76</v>
      </c>
      <c r="AY627" s="229" t="s">
        <v>175</v>
      </c>
    </row>
    <row r="628" s="14" customFormat="1">
      <c r="A628" s="14"/>
      <c r="B628" s="230"/>
      <c r="C628" s="231"/>
      <c r="D628" s="220" t="s">
        <v>183</v>
      </c>
      <c r="E628" s="232" t="s">
        <v>19</v>
      </c>
      <c r="F628" s="233" t="s">
        <v>186</v>
      </c>
      <c r="G628" s="231"/>
      <c r="H628" s="234">
        <v>14.640000000000001</v>
      </c>
      <c r="I628" s="235"/>
      <c r="J628" s="231"/>
      <c r="K628" s="231"/>
      <c r="L628" s="236"/>
      <c r="M628" s="237"/>
      <c r="N628" s="238"/>
      <c r="O628" s="238"/>
      <c r="P628" s="238"/>
      <c r="Q628" s="238"/>
      <c r="R628" s="238"/>
      <c r="S628" s="238"/>
      <c r="T628" s="239"/>
      <c r="U628" s="14"/>
      <c r="V628" s="14"/>
      <c r="W628" s="14"/>
      <c r="X628" s="14"/>
      <c r="Y628" s="14"/>
      <c r="Z628" s="14"/>
      <c r="AA628" s="14"/>
      <c r="AB628" s="14"/>
      <c r="AC628" s="14"/>
      <c r="AD628" s="14"/>
      <c r="AE628" s="14"/>
      <c r="AT628" s="240" t="s">
        <v>183</v>
      </c>
      <c r="AU628" s="240" t="s">
        <v>85</v>
      </c>
      <c r="AV628" s="14" t="s">
        <v>181</v>
      </c>
      <c r="AW628" s="14" t="s">
        <v>35</v>
      </c>
      <c r="AX628" s="14" t="s">
        <v>36</v>
      </c>
      <c r="AY628" s="240" t="s">
        <v>175</v>
      </c>
    </row>
    <row r="629" s="2" customFormat="1" ht="14.4" customHeight="1">
      <c r="A629" s="40"/>
      <c r="B629" s="41"/>
      <c r="C629" s="204" t="s">
        <v>881</v>
      </c>
      <c r="D629" s="204" t="s">
        <v>178</v>
      </c>
      <c r="E629" s="205" t="s">
        <v>882</v>
      </c>
      <c r="F629" s="206" t="s">
        <v>883</v>
      </c>
      <c r="G629" s="207" t="s">
        <v>88</v>
      </c>
      <c r="H629" s="208">
        <v>14.640000000000001</v>
      </c>
      <c r="I629" s="209"/>
      <c r="J629" s="210">
        <f>ROUND(I629*H629,2)</f>
        <v>0</v>
      </c>
      <c r="K629" s="211"/>
      <c r="L629" s="46"/>
      <c r="M629" s="212" t="s">
        <v>19</v>
      </c>
      <c r="N629" s="213" t="s">
        <v>47</v>
      </c>
      <c r="O629" s="86"/>
      <c r="P629" s="214">
        <f>O629*H629</f>
        <v>0</v>
      </c>
      <c r="Q629" s="214">
        <v>0.00029999999999999997</v>
      </c>
      <c r="R629" s="214">
        <f>Q629*H629</f>
        <v>0.0043920000000000001</v>
      </c>
      <c r="S629" s="214">
        <v>0</v>
      </c>
      <c r="T629" s="215">
        <f>S629*H629</f>
        <v>0</v>
      </c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  <c r="AE629" s="40"/>
      <c r="AR629" s="216" t="s">
        <v>277</v>
      </c>
      <c r="AT629" s="216" t="s">
        <v>178</v>
      </c>
      <c r="AU629" s="216" t="s">
        <v>85</v>
      </c>
      <c r="AY629" s="19" t="s">
        <v>175</v>
      </c>
      <c r="BE629" s="217">
        <f>IF(N629="základní",J629,0)</f>
        <v>0</v>
      </c>
      <c r="BF629" s="217">
        <f>IF(N629="snížená",J629,0)</f>
        <v>0</v>
      </c>
      <c r="BG629" s="217">
        <f>IF(N629="zákl. přenesená",J629,0)</f>
        <v>0</v>
      </c>
      <c r="BH629" s="217">
        <f>IF(N629="sníž. přenesená",J629,0)</f>
        <v>0</v>
      </c>
      <c r="BI629" s="217">
        <f>IF(N629="nulová",J629,0)</f>
        <v>0</v>
      </c>
      <c r="BJ629" s="19" t="s">
        <v>36</v>
      </c>
      <c r="BK629" s="217">
        <f>ROUND(I629*H629,2)</f>
        <v>0</v>
      </c>
      <c r="BL629" s="19" t="s">
        <v>277</v>
      </c>
      <c r="BM629" s="216" t="s">
        <v>884</v>
      </c>
    </row>
    <row r="630" s="13" customFormat="1">
      <c r="A630" s="13"/>
      <c r="B630" s="218"/>
      <c r="C630" s="219"/>
      <c r="D630" s="220" t="s">
        <v>183</v>
      </c>
      <c r="E630" s="221" t="s">
        <v>19</v>
      </c>
      <c r="F630" s="222" t="s">
        <v>108</v>
      </c>
      <c r="G630" s="219"/>
      <c r="H630" s="223">
        <v>7.8700000000000001</v>
      </c>
      <c r="I630" s="224"/>
      <c r="J630" s="219"/>
      <c r="K630" s="219"/>
      <c r="L630" s="225"/>
      <c r="M630" s="226"/>
      <c r="N630" s="227"/>
      <c r="O630" s="227"/>
      <c r="P630" s="227"/>
      <c r="Q630" s="227"/>
      <c r="R630" s="227"/>
      <c r="S630" s="227"/>
      <c r="T630" s="228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  <c r="AT630" s="229" t="s">
        <v>183</v>
      </c>
      <c r="AU630" s="229" t="s">
        <v>85</v>
      </c>
      <c r="AV630" s="13" t="s">
        <v>85</v>
      </c>
      <c r="AW630" s="13" t="s">
        <v>35</v>
      </c>
      <c r="AX630" s="13" t="s">
        <v>76</v>
      </c>
      <c r="AY630" s="229" t="s">
        <v>175</v>
      </c>
    </row>
    <row r="631" s="13" customFormat="1">
      <c r="A631" s="13"/>
      <c r="B631" s="218"/>
      <c r="C631" s="219"/>
      <c r="D631" s="220" t="s">
        <v>183</v>
      </c>
      <c r="E631" s="221" t="s">
        <v>19</v>
      </c>
      <c r="F631" s="222" t="s">
        <v>111</v>
      </c>
      <c r="G631" s="219"/>
      <c r="H631" s="223">
        <v>6.7699999999999996</v>
      </c>
      <c r="I631" s="224"/>
      <c r="J631" s="219"/>
      <c r="K631" s="219"/>
      <c r="L631" s="225"/>
      <c r="M631" s="226"/>
      <c r="N631" s="227"/>
      <c r="O631" s="227"/>
      <c r="P631" s="227"/>
      <c r="Q631" s="227"/>
      <c r="R631" s="227"/>
      <c r="S631" s="227"/>
      <c r="T631" s="228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T631" s="229" t="s">
        <v>183</v>
      </c>
      <c r="AU631" s="229" t="s">
        <v>85</v>
      </c>
      <c r="AV631" s="13" t="s">
        <v>85</v>
      </c>
      <c r="AW631" s="13" t="s">
        <v>35</v>
      </c>
      <c r="AX631" s="13" t="s">
        <v>76</v>
      </c>
      <c r="AY631" s="229" t="s">
        <v>175</v>
      </c>
    </row>
    <row r="632" s="14" customFormat="1">
      <c r="A632" s="14"/>
      <c r="B632" s="230"/>
      <c r="C632" s="231"/>
      <c r="D632" s="220" t="s">
        <v>183</v>
      </c>
      <c r="E632" s="232" t="s">
        <v>19</v>
      </c>
      <c r="F632" s="233" t="s">
        <v>186</v>
      </c>
      <c r="G632" s="231"/>
      <c r="H632" s="234">
        <v>14.640000000000001</v>
      </c>
      <c r="I632" s="235"/>
      <c r="J632" s="231"/>
      <c r="K632" s="231"/>
      <c r="L632" s="236"/>
      <c r="M632" s="237"/>
      <c r="N632" s="238"/>
      <c r="O632" s="238"/>
      <c r="P632" s="238"/>
      <c r="Q632" s="238"/>
      <c r="R632" s="238"/>
      <c r="S632" s="238"/>
      <c r="T632" s="239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  <c r="AT632" s="240" t="s">
        <v>183</v>
      </c>
      <c r="AU632" s="240" t="s">
        <v>85</v>
      </c>
      <c r="AV632" s="14" t="s">
        <v>181</v>
      </c>
      <c r="AW632" s="14" t="s">
        <v>35</v>
      </c>
      <c r="AX632" s="14" t="s">
        <v>36</v>
      </c>
      <c r="AY632" s="240" t="s">
        <v>175</v>
      </c>
    </row>
    <row r="633" s="2" customFormat="1" ht="14.4" customHeight="1">
      <c r="A633" s="40"/>
      <c r="B633" s="41"/>
      <c r="C633" s="204" t="s">
        <v>885</v>
      </c>
      <c r="D633" s="204" t="s">
        <v>178</v>
      </c>
      <c r="E633" s="205" t="s">
        <v>886</v>
      </c>
      <c r="F633" s="206" t="s">
        <v>887</v>
      </c>
      <c r="G633" s="207" t="s">
        <v>105</v>
      </c>
      <c r="H633" s="208">
        <v>15.6</v>
      </c>
      <c r="I633" s="209"/>
      <c r="J633" s="210">
        <f>ROUND(I633*H633,2)</f>
        <v>0</v>
      </c>
      <c r="K633" s="211"/>
      <c r="L633" s="46"/>
      <c r="M633" s="212" t="s">
        <v>19</v>
      </c>
      <c r="N633" s="213" t="s">
        <v>47</v>
      </c>
      <c r="O633" s="86"/>
      <c r="P633" s="214">
        <f>O633*H633</f>
        <v>0</v>
      </c>
      <c r="Q633" s="214">
        <v>0.00042999999999999999</v>
      </c>
      <c r="R633" s="214">
        <f>Q633*H633</f>
        <v>0.0067079999999999996</v>
      </c>
      <c r="S633" s="214">
        <v>0</v>
      </c>
      <c r="T633" s="215">
        <f>S633*H633</f>
        <v>0</v>
      </c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  <c r="AE633" s="40"/>
      <c r="AR633" s="216" t="s">
        <v>277</v>
      </c>
      <c r="AT633" s="216" t="s">
        <v>178</v>
      </c>
      <c r="AU633" s="216" t="s">
        <v>85</v>
      </c>
      <c r="AY633" s="19" t="s">
        <v>175</v>
      </c>
      <c r="BE633" s="217">
        <f>IF(N633="základní",J633,0)</f>
        <v>0</v>
      </c>
      <c r="BF633" s="217">
        <f>IF(N633="snížená",J633,0)</f>
        <v>0</v>
      </c>
      <c r="BG633" s="217">
        <f>IF(N633="zákl. přenesená",J633,0)</f>
        <v>0</v>
      </c>
      <c r="BH633" s="217">
        <f>IF(N633="sníž. přenesená",J633,0)</f>
        <v>0</v>
      </c>
      <c r="BI633" s="217">
        <f>IF(N633="nulová",J633,0)</f>
        <v>0</v>
      </c>
      <c r="BJ633" s="19" t="s">
        <v>36</v>
      </c>
      <c r="BK633" s="217">
        <f>ROUND(I633*H633,2)</f>
        <v>0</v>
      </c>
      <c r="BL633" s="19" t="s">
        <v>277</v>
      </c>
      <c r="BM633" s="216" t="s">
        <v>888</v>
      </c>
    </row>
    <row r="634" s="13" customFormat="1">
      <c r="A634" s="13"/>
      <c r="B634" s="218"/>
      <c r="C634" s="219"/>
      <c r="D634" s="220" t="s">
        <v>183</v>
      </c>
      <c r="E634" s="221" t="s">
        <v>19</v>
      </c>
      <c r="F634" s="222" t="s">
        <v>889</v>
      </c>
      <c r="G634" s="219"/>
      <c r="H634" s="223">
        <v>8.0999999999999996</v>
      </c>
      <c r="I634" s="224"/>
      <c r="J634" s="219"/>
      <c r="K634" s="219"/>
      <c r="L634" s="225"/>
      <c r="M634" s="226"/>
      <c r="N634" s="227"/>
      <c r="O634" s="227"/>
      <c r="P634" s="227"/>
      <c r="Q634" s="227"/>
      <c r="R634" s="227"/>
      <c r="S634" s="227"/>
      <c r="T634" s="228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T634" s="229" t="s">
        <v>183</v>
      </c>
      <c r="AU634" s="229" t="s">
        <v>85</v>
      </c>
      <c r="AV634" s="13" t="s">
        <v>85</v>
      </c>
      <c r="AW634" s="13" t="s">
        <v>35</v>
      </c>
      <c r="AX634" s="13" t="s">
        <v>76</v>
      </c>
      <c r="AY634" s="229" t="s">
        <v>175</v>
      </c>
    </row>
    <row r="635" s="13" customFormat="1">
      <c r="A635" s="13"/>
      <c r="B635" s="218"/>
      <c r="C635" s="219"/>
      <c r="D635" s="220" t="s">
        <v>183</v>
      </c>
      <c r="E635" s="221" t="s">
        <v>19</v>
      </c>
      <c r="F635" s="222" t="s">
        <v>890</v>
      </c>
      <c r="G635" s="219"/>
      <c r="H635" s="223">
        <v>7.5</v>
      </c>
      <c r="I635" s="224"/>
      <c r="J635" s="219"/>
      <c r="K635" s="219"/>
      <c r="L635" s="225"/>
      <c r="M635" s="226"/>
      <c r="N635" s="227"/>
      <c r="O635" s="227"/>
      <c r="P635" s="227"/>
      <c r="Q635" s="227"/>
      <c r="R635" s="227"/>
      <c r="S635" s="227"/>
      <c r="T635" s="228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T635" s="229" t="s">
        <v>183</v>
      </c>
      <c r="AU635" s="229" t="s">
        <v>85</v>
      </c>
      <c r="AV635" s="13" t="s">
        <v>85</v>
      </c>
      <c r="AW635" s="13" t="s">
        <v>35</v>
      </c>
      <c r="AX635" s="13" t="s">
        <v>76</v>
      </c>
      <c r="AY635" s="229" t="s">
        <v>175</v>
      </c>
    </row>
    <row r="636" s="14" customFormat="1">
      <c r="A636" s="14"/>
      <c r="B636" s="230"/>
      <c r="C636" s="231"/>
      <c r="D636" s="220" t="s">
        <v>183</v>
      </c>
      <c r="E636" s="232" t="s">
        <v>113</v>
      </c>
      <c r="F636" s="233" t="s">
        <v>186</v>
      </c>
      <c r="G636" s="231"/>
      <c r="H636" s="234">
        <v>15.6</v>
      </c>
      <c r="I636" s="235"/>
      <c r="J636" s="231"/>
      <c r="K636" s="231"/>
      <c r="L636" s="236"/>
      <c r="M636" s="237"/>
      <c r="N636" s="238"/>
      <c r="O636" s="238"/>
      <c r="P636" s="238"/>
      <c r="Q636" s="238"/>
      <c r="R636" s="238"/>
      <c r="S636" s="238"/>
      <c r="T636" s="239"/>
      <c r="U636" s="14"/>
      <c r="V636" s="14"/>
      <c r="W636" s="14"/>
      <c r="X636" s="14"/>
      <c r="Y636" s="14"/>
      <c r="Z636" s="14"/>
      <c r="AA636" s="14"/>
      <c r="AB636" s="14"/>
      <c r="AC636" s="14"/>
      <c r="AD636" s="14"/>
      <c r="AE636" s="14"/>
      <c r="AT636" s="240" t="s">
        <v>183</v>
      </c>
      <c r="AU636" s="240" t="s">
        <v>85</v>
      </c>
      <c r="AV636" s="14" t="s">
        <v>181</v>
      </c>
      <c r="AW636" s="14" t="s">
        <v>35</v>
      </c>
      <c r="AX636" s="14" t="s">
        <v>36</v>
      </c>
      <c r="AY636" s="240" t="s">
        <v>175</v>
      </c>
    </row>
    <row r="637" s="2" customFormat="1" ht="14.4" customHeight="1">
      <c r="A637" s="40"/>
      <c r="B637" s="41"/>
      <c r="C637" s="262" t="s">
        <v>891</v>
      </c>
      <c r="D637" s="262" t="s">
        <v>265</v>
      </c>
      <c r="E637" s="263" t="s">
        <v>892</v>
      </c>
      <c r="F637" s="264" t="s">
        <v>893</v>
      </c>
      <c r="G637" s="265" t="s">
        <v>260</v>
      </c>
      <c r="H637" s="266">
        <v>60</v>
      </c>
      <c r="I637" s="267"/>
      <c r="J637" s="268">
        <f>ROUND(I637*H637,2)</f>
        <v>0</v>
      </c>
      <c r="K637" s="269"/>
      <c r="L637" s="270"/>
      <c r="M637" s="271" t="s">
        <v>19</v>
      </c>
      <c r="N637" s="272" t="s">
        <v>47</v>
      </c>
      <c r="O637" s="86"/>
      <c r="P637" s="214">
        <f>O637*H637</f>
        <v>0</v>
      </c>
      <c r="Q637" s="214">
        <v>0.00044999999999999999</v>
      </c>
      <c r="R637" s="214">
        <f>Q637*H637</f>
        <v>0.027</v>
      </c>
      <c r="S637" s="214">
        <v>0</v>
      </c>
      <c r="T637" s="215">
        <f>S637*H637</f>
        <v>0</v>
      </c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  <c r="AE637" s="40"/>
      <c r="AR637" s="216" t="s">
        <v>383</v>
      </c>
      <c r="AT637" s="216" t="s">
        <v>265</v>
      </c>
      <c r="AU637" s="216" t="s">
        <v>85</v>
      </c>
      <c r="AY637" s="19" t="s">
        <v>175</v>
      </c>
      <c r="BE637" s="217">
        <f>IF(N637="základní",J637,0)</f>
        <v>0</v>
      </c>
      <c r="BF637" s="217">
        <f>IF(N637="snížená",J637,0)</f>
        <v>0</v>
      </c>
      <c r="BG637" s="217">
        <f>IF(N637="zákl. přenesená",J637,0)</f>
        <v>0</v>
      </c>
      <c r="BH637" s="217">
        <f>IF(N637="sníž. přenesená",J637,0)</f>
        <v>0</v>
      </c>
      <c r="BI637" s="217">
        <f>IF(N637="nulová",J637,0)</f>
        <v>0</v>
      </c>
      <c r="BJ637" s="19" t="s">
        <v>36</v>
      </c>
      <c r="BK637" s="217">
        <f>ROUND(I637*H637,2)</f>
        <v>0</v>
      </c>
      <c r="BL637" s="19" t="s">
        <v>277</v>
      </c>
      <c r="BM637" s="216" t="s">
        <v>894</v>
      </c>
    </row>
    <row r="638" s="13" customFormat="1">
      <c r="A638" s="13"/>
      <c r="B638" s="218"/>
      <c r="C638" s="219"/>
      <c r="D638" s="220" t="s">
        <v>183</v>
      </c>
      <c r="E638" s="221" t="s">
        <v>19</v>
      </c>
      <c r="F638" s="222" t="s">
        <v>895</v>
      </c>
      <c r="G638" s="219"/>
      <c r="H638" s="223">
        <v>60</v>
      </c>
      <c r="I638" s="224"/>
      <c r="J638" s="219"/>
      <c r="K638" s="219"/>
      <c r="L638" s="225"/>
      <c r="M638" s="226"/>
      <c r="N638" s="227"/>
      <c r="O638" s="227"/>
      <c r="P638" s="227"/>
      <c r="Q638" s="227"/>
      <c r="R638" s="227"/>
      <c r="S638" s="227"/>
      <c r="T638" s="228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T638" s="229" t="s">
        <v>183</v>
      </c>
      <c r="AU638" s="229" t="s">
        <v>85</v>
      </c>
      <c r="AV638" s="13" t="s">
        <v>85</v>
      </c>
      <c r="AW638" s="13" t="s">
        <v>35</v>
      </c>
      <c r="AX638" s="13" t="s">
        <v>76</v>
      </c>
      <c r="AY638" s="229" t="s">
        <v>175</v>
      </c>
    </row>
    <row r="639" s="14" customFormat="1">
      <c r="A639" s="14"/>
      <c r="B639" s="230"/>
      <c r="C639" s="231"/>
      <c r="D639" s="220" t="s">
        <v>183</v>
      </c>
      <c r="E639" s="232" t="s">
        <v>19</v>
      </c>
      <c r="F639" s="233" t="s">
        <v>186</v>
      </c>
      <c r="G639" s="231"/>
      <c r="H639" s="234">
        <v>60</v>
      </c>
      <c r="I639" s="235"/>
      <c r="J639" s="231"/>
      <c r="K639" s="231"/>
      <c r="L639" s="236"/>
      <c r="M639" s="237"/>
      <c r="N639" s="238"/>
      <c r="O639" s="238"/>
      <c r="P639" s="238"/>
      <c r="Q639" s="238"/>
      <c r="R639" s="238"/>
      <c r="S639" s="238"/>
      <c r="T639" s="239"/>
      <c r="U639" s="14"/>
      <c r="V639" s="14"/>
      <c r="W639" s="14"/>
      <c r="X639" s="14"/>
      <c r="Y639" s="14"/>
      <c r="Z639" s="14"/>
      <c r="AA639" s="14"/>
      <c r="AB639" s="14"/>
      <c r="AC639" s="14"/>
      <c r="AD639" s="14"/>
      <c r="AE639" s="14"/>
      <c r="AT639" s="240" t="s">
        <v>183</v>
      </c>
      <c r="AU639" s="240" t="s">
        <v>85</v>
      </c>
      <c r="AV639" s="14" t="s">
        <v>181</v>
      </c>
      <c r="AW639" s="14" t="s">
        <v>35</v>
      </c>
      <c r="AX639" s="14" t="s">
        <v>36</v>
      </c>
      <c r="AY639" s="240" t="s">
        <v>175</v>
      </c>
    </row>
    <row r="640" s="2" customFormat="1" ht="24.15" customHeight="1">
      <c r="A640" s="40"/>
      <c r="B640" s="41"/>
      <c r="C640" s="204" t="s">
        <v>896</v>
      </c>
      <c r="D640" s="204" t="s">
        <v>178</v>
      </c>
      <c r="E640" s="205" t="s">
        <v>897</v>
      </c>
      <c r="F640" s="206" t="s">
        <v>898</v>
      </c>
      <c r="G640" s="207" t="s">
        <v>88</v>
      </c>
      <c r="H640" s="208">
        <v>7.8700000000000001</v>
      </c>
      <c r="I640" s="209"/>
      <c r="J640" s="210">
        <f>ROUND(I640*H640,2)</f>
        <v>0</v>
      </c>
      <c r="K640" s="211"/>
      <c r="L640" s="46"/>
      <c r="M640" s="212" t="s">
        <v>19</v>
      </c>
      <c r="N640" s="213" t="s">
        <v>47</v>
      </c>
      <c r="O640" s="86"/>
      <c r="P640" s="214">
        <f>O640*H640</f>
        <v>0</v>
      </c>
      <c r="Q640" s="214">
        <v>0.0074999999999999997</v>
      </c>
      <c r="R640" s="214">
        <f>Q640*H640</f>
        <v>0.059025000000000001</v>
      </c>
      <c r="S640" s="214">
        <v>0</v>
      </c>
      <c r="T640" s="215">
        <f>S640*H640</f>
        <v>0</v>
      </c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  <c r="AE640" s="40"/>
      <c r="AR640" s="216" t="s">
        <v>277</v>
      </c>
      <c r="AT640" s="216" t="s">
        <v>178</v>
      </c>
      <c r="AU640" s="216" t="s">
        <v>85</v>
      </c>
      <c r="AY640" s="19" t="s">
        <v>175</v>
      </c>
      <c r="BE640" s="217">
        <f>IF(N640="základní",J640,0)</f>
        <v>0</v>
      </c>
      <c r="BF640" s="217">
        <f>IF(N640="snížená",J640,0)</f>
        <v>0</v>
      </c>
      <c r="BG640" s="217">
        <f>IF(N640="zákl. přenesená",J640,0)</f>
        <v>0</v>
      </c>
      <c r="BH640" s="217">
        <f>IF(N640="sníž. přenesená",J640,0)</f>
        <v>0</v>
      </c>
      <c r="BI640" s="217">
        <f>IF(N640="nulová",J640,0)</f>
        <v>0</v>
      </c>
      <c r="BJ640" s="19" t="s">
        <v>36</v>
      </c>
      <c r="BK640" s="217">
        <f>ROUND(I640*H640,2)</f>
        <v>0</v>
      </c>
      <c r="BL640" s="19" t="s">
        <v>277</v>
      </c>
      <c r="BM640" s="216" t="s">
        <v>899</v>
      </c>
    </row>
    <row r="641" s="13" customFormat="1">
      <c r="A641" s="13"/>
      <c r="B641" s="218"/>
      <c r="C641" s="219"/>
      <c r="D641" s="220" t="s">
        <v>183</v>
      </c>
      <c r="E641" s="221" t="s">
        <v>19</v>
      </c>
      <c r="F641" s="222" t="s">
        <v>298</v>
      </c>
      <c r="G641" s="219"/>
      <c r="H641" s="223">
        <v>3.8900000000000001</v>
      </c>
      <c r="I641" s="224"/>
      <c r="J641" s="219"/>
      <c r="K641" s="219"/>
      <c r="L641" s="225"/>
      <c r="M641" s="226"/>
      <c r="N641" s="227"/>
      <c r="O641" s="227"/>
      <c r="P641" s="227"/>
      <c r="Q641" s="227"/>
      <c r="R641" s="227"/>
      <c r="S641" s="227"/>
      <c r="T641" s="228"/>
      <c r="U641" s="13"/>
      <c r="V641" s="13"/>
      <c r="W641" s="13"/>
      <c r="X641" s="13"/>
      <c r="Y641" s="13"/>
      <c r="Z641" s="13"/>
      <c r="AA641" s="13"/>
      <c r="AB641" s="13"/>
      <c r="AC641" s="13"/>
      <c r="AD641" s="13"/>
      <c r="AE641" s="13"/>
      <c r="AT641" s="229" t="s">
        <v>183</v>
      </c>
      <c r="AU641" s="229" t="s">
        <v>85</v>
      </c>
      <c r="AV641" s="13" t="s">
        <v>85</v>
      </c>
      <c r="AW641" s="13" t="s">
        <v>35</v>
      </c>
      <c r="AX641" s="13" t="s">
        <v>76</v>
      </c>
      <c r="AY641" s="229" t="s">
        <v>175</v>
      </c>
    </row>
    <row r="642" s="13" customFormat="1">
      <c r="A642" s="13"/>
      <c r="B642" s="218"/>
      <c r="C642" s="219"/>
      <c r="D642" s="220" t="s">
        <v>183</v>
      </c>
      <c r="E642" s="221" t="s">
        <v>19</v>
      </c>
      <c r="F642" s="222" t="s">
        <v>299</v>
      </c>
      <c r="G642" s="219"/>
      <c r="H642" s="223">
        <v>2.1800000000000002</v>
      </c>
      <c r="I642" s="224"/>
      <c r="J642" s="219"/>
      <c r="K642" s="219"/>
      <c r="L642" s="225"/>
      <c r="M642" s="226"/>
      <c r="N642" s="227"/>
      <c r="O642" s="227"/>
      <c r="P642" s="227"/>
      <c r="Q642" s="227"/>
      <c r="R642" s="227"/>
      <c r="S642" s="227"/>
      <c r="T642" s="228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T642" s="229" t="s">
        <v>183</v>
      </c>
      <c r="AU642" s="229" t="s">
        <v>85</v>
      </c>
      <c r="AV642" s="13" t="s">
        <v>85</v>
      </c>
      <c r="AW642" s="13" t="s">
        <v>35</v>
      </c>
      <c r="AX642" s="13" t="s">
        <v>76</v>
      </c>
      <c r="AY642" s="229" t="s">
        <v>175</v>
      </c>
    </row>
    <row r="643" s="13" customFormat="1">
      <c r="A643" s="13"/>
      <c r="B643" s="218"/>
      <c r="C643" s="219"/>
      <c r="D643" s="220" t="s">
        <v>183</v>
      </c>
      <c r="E643" s="221" t="s">
        <v>19</v>
      </c>
      <c r="F643" s="222" t="s">
        <v>300</v>
      </c>
      <c r="G643" s="219"/>
      <c r="H643" s="223">
        <v>1.8</v>
      </c>
      <c r="I643" s="224"/>
      <c r="J643" s="219"/>
      <c r="K643" s="219"/>
      <c r="L643" s="225"/>
      <c r="M643" s="226"/>
      <c r="N643" s="227"/>
      <c r="O643" s="227"/>
      <c r="P643" s="227"/>
      <c r="Q643" s="227"/>
      <c r="R643" s="227"/>
      <c r="S643" s="227"/>
      <c r="T643" s="228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T643" s="229" t="s">
        <v>183</v>
      </c>
      <c r="AU643" s="229" t="s">
        <v>85</v>
      </c>
      <c r="AV643" s="13" t="s">
        <v>85</v>
      </c>
      <c r="AW643" s="13" t="s">
        <v>35</v>
      </c>
      <c r="AX643" s="13" t="s">
        <v>76</v>
      </c>
      <c r="AY643" s="229" t="s">
        <v>175</v>
      </c>
    </row>
    <row r="644" s="14" customFormat="1">
      <c r="A644" s="14"/>
      <c r="B644" s="230"/>
      <c r="C644" s="231"/>
      <c r="D644" s="220" t="s">
        <v>183</v>
      </c>
      <c r="E644" s="232" t="s">
        <v>108</v>
      </c>
      <c r="F644" s="233" t="s">
        <v>186</v>
      </c>
      <c r="G644" s="231"/>
      <c r="H644" s="234">
        <v>7.8700000000000001</v>
      </c>
      <c r="I644" s="235"/>
      <c r="J644" s="231"/>
      <c r="K644" s="231"/>
      <c r="L644" s="236"/>
      <c r="M644" s="237"/>
      <c r="N644" s="238"/>
      <c r="O644" s="238"/>
      <c r="P644" s="238"/>
      <c r="Q644" s="238"/>
      <c r="R644" s="238"/>
      <c r="S644" s="238"/>
      <c r="T644" s="239"/>
      <c r="U644" s="14"/>
      <c r="V644" s="14"/>
      <c r="W644" s="14"/>
      <c r="X644" s="14"/>
      <c r="Y644" s="14"/>
      <c r="Z644" s="14"/>
      <c r="AA644" s="14"/>
      <c r="AB644" s="14"/>
      <c r="AC644" s="14"/>
      <c r="AD644" s="14"/>
      <c r="AE644" s="14"/>
      <c r="AT644" s="240" t="s">
        <v>183</v>
      </c>
      <c r="AU644" s="240" t="s">
        <v>85</v>
      </c>
      <c r="AV644" s="14" t="s">
        <v>181</v>
      </c>
      <c r="AW644" s="14" t="s">
        <v>35</v>
      </c>
      <c r="AX644" s="14" t="s">
        <v>36</v>
      </c>
      <c r="AY644" s="240" t="s">
        <v>175</v>
      </c>
    </row>
    <row r="645" s="2" customFormat="1" ht="14.4" customHeight="1">
      <c r="A645" s="40"/>
      <c r="B645" s="41"/>
      <c r="C645" s="262" t="s">
        <v>900</v>
      </c>
      <c r="D645" s="262" t="s">
        <v>265</v>
      </c>
      <c r="E645" s="263" t="s">
        <v>901</v>
      </c>
      <c r="F645" s="264" t="s">
        <v>902</v>
      </c>
      <c r="G645" s="265" t="s">
        <v>88</v>
      </c>
      <c r="H645" s="266">
        <v>8.657</v>
      </c>
      <c r="I645" s="267"/>
      <c r="J645" s="268">
        <f>ROUND(I645*H645,2)</f>
        <v>0</v>
      </c>
      <c r="K645" s="269"/>
      <c r="L645" s="270"/>
      <c r="M645" s="271" t="s">
        <v>19</v>
      </c>
      <c r="N645" s="272" t="s">
        <v>47</v>
      </c>
      <c r="O645" s="86"/>
      <c r="P645" s="214">
        <f>O645*H645</f>
        <v>0</v>
      </c>
      <c r="Q645" s="214">
        <v>0.0177</v>
      </c>
      <c r="R645" s="214">
        <f>Q645*H645</f>
        <v>0.1532289</v>
      </c>
      <c r="S645" s="214">
        <v>0</v>
      </c>
      <c r="T645" s="215">
        <f>S645*H645</f>
        <v>0</v>
      </c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  <c r="AE645" s="40"/>
      <c r="AR645" s="216" t="s">
        <v>383</v>
      </c>
      <c r="AT645" s="216" t="s">
        <v>265</v>
      </c>
      <c r="AU645" s="216" t="s">
        <v>85</v>
      </c>
      <c r="AY645" s="19" t="s">
        <v>175</v>
      </c>
      <c r="BE645" s="217">
        <f>IF(N645="základní",J645,0)</f>
        <v>0</v>
      </c>
      <c r="BF645" s="217">
        <f>IF(N645="snížená",J645,0)</f>
        <v>0</v>
      </c>
      <c r="BG645" s="217">
        <f>IF(N645="zákl. přenesená",J645,0)</f>
        <v>0</v>
      </c>
      <c r="BH645" s="217">
        <f>IF(N645="sníž. přenesená",J645,0)</f>
        <v>0</v>
      </c>
      <c r="BI645" s="217">
        <f>IF(N645="nulová",J645,0)</f>
        <v>0</v>
      </c>
      <c r="BJ645" s="19" t="s">
        <v>36</v>
      </c>
      <c r="BK645" s="217">
        <f>ROUND(I645*H645,2)</f>
        <v>0</v>
      </c>
      <c r="BL645" s="19" t="s">
        <v>277</v>
      </c>
      <c r="BM645" s="216" t="s">
        <v>903</v>
      </c>
    </row>
    <row r="646" s="13" customFormat="1">
      <c r="A646" s="13"/>
      <c r="B646" s="218"/>
      <c r="C646" s="219"/>
      <c r="D646" s="220" t="s">
        <v>183</v>
      </c>
      <c r="E646" s="221" t="s">
        <v>19</v>
      </c>
      <c r="F646" s="222" t="s">
        <v>904</v>
      </c>
      <c r="G646" s="219"/>
      <c r="H646" s="223">
        <v>8.657</v>
      </c>
      <c r="I646" s="224"/>
      <c r="J646" s="219"/>
      <c r="K646" s="219"/>
      <c r="L646" s="225"/>
      <c r="M646" s="226"/>
      <c r="N646" s="227"/>
      <c r="O646" s="227"/>
      <c r="P646" s="227"/>
      <c r="Q646" s="227"/>
      <c r="R646" s="227"/>
      <c r="S646" s="227"/>
      <c r="T646" s="228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T646" s="229" t="s">
        <v>183</v>
      </c>
      <c r="AU646" s="229" t="s">
        <v>85</v>
      </c>
      <c r="AV646" s="13" t="s">
        <v>85</v>
      </c>
      <c r="AW646" s="13" t="s">
        <v>35</v>
      </c>
      <c r="AX646" s="13" t="s">
        <v>76</v>
      </c>
      <c r="AY646" s="229" t="s">
        <v>175</v>
      </c>
    </row>
    <row r="647" s="14" customFormat="1">
      <c r="A647" s="14"/>
      <c r="B647" s="230"/>
      <c r="C647" s="231"/>
      <c r="D647" s="220" t="s">
        <v>183</v>
      </c>
      <c r="E647" s="232" t="s">
        <v>19</v>
      </c>
      <c r="F647" s="233" t="s">
        <v>186</v>
      </c>
      <c r="G647" s="231"/>
      <c r="H647" s="234">
        <v>8.657</v>
      </c>
      <c r="I647" s="235"/>
      <c r="J647" s="231"/>
      <c r="K647" s="231"/>
      <c r="L647" s="236"/>
      <c r="M647" s="237"/>
      <c r="N647" s="238"/>
      <c r="O647" s="238"/>
      <c r="P647" s="238"/>
      <c r="Q647" s="238"/>
      <c r="R647" s="238"/>
      <c r="S647" s="238"/>
      <c r="T647" s="239"/>
      <c r="U647" s="14"/>
      <c r="V647" s="14"/>
      <c r="W647" s="14"/>
      <c r="X647" s="14"/>
      <c r="Y647" s="14"/>
      <c r="Z647" s="14"/>
      <c r="AA647" s="14"/>
      <c r="AB647" s="14"/>
      <c r="AC647" s="14"/>
      <c r="AD647" s="14"/>
      <c r="AE647" s="14"/>
      <c r="AT647" s="240" t="s">
        <v>183</v>
      </c>
      <c r="AU647" s="240" t="s">
        <v>85</v>
      </c>
      <c r="AV647" s="14" t="s">
        <v>181</v>
      </c>
      <c r="AW647" s="14" t="s">
        <v>35</v>
      </c>
      <c r="AX647" s="14" t="s">
        <v>36</v>
      </c>
      <c r="AY647" s="240" t="s">
        <v>175</v>
      </c>
    </row>
    <row r="648" s="2" customFormat="1" ht="24.15" customHeight="1">
      <c r="A648" s="40"/>
      <c r="B648" s="41"/>
      <c r="C648" s="204" t="s">
        <v>905</v>
      </c>
      <c r="D648" s="204" t="s">
        <v>178</v>
      </c>
      <c r="E648" s="205" t="s">
        <v>906</v>
      </c>
      <c r="F648" s="206" t="s">
        <v>907</v>
      </c>
      <c r="G648" s="207" t="s">
        <v>88</v>
      </c>
      <c r="H648" s="208">
        <v>6.7699999999999996</v>
      </c>
      <c r="I648" s="209"/>
      <c r="J648" s="210">
        <f>ROUND(I648*H648,2)</f>
        <v>0</v>
      </c>
      <c r="K648" s="211"/>
      <c r="L648" s="46"/>
      <c r="M648" s="212" t="s">
        <v>19</v>
      </c>
      <c r="N648" s="213" t="s">
        <v>47</v>
      </c>
      <c r="O648" s="86"/>
      <c r="P648" s="214">
        <f>O648*H648</f>
        <v>0</v>
      </c>
      <c r="Q648" s="214">
        <v>0.0068900000000000003</v>
      </c>
      <c r="R648" s="214">
        <f>Q648*H648</f>
        <v>0.046645300000000001</v>
      </c>
      <c r="S648" s="214">
        <v>0</v>
      </c>
      <c r="T648" s="215">
        <f>S648*H648</f>
        <v>0</v>
      </c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  <c r="AE648" s="40"/>
      <c r="AR648" s="216" t="s">
        <v>277</v>
      </c>
      <c r="AT648" s="216" t="s">
        <v>178</v>
      </c>
      <c r="AU648" s="216" t="s">
        <v>85</v>
      </c>
      <c r="AY648" s="19" t="s">
        <v>175</v>
      </c>
      <c r="BE648" s="217">
        <f>IF(N648="základní",J648,0)</f>
        <v>0</v>
      </c>
      <c r="BF648" s="217">
        <f>IF(N648="snížená",J648,0)</f>
        <v>0</v>
      </c>
      <c r="BG648" s="217">
        <f>IF(N648="zákl. přenesená",J648,0)</f>
        <v>0</v>
      </c>
      <c r="BH648" s="217">
        <f>IF(N648="sníž. přenesená",J648,0)</f>
        <v>0</v>
      </c>
      <c r="BI648" s="217">
        <f>IF(N648="nulová",J648,0)</f>
        <v>0</v>
      </c>
      <c r="BJ648" s="19" t="s">
        <v>36</v>
      </c>
      <c r="BK648" s="217">
        <f>ROUND(I648*H648,2)</f>
        <v>0</v>
      </c>
      <c r="BL648" s="19" t="s">
        <v>277</v>
      </c>
      <c r="BM648" s="216" t="s">
        <v>908</v>
      </c>
    </row>
    <row r="649" s="13" customFormat="1">
      <c r="A649" s="13"/>
      <c r="B649" s="218"/>
      <c r="C649" s="219"/>
      <c r="D649" s="220" t="s">
        <v>183</v>
      </c>
      <c r="E649" s="221" t="s">
        <v>19</v>
      </c>
      <c r="F649" s="222" t="s">
        <v>293</v>
      </c>
      <c r="G649" s="219"/>
      <c r="H649" s="223">
        <v>3.7200000000000002</v>
      </c>
      <c r="I649" s="224"/>
      <c r="J649" s="219"/>
      <c r="K649" s="219"/>
      <c r="L649" s="225"/>
      <c r="M649" s="226"/>
      <c r="N649" s="227"/>
      <c r="O649" s="227"/>
      <c r="P649" s="227"/>
      <c r="Q649" s="227"/>
      <c r="R649" s="227"/>
      <c r="S649" s="227"/>
      <c r="T649" s="228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T649" s="229" t="s">
        <v>183</v>
      </c>
      <c r="AU649" s="229" t="s">
        <v>85</v>
      </c>
      <c r="AV649" s="13" t="s">
        <v>85</v>
      </c>
      <c r="AW649" s="13" t="s">
        <v>35</v>
      </c>
      <c r="AX649" s="13" t="s">
        <v>76</v>
      </c>
      <c r="AY649" s="229" t="s">
        <v>175</v>
      </c>
    </row>
    <row r="650" s="13" customFormat="1">
      <c r="A650" s="13"/>
      <c r="B650" s="218"/>
      <c r="C650" s="219"/>
      <c r="D650" s="220" t="s">
        <v>183</v>
      </c>
      <c r="E650" s="221" t="s">
        <v>19</v>
      </c>
      <c r="F650" s="222" t="s">
        <v>296</v>
      </c>
      <c r="G650" s="219"/>
      <c r="H650" s="223">
        <v>3.0499999999999998</v>
      </c>
      <c r="I650" s="224"/>
      <c r="J650" s="219"/>
      <c r="K650" s="219"/>
      <c r="L650" s="225"/>
      <c r="M650" s="226"/>
      <c r="N650" s="227"/>
      <c r="O650" s="227"/>
      <c r="P650" s="227"/>
      <c r="Q650" s="227"/>
      <c r="R650" s="227"/>
      <c r="S650" s="227"/>
      <c r="T650" s="228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T650" s="229" t="s">
        <v>183</v>
      </c>
      <c r="AU650" s="229" t="s">
        <v>85</v>
      </c>
      <c r="AV650" s="13" t="s">
        <v>85</v>
      </c>
      <c r="AW650" s="13" t="s">
        <v>35</v>
      </c>
      <c r="AX650" s="13" t="s">
        <v>76</v>
      </c>
      <c r="AY650" s="229" t="s">
        <v>175</v>
      </c>
    </row>
    <row r="651" s="14" customFormat="1">
      <c r="A651" s="14"/>
      <c r="B651" s="230"/>
      <c r="C651" s="231"/>
      <c r="D651" s="220" t="s">
        <v>183</v>
      </c>
      <c r="E651" s="232" t="s">
        <v>111</v>
      </c>
      <c r="F651" s="233" t="s">
        <v>186</v>
      </c>
      <c r="G651" s="231"/>
      <c r="H651" s="234">
        <v>6.7699999999999996</v>
      </c>
      <c r="I651" s="235"/>
      <c r="J651" s="231"/>
      <c r="K651" s="231"/>
      <c r="L651" s="236"/>
      <c r="M651" s="237"/>
      <c r="N651" s="238"/>
      <c r="O651" s="238"/>
      <c r="P651" s="238"/>
      <c r="Q651" s="238"/>
      <c r="R651" s="238"/>
      <c r="S651" s="238"/>
      <c r="T651" s="239"/>
      <c r="U651" s="14"/>
      <c r="V651" s="14"/>
      <c r="W651" s="14"/>
      <c r="X651" s="14"/>
      <c r="Y651" s="14"/>
      <c r="Z651" s="14"/>
      <c r="AA651" s="14"/>
      <c r="AB651" s="14"/>
      <c r="AC651" s="14"/>
      <c r="AD651" s="14"/>
      <c r="AE651" s="14"/>
      <c r="AT651" s="240" t="s">
        <v>183</v>
      </c>
      <c r="AU651" s="240" t="s">
        <v>85</v>
      </c>
      <c r="AV651" s="14" t="s">
        <v>181</v>
      </c>
      <c r="AW651" s="14" t="s">
        <v>35</v>
      </c>
      <c r="AX651" s="14" t="s">
        <v>36</v>
      </c>
      <c r="AY651" s="240" t="s">
        <v>175</v>
      </c>
    </row>
    <row r="652" s="2" customFormat="1" ht="14.4" customHeight="1">
      <c r="A652" s="40"/>
      <c r="B652" s="41"/>
      <c r="C652" s="262" t="s">
        <v>909</v>
      </c>
      <c r="D652" s="262" t="s">
        <v>265</v>
      </c>
      <c r="E652" s="263" t="s">
        <v>910</v>
      </c>
      <c r="F652" s="264" t="s">
        <v>911</v>
      </c>
      <c r="G652" s="265" t="s">
        <v>88</v>
      </c>
      <c r="H652" s="266">
        <v>7.4470000000000001</v>
      </c>
      <c r="I652" s="267"/>
      <c r="J652" s="268">
        <f>ROUND(I652*H652,2)</f>
        <v>0</v>
      </c>
      <c r="K652" s="269"/>
      <c r="L652" s="270"/>
      <c r="M652" s="271" t="s">
        <v>19</v>
      </c>
      <c r="N652" s="272" t="s">
        <v>47</v>
      </c>
      <c r="O652" s="86"/>
      <c r="P652" s="214">
        <f>O652*H652</f>
        <v>0</v>
      </c>
      <c r="Q652" s="214">
        <v>0.019199999999999998</v>
      </c>
      <c r="R652" s="214">
        <f>Q652*H652</f>
        <v>0.14298239999999998</v>
      </c>
      <c r="S652" s="214">
        <v>0</v>
      </c>
      <c r="T652" s="215">
        <f>S652*H652</f>
        <v>0</v>
      </c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  <c r="AE652" s="40"/>
      <c r="AR652" s="216" t="s">
        <v>383</v>
      </c>
      <c r="AT652" s="216" t="s">
        <v>265</v>
      </c>
      <c r="AU652" s="216" t="s">
        <v>85</v>
      </c>
      <c r="AY652" s="19" t="s">
        <v>175</v>
      </c>
      <c r="BE652" s="217">
        <f>IF(N652="základní",J652,0)</f>
        <v>0</v>
      </c>
      <c r="BF652" s="217">
        <f>IF(N652="snížená",J652,0)</f>
        <v>0</v>
      </c>
      <c r="BG652" s="217">
        <f>IF(N652="zákl. přenesená",J652,0)</f>
        <v>0</v>
      </c>
      <c r="BH652" s="217">
        <f>IF(N652="sníž. přenesená",J652,0)</f>
        <v>0</v>
      </c>
      <c r="BI652" s="217">
        <f>IF(N652="nulová",J652,0)</f>
        <v>0</v>
      </c>
      <c r="BJ652" s="19" t="s">
        <v>36</v>
      </c>
      <c r="BK652" s="217">
        <f>ROUND(I652*H652,2)</f>
        <v>0</v>
      </c>
      <c r="BL652" s="19" t="s">
        <v>277</v>
      </c>
      <c r="BM652" s="216" t="s">
        <v>912</v>
      </c>
    </row>
    <row r="653" s="13" customFormat="1">
      <c r="A653" s="13"/>
      <c r="B653" s="218"/>
      <c r="C653" s="219"/>
      <c r="D653" s="220" t="s">
        <v>183</v>
      </c>
      <c r="E653" s="221" t="s">
        <v>19</v>
      </c>
      <c r="F653" s="222" t="s">
        <v>913</v>
      </c>
      <c r="G653" s="219"/>
      <c r="H653" s="223">
        <v>7.4470000000000001</v>
      </c>
      <c r="I653" s="224"/>
      <c r="J653" s="219"/>
      <c r="K653" s="219"/>
      <c r="L653" s="225"/>
      <c r="M653" s="226"/>
      <c r="N653" s="227"/>
      <c r="O653" s="227"/>
      <c r="P653" s="227"/>
      <c r="Q653" s="227"/>
      <c r="R653" s="227"/>
      <c r="S653" s="227"/>
      <c r="T653" s="228"/>
      <c r="U653" s="13"/>
      <c r="V653" s="13"/>
      <c r="W653" s="13"/>
      <c r="X653" s="13"/>
      <c r="Y653" s="13"/>
      <c r="Z653" s="13"/>
      <c r="AA653" s="13"/>
      <c r="AB653" s="13"/>
      <c r="AC653" s="13"/>
      <c r="AD653" s="13"/>
      <c r="AE653" s="13"/>
      <c r="AT653" s="229" t="s">
        <v>183</v>
      </c>
      <c r="AU653" s="229" t="s">
        <v>85</v>
      </c>
      <c r="AV653" s="13" t="s">
        <v>85</v>
      </c>
      <c r="AW653" s="13" t="s">
        <v>35</v>
      </c>
      <c r="AX653" s="13" t="s">
        <v>76</v>
      </c>
      <c r="AY653" s="229" t="s">
        <v>175</v>
      </c>
    </row>
    <row r="654" s="14" customFormat="1">
      <c r="A654" s="14"/>
      <c r="B654" s="230"/>
      <c r="C654" s="231"/>
      <c r="D654" s="220" t="s">
        <v>183</v>
      </c>
      <c r="E654" s="232" t="s">
        <v>19</v>
      </c>
      <c r="F654" s="233" t="s">
        <v>186</v>
      </c>
      <c r="G654" s="231"/>
      <c r="H654" s="234">
        <v>7.4470000000000001</v>
      </c>
      <c r="I654" s="235"/>
      <c r="J654" s="231"/>
      <c r="K654" s="231"/>
      <c r="L654" s="236"/>
      <c r="M654" s="237"/>
      <c r="N654" s="238"/>
      <c r="O654" s="238"/>
      <c r="P654" s="238"/>
      <c r="Q654" s="238"/>
      <c r="R654" s="238"/>
      <c r="S654" s="238"/>
      <c r="T654" s="239"/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  <c r="AE654" s="14"/>
      <c r="AT654" s="240" t="s">
        <v>183</v>
      </c>
      <c r="AU654" s="240" t="s">
        <v>85</v>
      </c>
      <c r="AV654" s="14" t="s">
        <v>181</v>
      </c>
      <c r="AW654" s="14" t="s">
        <v>35</v>
      </c>
      <c r="AX654" s="14" t="s">
        <v>36</v>
      </c>
      <c r="AY654" s="240" t="s">
        <v>175</v>
      </c>
    </row>
    <row r="655" s="2" customFormat="1" ht="14.4" customHeight="1">
      <c r="A655" s="40"/>
      <c r="B655" s="41"/>
      <c r="C655" s="204" t="s">
        <v>914</v>
      </c>
      <c r="D655" s="204" t="s">
        <v>178</v>
      </c>
      <c r="E655" s="205" t="s">
        <v>915</v>
      </c>
      <c r="F655" s="206" t="s">
        <v>916</v>
      </c>
      <c r="G655" s="207" t="s">
        <v>88</v>
      </c>
      <c r="H655" s="208">
        <v>7.8700000000000001</v>
      </c>
      <c r="I655" s="209"/>
      <c r="J655" s="210">
        <f>ROUND(I655*H655,2)</f>
        <v>0</v>
      </c>
      <c r="K655" s="211"/>
      <c r="L655" s="46"/>
      <c r="M655" s="212" t="s">
        <v>19</v>
      </c>
      <c r="N655" s="213" t="s">
        <v>47</v>
      </c>
      <c r="O655" s="86"/>
      <c r="P655" s="214">
        <f>O655*H655</f>
        <v>0</v>
      </c>
      <c r="Q655" s="214">
        <v>0.0015</v>
      </c>
      <c r="R655" s="214">
        <f>Q655*H655</f>
        <v>0.011805000000000001</v>
      </c>
      <c r="S655" s="214">
        <v>0</v>
      </c>
      <c r="T655" s="215">
        <f>S655*H655</f>
        <v>0</v>
      </c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  <c r="AE655" s="40"/>
      <c r="AR655" s="216" t="s">
        <v>277</v>
      </c>
      <c r="AT655" s="216" t="s">
        <v>178</v>
      </c>
      <c r="AU655" s="216" t="s">
        <v>85</v>
      </c>
      <c r="AY655" s="19" t="s">
        <v>175</v>
      </c>
      <c r="BE655" s="217">
        <f>IF(N655="základní",J655,0)</f>
        <v>0</v>
      </c>
      <c r="BF655" s="217">
        <f>IF(N655="snížená",J655,0)</f>
        <v>0</v>
      </c>
      <c r="BG655" s="217">
        <f>IF(N655="zákl. přenesená",J655,0)</f>
        <v>0</v>
      </c>
      <c r="BH655" s="217">
        <f>IF(N655="sníž. přenesená",J655,0)</f>
        <v>0</v>
      </c>
      <c r="BI655" s="217">
        <f>IF(N655="nulová",J655,0)</f>
        <v>0</v>
      </c>
      <c r="BJ655" s="19" t="s">
        <v>36</v>
      </c>
      <c r="BK655" s="217">
        <f>ROUND(I655*H655,2)</f>
        <v>0</v>
      </c>
      <c r="BL655" s="19" t="s">
        <v>277</v>
      </c>
      <c r="BM655" s="216" t="s">
        <v>917</v>
      </c>
    </row>
    <row r="656" s="13" customFormat="1">
      <c r="A656" s="13"/>
      <c r="B656" s="218"/>
      <c r="C656" s="219"/>
      <c r="D656" s="220" t="s">
        <v>183</v>
      </c>
      <c r="E656" s="221" t="s">
        <v>19</v>
      </c>
      <c r="F656" s="222" t="s">
        <v>108</v>
      </c>
      <c r="G656" s="219"/>
      <c r="H656" s="223">
        <v>7.8700000000000001</v>
      </c>
      <c r="I656" s="224"/>
      <c r="J656" s="219"/>
      <c r="K656" s="219"/>
      <c r="L656" s="225"/>
      <c r="M656" s="226"/>
      <c r="N656" s="227"/>
      <c r="O656" s="227"/>
      <c r="P656" s="227"/>
      <c r="Q656" s="227"/>
      <c r="R656" s="227"/>
      <c r="S656" s="227"/>
      <c r="T656" s="228"/>
      <c r="U656" s="13"/>
      <c r="V656" s="13"/>
      <c r="W656" s="13"/>
      <c r="X656" s="13"/>
      <c r="Y656" s="13"/>
      <c r="Z656" s="13"/>
      <c r="AA656" s="13"/>
      <c r="AB656" s="13"/>
      <c r="AC656" s="13"/>
      <c r="AD656" s="13"/>
      <c r="AE656" s="13"/>
      <c r="AT656" s="229" t="s">
        <v>183</v>
      </c>
      <c r="AU656" s="229" t="s">
        <v>85</v>
      </c>
      <c r="AV656" s="13" t="s">
        <v>85</v>
      </c>
      <c r="AW656" s="13" t="s">
        <v>35</v>
      </c>
      <c r="AX656" s="13" t="s">
        <v>76</v>
      </c>
      <c r="AY656" s="229" t="s">
        <v>175</v>
      </c>
    </row>
    <row r="657" s="14" customFormat="1">
      <c r="A657" s="14"/>
      <c r="B657" s="230"/>
      <c r="C657" s="231"/>
      <c r="D657" s="220" t="s">
        <v>183</v>
      </c>
      <c r="E657" s="232" t="s">
        <v>19</v>
      </c>
      <c r="F657" s="233" t="s">
        <v>186</v>
      </c>
      <c r="G657" s="231"/>
      <c r="H657" s="234">
        <v>7.8700000000000001</v>
      </c>
      <c r="I657" s="235"/>
      <c r="J657" s="231"/>
      <c r="K657" s="231"/>
      <c r="L657" s="236"/>
      <c r="M657" s="237"/>
      <c r="N657" s="238"/>
      <c r="O657" s="238"/>
      <c r="P657" s="238"/>
      <c r="Q657" s="238"/>
      <c r="R657" s="238"/>
      <c r="S657" s="238"/>
      <c r="T657" s="239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  <c r="AE657" s="14"/>
      <c r="AT657" s="240" t="s">
        <v>183</v>
      </c>
      <c r="AU657" s="240" t="s">
        <v>85</v>
      </c>
      <c r="AV657" s="14" t="s">
        <v>181</v>
      </c>
      <c r="AW657" s="14" t="s">
        <v>35</v>
      </c>
      <c r="AX657" s="14" t="s">
        <v>36</v>
      </c>
      <c r="AY657" s="240" t="s">
        <v>175</v>
      </c>
    </row>
    <row r="658" s="2" customFormat="1" ht="14.4" customHeight="1">
      <c r="A658" s="40"/>
      <c r="B658" s="41"/>
      <c r="C658" s="204" t="s">
        <v>918</v>
      </c>
      <c r="D658" s="204" t="s">
        <v>178</v>
      </c>
      <c r="E658" s="205" t="s">
        <v>919</v>
      </c>
      <c r="F658" s="206" t="s">
        <v>920</v>
      </c>
      <c r="G658" s="207" t="s">
        <v>105</v>
      </c>
      <c r="H658" s="208">
        <v>35.619999999999997</v>
      </c>
      <c r="I658" s="209"/>
      <c r="J658" s="210">
        <f>ROUND(I658*H658,2)</f>
        <v>0</v>
      </c>
      <c r="K658" s="211"/>
      <c r="L658" s="46"/>
      <c r="M658" s="212" t="s">
        <v>19</v>
      </c>
      <c r="N658" s="213" t="s">
        <v>47</v>
      </c>
      <c r="O658" s="86"/>
      <c r="P658" s="214">
        <f>O658*H658</f>
        <v>0</v>
      </c>
      <c r="Q658" s="214">
        <v>3.0000000000000001E-05</v>
      </c>
      <c r="R658" s="214">
        <f>Q658*H658</f>
        <v>0.0010685999999999999</v>
      </c>
      <c r="S658" s="214">
        <v>0</v>
      </c>
      <c r="T658" s="215">
        <f>S658*H658</f>
        <v>0</v>
      </c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  <c r="AE658" s="40"/>
      <c r="AR658" s="216" t="s">
        <v>277</v>
      </c>
      <c r="AT658" s="216" t="s">
        <v>178</v>
      </c>
      <c r="AU658" s="216" t="s">
        <v>85</v>
      </c>
      <c r="AY658" s="19" t="s">
        <v>175</v>
      </c>
      <c r="BE658" s="217">
        <f>IF(N658="základní",J658,0)</f>
        <v>0</v>
      </c>
      <c r="BF658" s="217">
        <f>IF(N658="snížená",J658,0)</f>
        <v>0</v>
      </c>
      <c r="BG658" s="217">
        <f>IF(N658="zákl. přenesená",J658,0)</f>
        <v>0</v>
      </c>
      <c r="BH658" s="217">
        <f>IF(N658="sníž. přenesená",J658,0)</f>
        <v>0</v>
      </c>
      <c r="BI658" s="217">
        <f>IF(N658="nulová",J658,0)</f>
        <v>0</v>
      </c>
      <c r="BJ658" s="19" t="s">
        <v>36</v>
      </c>
      <c r="BK658" s="217">
        <f>ROUND(I658*H658,2)</f>
        <v>0</v>
      </c>
      <c r="BL658" s="19" t="s">
        <v>277</v>
      </c>
      <c r="BM658" s="216" t="s">
        <v>921</v>
      </c>
    </row>
    <row r="659" s="13" customFormat="1">
      <c r="A659" s="13"/>
      <c r="B659" s="218"/>
      <c r="C659" s="219"/>
      <c r="D659" s="220" t="s">
        <v>183</v>
      </c>
      <c r="E659" s="221" t="s">
        <v>19</v>
      </c>
      <c r="F659" s="222" t="s">
        <v>113</v>
      </c>
      <c r="G659" s="219"/>
      <c r="H659" s="223">
        <v>15.6</v>
      </c>
      <c r="I659" s="224"/>
      <c r="J659" s="219"/>
      <c r="K659" s="219"/>
      <c r="L659" s="225"/>
      <c r="M659" s="226"/>
      <c r="N659" s="227"/>
      <c r="O659" s="227"/>
      <c r="P659" s="227"/>
      <c r="Q659" s="227"/>
      <c r="R659" s="227"/>
      <c r="S659" s="227"/>
      <c r="T659" s="228"/>
      <c r="U659" s="13"/>
      <c r="V659" s="13"/>
      <c r="W659" s="13"/>
      <c r="X659" s="13"/>
      <c r="Y659" s="13"/>
      <c r="Z659" s="13"/>
      <c r="AA659" s="13"/>
      <c r="AB659" s="13"/>
      <c r="AC659" s="13"/>
      <c r="AD659" s="13"/>
      <c r="AE659" s="13"/>
      <c r="AT659" s="229" t="s">
        <v>183</v>
      </c>
      <c r="AU659" s="229" t="s">
        <v>85</v>
      </c>
      <c r="AV659" s="13" t="s">
        <v>85</v>
      </c>
      <c r="AW659" s="13" t="s">
        <v>35</v>
      </c>
      <c r="AX659" s="13" t="s">
        <v>76</v>
      </c>
      <c r="AY659" s="229" t="s">
        <v>175</v>
      </c>
    </row>
    <row r="660" s="16" customFormat="1">
      <c r="A660" s="16"/>
      <c r="B660" s="251"/>
      <c r="C660" s="252"/>
      <c r="D660" s="220" t="s">
        <v>183</v>
      </c>
      <c r="E660" s="253" t="s">
        <v>19</v>
      </c>
      <c r="F660" s="254" t="s">
        <v>192</v>
      </c>
      <c r="G660" s="252"/>
      <c r="H660" s="255">
        <v>15.6</v>
      </c>
      <c r="I660" s="256"/>
      <c r="J660" s="252"/>
      <c r="K660" s="252"/>
      <c r="L660" s="257"/>
      <c r="M660" s="258"/>
      <c r="N660" s="259"/>
      <c r="O660" s="259"/>
      <c r="P660" s="259"/>
      <c r="Q660" s="259"/>
      <c r="R660" s="259"/>
      <c r="S660" s="259"/>
      <c r="T660" s="260"/>
      <c r="U660" s="16"/>
      <c r="V660" s="16"/>
      <c r="W660" s="16"/>
      <c r="X660" s="16"/>
      <c r="Y660" s="16"/>
      <c r="Z660" s="16"/>
      <c r="AA660" s="16"/>
      <c r="AB660" s="16"/>
      <c r="AC660" s="16"/>
      <c r="AD660" s="16"/>
      <c r="AE660" s="16"/>
      <c r="AT660" s="261" t="s">
        <v>183</v>
      </c>
      <c r="AU660" s="261" t="s">
        <v>85</v>
      </c>
      <c r="AV660" s="16" t="s">
        <v>176</v>
      </c>
      <c r="AW660" s="16" t="s">
        <v>35</v>
      </c>
      <c r="AX660" s="16" t="s">
        <v>76</v>
      </c>
      <c r="AY660" s="261" t="s">
        <v>175</v>
      </c>
    </row>
    <row r="661" s="13" customFormat="1">
      <c r="A661" s="13"/>
      <c r="B661" s="218"/>
      <c r="C661" s="219"/>
      <c r="D661" s="220" t="s">
        <v>183</v>
      </c>
      <c r="E661" s="221" t="s">
        <v>19</v>
      </c>
      <c r="F661" s="222" t="s">
        <v>922</v>
      </c>
      <c r="G661" s="219"/>
      <c r="H661" s="223">
        <v>7.9199999999999999</v>
      </c>
      <c r="I661" s="224"/>
      <c r="J661" s="219"/>
      <c r="K661" s="219"/>
      <c r="L661" s="225"/>
      <c r="M661" s="226"/>
      <c r="N661" s="227"/>
      <c r="O661" s="227"/>
      <c r="P661" s="227"/>
      <c r="Q661" s="227"/>
      <c r="R661" s="227"/>
      <c r="S661" s="227"/>
      <c r="T661" s="228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T661" s="229" t="s">
        <v>183</v>
      </c>
      <c r="AU661" s="229" t="s">
        <v>85</v>
      </c>
      <c r="AV661" s="13" t="s">
        <v>85</v>
      </c>
      <c r="AW661" s="13" t="s">
        <v>35</v>
      </c>
      <c r="AX661" s="13" t="s">
        <v>76</v>
      </c>
      <c r="AY661" s="229" t="s">
        <v>175</v>
      </c>
    </row>
    <row r="662" s="13" customFormat="1">
      <c r="A662" s="13"/>
      <c r="B662" s="218"/>
      <c r="C662" s="219"/>
      <c r="D662" s="220" t="s">
        <v>183</v>
      </c>
      <c r="E662" s="221" t="s">
        <v>19</v>
      </c>
      <c r="F662" s="222" t="s">
        <v>923</v>
      </c>
      <c r="G662" s="219"/>
      <c r="H662" s="223">
        <v>6.3399999999999999</v>
      </c>
      <c r="I662" s="224"/>
      <c r="J662" s="219"/>
      <c r="K662" s="219"/>
      <c r="L662" s="225"/>
      <c r="M662" s="226"/>
      <c r="N662" s="227"/>
      <c r="O662" s="227"/>
      <c r="P662" s="227"/>
      <c r="Q662" s="227"/>
      <c r="R662" s="227"/>
      <c r="S662" s="227"/>
      <c r="T662" s="228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  <c r="AE662" s="13"/>
      <c r="AT662" s="229" t="s">
        <v>183</v>
      </c>
      <c r="AU662" s="229" t="s">
        <v>85</v>
      </c>
      <c r="AV662" s="13" t="s">
        <v>85</v>
      </c>
      <c r="AW662" s="13" t="s">
        <v>35</v>
      </c>
      <c r="AX662" s="13" t="s">
        <v>76</v>
      </c>
      <c r="AY662" s="229" t="s">
        <v>175</v>
      </c>
    </row>
    <row r="663" s="13" customFormat="1">
      <c r="A663" s="13"/>
      <c r="B663" s="218"/>
      <c r="C663" s="219"/>
      <c r="D663" s="220" t="s">
        <v>183</v>
      </c>
      <c r="E663" s="221" t="s">
        <v>19</v>
      </c>
      <c r="F663" s="222" t="s">
        <v>924</v>
      </c>
      <c r="G663" s="219"/>
      <c r="H663" s="223">
        <v>5.7599999999999998</v>
      </c>
      <c r="I663" s="224"/>
      <c r="J663" s="219"/>
      <c r="K663" s="219"/>
      <c r="L663" s="225"/>
      <c r="M663" s="226"/>
      <c r="N663" s="227"/>
      <c r="O663" s="227"/>
      <c r="P663" s="227"/>
      <c r="Q663" s="227"/>
      <c r="R663" s="227"/>
      <c r="S663" s="227"/>
      <c r="T663" s="228"/>
      <c r="U663" s="13"/>
      <c r="V663" s="13"/>
      <c r="W663" s="13"/>
      <c r="X663" s="13"/>
      <c r="Y663" s="13"/>
      <c r="Z663" s="13"/>
      <c r="AA663" s="13"/>
      <c r="AB663" s="13"/>
      <c r="AC663" s="13"/>
      <c r="AD663" s="13"/>
      <c r="AE663" s="13"/>
      <c r="AT663" s="229" t="s">
        <v>183</v>
      </c>
      <c r="AU663" s="229" t="s">
        <v>85</v>
      </c>
      <c r="AV663" s="13" t="s">
        <v>85</v>
      </c>
      <c r="AW663" s="13" t="s">
        <v>35</v>
      </c>
      <c r="AX663" s="13" t="s">
        <v>76</v>
      </c>
      <c r="AY663" s="229" t="s">
        <v>175</v>
      </c>
    </row>
    <row r="664" s="16" customFormat="1">
      <c r="A664" s="16"/>
      <c r="B664" s="251"/>
      <c r="C664" s="252"/>
      <c r="D664" s="220" t="s">
        <v>183</v>
      </c>
      <c r="E664" s="253" t="s">
        <v>19</v>
      </c>
      <c r="F664" s="254" t="s">
        <v>192</v>
      </c>
      <c r="G664" s="252"/>
      <c r="H664" s="255">
        <v>20.02</v>
      </c>
      <c r="I664" s="256"/>
      <c r="J664" s="252"/>
      <c r="K664" s="252"/>
      <c r="L664" s="257"/>
      <c r="M664" s="258"/>
      <c r="N664" s="259"/>
      <c r="O664" s="259"/>
      <c r="P664" s="259"/>
      <c r="Q664" s="259"/>
      <c r="R664" s="259"/>
      <c r="S664" s="259"/>
      <c r="T664" s="260"/>
      <c r="U664" s="16"/>
      <c r="V664" s="16"/>
      <c r="W664" s="16"/>
      <c r="X664" s="16"/>
      <c r="Y664" s="16"/>
      <c r="Z664" s="16"/>
      <c r="AA664" s="16"/>
      <c r="AB664" s="16"/>
      <c r="AC664" s="16"/>
      <c r="AD664" s="16"/>
      <c r="AE664" s="16"/>
      <c r="AT664" s="261" t="s">
        <v>183</v>
      </c>
      <c r="AU664" s="261" t="s">
        <v>85</v>
      </c>
      <c r="AV664" s="16" t="s">
        <v>176</v>
      </c>
      <c r="AW664" s="16" t="s">
        <v>35</v>
      </c>
      <c r="AX664" s="16" t="s">
        <v>76</v>
      </c>
      <c r="AY664" s="261" t="s">
        <v>175</v>
      </c>
    </row>
    <row r="665" s="14" customFormat="1">
      <c r="A665" s="14"/>
      <c r="B665" s="230"/>
      <c r="C665" s="231"/>
      <c r="D665" s="220" t="s">
        <v>183</v>
      </c>
      <c r="E665" s="232" t="s">
        <v>19</v>
      </c>
      <c r="F665" s="233" t="s">
        <v>186</v>
      </c>
      <c r="G665" s="231"/>
      <c r="H665" s="234">
        <v>35.619999999999997</v>
      </c>
      <c r="I665" s="235"/>
      <c r="J665" s="231"/>
      <c r="K665" s="231"/>
      <c r="L665" s="236"/>
      <c r="M665" s="237"/>
      <c r="N665" s="238"/>
      <c r="O665" s="238"/>
      <c r="P665" s="238"/>
      <c r="Q665" s="238"/>
      <c r="R665" s="238"/>
      <c r="S665" s="238"/>
      <c r="T665" s="239"/>
      <c r="U665" s="14"/>
      <c r="V665" s="14"/>
      <c r="W665" s="14"/>
      <c r="X665" s="14"/>
      <c r="Y665" s="14"/>
      <c r="Z665" s="14"/>
      <c r="AA665" s="14"/>
      <c r="AB665" s="14"/>
      <c r="AC665" s="14"/>
      <c r="AD665" s="14"/>
      <c r="AE665" s="14"/>
      <c r="AT665" s="240" t="s">
        <v>183</v>
      </c>
      <c r="AU665" s="240" t="s">
        <v>85</v>
      </c>
      <c r="AV665" s="14" t="s">
        <v>181</v>
      </c>
      <c r="AW665" s="14" t="s">
        <v>35</v>
      </c>
      <c r="AX665" s="14" t="s">
        <v>36</v>
      </c>
      <c r="AY665" s="240" t="s">
        <v>175</v>
      </c>
    </row>
    <row r="666" s="2" customFormat="1" ht="14.4" customHeight="1">
      <c r="A666" s="40"/>
      <c r="B666" s="41"/>
      <c r="C666" s="204" t="s">
        <v>925</v>
      </c>
      <c r="D666" s="204" t="s">
        <v>178</v>
      </c>
      <c r="E666" s="205" t="s">
        <v>926</v>
      </c>
      <c r="F666" s="206" t="s">
        <v>927</v>
      </c>
      <c r="G666" s="207" t="s">
        <v>105</v>
      </c>
      <c r="H666" s="208">
        <v>20.02</v>
      </c>
      <c r="I666" s="209"/>
      <c r="J666" s="210">
        <f>ROUND(I666*H666,2)</f>
        <v>0</v>
      </c>
      <c r="K666" s="211"/>
      <c r="L666" s="46"/>
      <c r="M666" s="212" t="s">
        <v>19</v>
      </c>
      <c r="N666" s="213" t="s">
        <v>47</v>
      </c>
      <c r="O666" s="86"/>
      <c r="P666" s="214">
        <f>O666*H666</f>
        <v>0</v>
      </c>
      <c r="Q666" s="214">
        <v>0.00032000000000000003</v>
      </c>
      <c r="R666" s="214">
        <f>Q666*H666</f>
        <v>0.0064064000000000005</v>
      </c>
      <c r="S666" s="214">
        <v>0</v>
      </c>
      <c r="T666" s="215">
        <f>S666*H666</f>
        <v>0</v>
      </c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  <c r="AE666" s="40"/>
      <c r="AR666" s="216" t="s">
        <v>277</v>
      </c>
      <c r="AT666" s="216" t="s">
        <v>178</v>
      </c>
      <c r="AU666" s="216" t="s">
        <v>85</v>
      </c>
      <c r="AY666" s="19" t="s">
        <v>175</v>
      </c>
      <c r="BE666" s="217">
        <f>IF(N666="základní",J666,0)</f>
        <v>0</v>
      </c>
      <c r="BF666" s="217">
        <f>IF(N666="snížená",J666,0)</f>
        <v>0</v>
      </c>
      <c r="BG666" s="217">
        <f>IF(N666="zákl. přenesená",J666,0)</f>
        <v>0</v>
      </c>
      <c r="BH666" s="217">
        <f>IF(N666="sníž. přenesená",J666,0)</f>
        <v>0</v>
      </c>
      <c r="BI666" s="217">
        <f>IF(N666="nulová",J666,0)</f>
        <v>0</v>
      </c>
      <c r="BJ666" s="19" t="s">
        <v>36</v>
      </c>
      <c r="BK666" s="217">
        <f>ROUND(I666*H666,2)</f>
        <v>0</v>
      </c>
      <c r="BL666" s="19" t="s">
        <v>277</v>
      </c>
      <c r="BM666" s="216" t="s">
        <v>928</v>
      </c>
    </row>
    <row r="667" s="13" customFormat="1">
      <c r="A667" s="13"/>
      <c r="B667" s="218"/>
      <c r="C667" s="219"/>
      <c r="D667" s="220" t="s">
        <v>183</v>
      </c>
      <c r="E667" s="221" t="s">
        <v>19</v>
      </c>
      <c r="F667" s="222" t="s">
        <v>922</v>
      </c>
      <c r="G667" s="219"/>
      <c r="H667" s="223">
        <v>7.9199999999999999</v>
      </c>
      <c r="I667" s="224"/>
      <c r="J667" s="219"/>
      <c r="K667" s="219"/>
      <c r="L667" s="225"/>
      <c r="M667" s="226"/>
      <c r="N667" s="227"/>
      <c r="O667" s="227"/>
      <c r="P667" s="227"/>
      <c r="Q667" s="227"/>
      <c r="R667" s="227"/>
      <c r="S667" s="227"/>
      <c r="T667" s="228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T667" s="229" t="s">
        <v>183</v>
      </c>
      <c r="AU667" s="229" t="s">
        <v>85</v>
      </c>
      <c r="AV667" s="13" t="s">
        <v>85</v>
      </c>
      <c r="AW667" s="13" t="s">
        <v>35</v>
      </c>
      <c r="AX667" s="13" t="s">
        <v>76</v>
      </c>
      <c r="AY667" s="229" t="s">
        <v>175</v>
      </c>
    </row>
    <row r="668" s="13" customFormat="1">
      <c r="A668" s="13"/>
      <c r="B668" s="218"/>
      <c r="C668" s="219"/>
      <c r="D668" s="220" t="s">
        <v>183</v>
      </c>
      <c r="E668" s="221" t="s">
        <v>19</v>
      </c>
      <c r="F668" s="222" t="s">
        <v>923</v>
      </c>
      <c r="G668" s="219"/>
      <c r="H668" s="223">
        <v>6.3399999999999999</v>
      </c>
      <c r="I668" s="224"/>
      <c r="J668" s="219"/>
      <c r="K668" s="219"/>
      <c r="L668" s="225"/>
      <c r="M668" s="226"/>
      <c r="N668" s="227"/>
      <c r="O668" s="227"/>
      <c r="P668" s="227"/>
      <c r="Q668" s="227"/>
      <c r="R668" s="227"/>
      <c r="S668" s="227"/>
      <c r="T668" s="228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  <c r="AE668" s="13"/>
      <c r="AT668" s="229" t="s">
        <v>183</v>
      </c>
      <c r="AU668" s="229" t="s">
        <v>85</v>
      </c>
      <c r="AV668" s="13" t="s">
        <v>85</v>
      </c>
      <c r="AW668" s="13" t="s">
        <v>35</v>
      </c>
      <c r="AX668" s="13" t="s">
        <v>76</v>
      </c>
      <c r="AY668" s="229" t="s">
        <v>175</v>
      </c>
    </row>
    <row r="669" s="13" customFormat="1">
      <c r="A669" s="13"/>
      <c r="B669" s="218"/>
      <c r="C669" s="219"/>
      <c r="D669" s="220" t="s">
        <v>183</v>
      </c>
      <c r="E669" s="221" t="s">
        <v>19</v>
      </c>
      <c r="F669" s="222" t="s">
        <v>924</v>
      </c>
      <c r="G669" s="219"/>
      <c r="H669" s="223">
        <v>5.7599999999999998</v>
      </c>
      <c r="I669" s="224"/>
      <c r="J669" s="219"/>
      <c r="K669" s="219"/>
      <c r="L669" s="225"/>
      <c r="M669" s="226"/>
      <c r="N669" s="227"/>
      <c r="O669" s="227"/>
      <c r="P669" s="227"/>
      <c r="Q669" s="227"/>
      <c r="R669" s="227"/>
      <c r="S669" s="227"/>
      <c r="T669" s="228"/>
      <c r="U669" s="13"/>
      <c r="V669" s="13"/>
      <c r="W669" s="13"/>
      <c r="X669" s="13"/>
      <c r="Y669" s="13"/>
      <c r="Z669" s="13"/>
      <c r="AA669" s="13"/>
      <c r="AB669" s="13"/>
      <c r="AC669" s="13"/>
      <c r="AD669" s="13"/>
      <c r="AE669" s="13"/>
      <c r="AT669" s="229" t="s">
        <v>183</v>
      </c>
      <c r="AU669" s="229" t="s">
        <v>85</v>
      </c>
      <c r="AV669" s="13" t="s">
        <v>85</v>
      </c>
      <c r="AW669" s="13" t="s">
        <v>35</v>
      </c>
      <c r="AX669" s="13" t="s">
        <v>76</v>
      </c>
      <c r="AY669" s="229" t="s">
        <v>175</v>
      </c>
    </row>
    <row r="670" s="16" customFormat="1">
      <c r="A670" s="16"/>
      <c r="B670" s="251"/>
      <c r="C670" s="252"/>
      <c r="D670" s="220" t="s">
        <v>183</v>
      </c>
      <c r="E670" s="253" t="s">
        <v>19</v>
      </c>
      <c r="F670" s="254" t="s">
        <v>192</v>
      </c>
      <c r="G670" s="252"/>
      <c r="H670" s="255">
        <v>20.02</v>
      </c>
      <c r="I670" s="256"/>
      <c r="J670" s="252"/>
      <c r="K670" s="252"/>
      <c r="L670" s="257"/>
      <c r="M670" s="258"/>
      <c r="N670" s="259"/>
      <c r="O670" s="259"/>
      <c r="P670" s="259"/>
      <c r="Q670" s="259"/>
      <c r="R670" s="259"/>
      <c r="S670" s="259"/>
      <c r="T670" s="260"/>
      <c r="U670" s="16"/>
      <c r="V670" s="16"/>
      <c r="W670" s="16"/>
      <c r="X670" s="16"/>
      <c r="Y670" s="16"/>
      <c r="Z670" s="16"/>
      <c r="AA670" s="16"/>
      <c r="AB670" s="16"/>
      <c r="AC670" s="16"/>
      <c r="AD670" s="16"/>
      <c r="AE670" s="16"/>
      <c r="AT670" s="261" t="s">
        <v>183</v>
      </c>
      <c r="AU670" s="261" t="s">
        <v>85</v>
      </c>
      <c r="AV670" s="16" t="s">
        <v>176</v>
      </c>
      <c r="AW670" s="16" t="s">
        <v>35</v>
      </c>
      <c r="AX670" s="16" t="s">
        <v>76</v>
      </c>
      <c r="AY670" s="261" t="s">
        <v>175</v>
      </c>
    </row>
    <row r="671" s="14" customFormat="1">
      <c r="A671" s="14"/>
      <c r="B671" s="230"/>
      <c r="C671" s="231"/>
      <c r="D671" s="220" t="s">
        <v>183</v>
      </c>
      <c r="E671" s="232" t="s">
        <v>19</v>
      </c>
      <c r="F671" s="233" t="s">
        <v>186</v>
      </c>
      <c r="G671" s="231"/>
      <c r="H671" s="234">
        <v>20.02</v>
      </c>
      <c r="I671" s="235"/>
      <c r="J671" s="231"/>
      <c r="K671" s="231"/>
      <c r="L671" s="236"/>
      <c r="M671" s="237"/>
      <c r="N671" s="238"/>
      <c r="O671" s="238"/>
      <c r="P671" s="238"/>
      <c r="Q671" s="238"/>
      <c r="R671" s="238"/>
      <c r="S671" s="238"/>
      <c r="T671" s="239"/>
      <c r="U671" s="14"/>
      <c r="V671" s="14"/>
      <c r="W671" s="14"/>
      <c r="X671" s="14"/>
      <c r="Y671" s="14"/>
      <c r="Z671" s="14"/>
      <c r="AA671" s="14"/>
      <c r="AB671" s="14"/>
      <c r="AC671" s="14"/>
      <c r="AD671" s="14"/>
      <c r="AE671" s="14"/>
      <c r="AT671" s="240" t="s">
        <v>183</v>
      </c>
      <c r="AU671" s="240" t="s">
        <v>85</v>
      </c>
      <c r="AV671" s="14" t="s">
        <v>181</v>
      </c>
      <c r="AW671" s="14" t="s">
        <v>35</v>
      </c>
      <c r="AX671" s="14" t="s">
        <v>36</v>
      </c>
      <c r="AY671" s="240" t="s">
        <v>175</v>
      </c>
    </row>
    <row r="672" s="2" customFormat="1" ht="24.15" customHeight="1">
      <c r="A672" s="40"/>
      <c r="B672" s="41"/>
      <c r="C672" s="204" t="s">
        <v>929</v>
      </c>
      <c r="D672" s="204" t="s">
        <v>178</v>
      </c>
      <c r="E672" s="205" t="s">
        <v>930</v>
      </c>
      <c r="F672" s="206" t="s">
        <v>931</v>
      </c>
      <c r="G672" s="207" t="s">
        <v>482</v>
      </c>
      <c r="H672" s="273"/>
      <c r="I672" s="209"/>
      <c r="J672" s="210">
        <f>ROUND(I672*H672,2)</f>
        <v>0</v>
      </c>
      <c r="K672" s="211"/>
      <c r="L672" s="46"/>
      <c r="M672" s="212" t="s">
        <v>19</v>
      </c>
      <c r="N672" s="213" t="s">
        <v>47</v>
      </c>
      <c r="O672" s="86"/>
      <c r="P672" s="214">
        <f>O672*H672</f>
        <v>0</v>
      </c>
      <c r="Q672" s="214">
        <v>0</v>
      </c>
      <c r="R672" s="214">
        <f>Q672*H672</f>
        <v>0</v>
      </c>
      <c r="S672" s="214">
        <v>0</v>
      </c>
      <c r="T672" s="215">
        <f>S672*H672</f>
        <v>0</v>
      </c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  <c r="AE672" s="40"/>
      <c r="AR672" s="216" t="s">
        <v>277</v>
      </c>
      <c r="AT672" s="216" t="s">
        <v>178</v>
      </c>
      <c r="AU672" s="216" t="s">
        <v>85</v>
      </c>
      <c r="AY672" s="19" t="s">
        <v>175</v>
      </c>
      <c r="BE672" s="217">
        <f>IF(N672="základní",J672,0)</f>
        <v>0</v>
      </c>
      <c r="BF672" s="217">
        <f>IF(N672="snížená",J672,0)</f>
        <v>0</v>
      </c>
      <c r="BG672" s="217">
        <f>IF(N672="zákl. přenesená",J672,0)</f>
        <v>0</v>
      </c>
      <c r="BH672" s="217">
        <f>IF(N672="sníž. přenesená",J672,0)</f>
        <v>0</v>
      </c>
      <c r="BI672" s="217">
        <f>IF(N672="nulová",J672,0)</f>
        <v>0</v>
      </c>
      <c r="BJ672" s="19" t="s">
        <v>36</v>
      </c>
      <c r="BK672" s="217">
        <f>ROUND(I672*H672,2)</f>
        <v>0</v>
      </c>
      <c r="BL672" s="19" t="s">
        <v>277</v>
      </c>
      <c r="BM672" s="216" t="s">
        <v>932</v>
      </c>
    </row>
    <row r="673" s="12" customFormat="1" ht="22.8" customHeight="1">
      <c r="A673" s="12"/>
      <c r="B673" s="188"/>
      <c r="C673" s="189"/>
      <c r="D673" s="190" t="s">
        <v>75</v>
      </c>
      <c r="E673" s="202" t="s">
        <v>933</v>
      </c>
      <c r="F673" s="202" t="s">
        <v>934</v>
      </c>
      <c r="G673" s="189"/>
      <c r="H673" s="189"/>
      <c r="I673" s="192"/>
      <c r="J673" s="203">
        <f>BK673</f>
        <v>0</v>
      </c>
      <c r="K673" s="189"/>
      <c r="L673" s="194"/>
      <c r="M673" s="195"/>
      <c r="N673" s="196"/>
      <c r="O673" s="196"/>
      <c r="P673" s="197">
        <f>SUM(P674:P708)</f>
        <v>0</v>
      </c>
      <c r="Q673" s="196"/>
      <c r="R673" s="197">
        <f>SUM(R674:R708)</f>
        <v>0.025989999999999999</v>
      </c>
      <c r="S673" s="196"/>
      <c r="T673" s="198">
        <f>SUM(T674:T708)</f>
        <v>0.029960000000000001</v>
      </c>
      <c r="U673" s="12"/>
      <c r="V673" s="12"/>
      <c r="W673" s="12"/>
      <c r="X673" s="12"/>
      <c r="Y673" s="12"/>
      <c r="Z673" s="12"/>
      <c r="AA673" s="12"/>
      <c r="AB673" s="12"/>
      <c r="AC673" s="12"/>
      <c r="AD673" s="12"/>
      <c r="AE673" s="12"/>
      <c r="AR673" s="199" t="s">
        <v>85</v>
      </c>
      <c r="AT673" s="200" t="s">
        <v>75</v>
      </c>
      <c r="AU673" s="200" t="s">
        <v>36</v>
      </c>
      <c r="AY673" s="199" t="s">
        <v>175</v>
      </c>
      <c r="BK673" s="201">
        <f>SUM(BK674:BK708)</f>
        <v>0</v>
      </c>
    </row>
    <row r="674" s="2" customFormat="1" ht="14.4" customHeight="1">
      <c r="A674" s="40"/>
      <c r="B674" s="41"/>
      <c r="C674" s="204" t="s">
        <v>935</v>
      </c>
      <c r="D674" s="204" t="s">
        <v>178</v>
      </c>
      <c r="E674" s="205" t="s">
        <v>936</v>
      </c>
      <c r="F674" s="206" t="s">
        <v>937</v>
      </c>
      <c r="G674" s="207" t="s">
        <v>105</v>
      </c>
      <c r="H674" s="208">
        <v>29.960000000000001</v>
      </c>
      <c r="I674" s="209"/>
      <c r="J674" s="210">
        <f>ROUND(I674*H674,2)</f>
        <v>0</v>
      </c>
      <c r="K674" s="211"/>
      <c r="L674" s="46"/>
      <c r="M674" s="212" t="s">
        <v>19</v>
      </c>
      <c r="N674" s="213" t="s">
        <v>47</v>
      </c>
      <c r="O674" s="86"/>
      <c r="P674" s="214">
        <f>O674*H674</f>
        <v>0</v>
      </c>
      <c r="Q674" s="214">
        <v>0</v>
      </c>
      <c r="R674" s="214">
        <f>Q674*H674</f>
        <v>0</v>
      </c>
      <c r="S674" s="214">
        <v>0.001</v>
      </c>
      <c r="T674" s="215">
        <f>S674*H674</f>
        <v>0.029960000000000001</v>
      </c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  <c r="AE674" s="40"/>
      <c r="AR674" s="216" t="s">
        <v>277</v>
      </c>
      <c r="AT674" s="216" t="s">
        <v>178</v>
      </c>
      <c r="AU674" s="216" t="s">
        <v>85</v>
      </c>
      <c r="AY674" s="19" t="s">
        <v>175</v>
      </c>
      <c r="BE674" s="217">
        <f>IF(N674="základní",J674,0)</f>
        <v>0</v>
      </c>
      <c r="BF674" s="217">
        <f>IF(N674="snížená",J674,0)</f>
        <v>0</v>
      </c>
      <c r="BG674" s="217">
        <f>IF(N674="zákl. přenesená",J674,0)</f>
        <v>0</v>
      </c>
      <c r="BH674" s="217">
        <f>IF(N674="sníž. přenesená",J674,0)</f>
        <v>0</v>
      </c>
      <c r="BI674" s="217">
        <f>IF(N674="nulová",J674,0)</f>
        <v>0</v>
      </c>
      <c r="BJ674" s="19" t="s">
        <v>36</v>
      </c>
      <c r="BK674" s="217">
        <f>ROUND(I674*H674,2)</f>
        <v>0</v>
      </c>
      <c r="BL674" s="19" t="s">
        <v>277</v>
      </c>
      <c r="BM674" s="216" t="s">
        <v>938</v>
      </c>
    </row>
    <row r="675" s="13" customFormat="1">
      <c r="A675" s="13"/>
      <c r="B675" s="218"/>
      <c r="C675" s="219"/>
      <c r="D675" s="220" t="s">
        <v>183</v>
      </c>
      <c r="E675" s="221" t="s">
        <v>19</v>
      </c>
      <c r="F675" s="222" t="s">
        <v>939</v>
      </c>
      <c r="G675" s="219"/>
      <c r="H675" s="223">
        <v>14.380000000000001</v>
      </c>
      <c r="I675" s="224"/>
      <c r="J675" s="219"/>
      <c r="K675" s="219"/>
      <c r="L675" s="225"/>
      <c r="M675" s="226"/>
      <c r="N675" s="227"/>
      <c r="O675" s="227"/>
      <c r="P675" s="227"/>
      <c r="Q675" s="227"/>
      <c r="R675" s="227"/>
      <c r="S675" s="227"/>
      <c r="T675" s="228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T675" s="229" t="s">
        <v>183</v>
      </c>
      <c r="AU675" s="229" t="s">
        <v>85</v>
      </c>
      <c r="AV675" s="13" t="s">
        <v>85</v>
      </c>
      <c r="AW675" s="13" t="s">
        <v>35</v>
      </c>
      <c r="AX675" s="13" t="s">
        <v>76</v>
      </c>
      <c r="AY675" s="229" t="s">
        <v>175</v>
      </c>
    </row>
    <row r="676" s="13" customFormat="1">
      <c r="A676" s="13"/>
      <c r="B676" s="218"/>
      <c r="C676" s="219"/>
      <c r="D676" s="220" t="s">
        <v>183</v>
      </c>
      <c r="E676" s="221" t="s">
        <v>19</v>
      </c>
      <c r="F676" s="222" t="s">
        <v>940</v>
      </c>
      <c r="G676" s="219"/>
      <c r="H676" s="223">
        <v>15.58</v>
      </c>
      <c r="I676" s="224"/>
      <c r="J676" s="219"/>
      <c r="K676" s="219"/>
      <c r="L676" s="225"/>
      <c r="M676" s="226"/>
      <c r="N676" s="227"/>
      <c r="O676" s="227"/>
      <c r="P676" s="227"/>
      <c r="Q676" s="227"/>
      <c r="R676" s="227"/>
      <c r="S676" s="227"/>
      <c r="T676" s="228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T676" s="229" t="s">
        <v>183</v>
      </c>
      <c r="AU676" s="229" t="s">
        <v>85</v>
      </c>
      <c r="AV676" s="13" t="s">
        <v>85</v>
      </c>
      <c r="AW676" s="13" t="s">
        <v>35</v>
      </c>
      <c r="AX676" s="13" t="s">
        <v>76</v>
      </c>
      <c r="AY676" s="229" t="s">
        <v>175</v>
      </c>
    </row>
    <row r="677" s="14" customFormat="1">
      <c r="A677" s="14"/>
      <c r="B677" s="230"/>
      <c r="C677" s="231"/>
      <c r="D677" s="220" t="s">
        <v>183</v>
      </c>
      <c r="E677" s="232" t="s">
        <v>19</v>
      </c>
      <c r="F677" s="233" t="s">
        <v>186</v>
      </c>
      <c r="G677" s="231"/>
      <c r="H677" s="234">
        <v>29.960000000000001</v>
      </c>
      <c r="I677" s="235"/>
      <c r="J677" s="231"/>
      <c r="K677" s="231"/>
      <c r="L677" s="236"/>
      <c r="M677" s="237"/>
      <c r="N677" s="238"/>
      <c r="O677" s="238"/>
      <c r="P677" s="238"/>
      <c r="Q677" s="238"/>
      <c r="R677" s="238"/>
      <c r="S677" s="238"/>
      <c r="T677" s="239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  <c r="AE677" s="14"/>
      <c r="AT677" s="240" t="s">
        <v>183</v>
      </c>
      <c r="AU677" s="240" t="s">
        <v>85</v>
      </c>
      <c r="AV677" s="14" t="s">
        <v>181</v>
      </c>
      <c r="AW677" s="14" t="s">
        <v>35</v>
      </c>
      <c r="AX677" s="14" t="s">
        <v>36</v>
      </c>
      <c r="AY677" s="240" t="s">
        <v>175</v>
      </c>
    </row>
    <row r="678" s="2" customFormat="1" ht="24.15" customHeight="1">
      <c r="A678" s="40"/>
      <c r="B678" s="41"/>
      <c r="C678" s="204" t="s">
        <v>941</v>
      </c>
      <c r="D678" s="204" t="s">
        <v>178</v>
      </c>
      <c r="E678" s="205" t="s">
        <v>942</v>
      </c>
      <c r="F678" s="206" t="s">
        <v>943</v>
      </c>
      <c r="G678" s="207" t="s">
        <v>105</v>
      </c>
      <c r="H678" s="208">
        <v>29.960000000000001</v>
      </c>
      <c r="I678" s="209"/>
      <c r="J678" s="210">
        <f>ROUND(I678*H678,2)</f>
        <v>0</v>
      </c>
      <c r="K678" s="211"/>
      <c r="L678" s="46"/>
      <c r="M678" s="212" t="s">
        <v>19</v>
      </c>
      <c r="N678" s="213" t="s">
        <v>47</v>
      </c>
      <c r="O678" s="86"/>
      <c r="P678" s="214">
        <f>O678*H678</f>
        <v>0</v>
      </c>
      <c r="Q678" s="214">
        <v>3.0000000000000001E-05</v>
      </c>
      <c r="R678" s="214">
        <f>Q678*H678</f>
        <v>0.00089880000000000005</v>
      </c>
      <c r="S678" s="214">
        <v>0</v>
      </c>
      <c r="T678" s="215">
        <f>S678*H678</f>
        <v>0</v>
      </c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  <c r="AE678" s="40"/>
      <c r="AR678" s="216" t="s">
        <v>277</v>
      </c>
      <c r="AT678" s="216" t="s">
        <v>178</v>
      </c>
      <c r="AU678" s="216" t="s">
        <v>85</v>
      </c>
      <c r="AY678" s="19" t="s">
        <v>175</v>
      </c>
      <c r="BE678" s="217">
        <f>IF(N678="základní",J678,0)</f>
        <v>0</v>
      </c>
      <c r="BF678" s="217">
        <f>IF(N678="snížená",J678,0)</f>
        <v>0</v>
      </c>
      <c r="BG678" s="217">
        <f>IF(N678="zákl. přenesená",J678,0)</f>
        <v>0</v>
      </c>
      <c r="BH678" s="217">
        <f>IF(N678="sníž. přenesená",J678,0)</f>
        <v>0</v>
      </c>
      <c r="BI678" s="217">
        <f>IF(N678="nulová",J678,0)</f>
        <v>0</v>
      </c>
      <c r="BJ678" s="19" t="s">
        <v>36</v>
      </c>
      <c r="BK678" s="217">
        <f>ROUND(I678*H678,2)</f>
        <v>0</v>
      </c>
      <c r="BL678" s="19" t="s">
        <v>277</v>
      </c>
      <c r="BM678" s="216" t="s">
        <v>944</v>
      </c>
    </row>
    <row r="679" s="13" customFormat="1">
      <c r="A679" s="13"/>
      <c r="B679" s="218"/>
      <c r="C679" s="219"/>
      <c r="D679" s="220" t="s">
        <v>183</v>
      </c>
      <c r="E679" s="221" t="s">
        <v>19</v>
      </c>
      <c r="F679" s="222" t="s">
        <v>939</v>
      </c>
      <c r="G679" s="219"/>
      <c r="H679" s="223">
        <v>14.380000000000001</v>
      </c>
      <c r="I679" s="224"/>
      <c r="J679" s="219"/>
      <c r="K679" s="219"/>
      <c r="L679" s="225"/>
      <c r="M679" s="226"/>
      <c r="N679" s="227"/>
      <c r="O679" s="227"/>
      <c r="P679" s="227"/>
      <c r="Q679" s="227"/>
      <c r="R679" s="227"/>
      <c r="S679" s="227"/>
      <c r="T679" s="228"/>
      <c r="U679" s="13"/>
      <c r="V679" s="13"/>
      <c r="W679" s="13"/>
      <c r="X679" s="13"/>
      <c r="Y679" s="13"/>
      <c r="Z679" s="13"/>
      <c r="AA679" s="13"/>
      <c r="AB679" s="13"/>
      <c r="AC679" s="13"/>
      <c r="AD679" s="13"/>
      <c r="AE679" s="13"/>
      <c r="AT679" s="229" t="s">
        <v>183</v>
      </c>
      <c r="AU679" s="229" t="s">
        <v>85</v>
      </c>
      <c r="AV679" s="13" t="s">
        <v>85</v>
      </c>
      <c r="AW679" s="13" t="s">
        <v>35</v>
      </c>
      <c r="AX679" s="13" t="s">
        <v>76</v>
      </c>
      <c r="AY679" s="229" t="s">
        <v>175</v>
      </c>
    </row>
    <row r="680" s="13" customFormat="1">
      <c r="A680" s="13"/>
      <c r="B680" s="218"/>
      <c r="C680" s="219"/>
      <c r="D680" s="220" t="s">
        <v>183</v>
      </c>
      <c r="E680" s="221" t="s">
        <v>19</v>
      </c>
      <c r="F680" s="222" t="s">
        <v>940</v>
      </c>
      <c r="G680" s="219"/>
      <c r="H680" s="223">
        <v>15.58</v>
      </c>
      <c r="I680" s="224"/>
      <c r="J680" s="219"/>
      <c r="K680" s="219"/>
      <c r="L680" s="225"/>
      <c r="M680" s="226"/>
      <c r="N680" s="227"/>
      <c r="O680" s="227"/>
      <c r="P680" s="227"/>
      <c r="Q680" s="227"/>
      <c r="R680" s="227"/>
      <c r="S680" s="227"/>
      <c r="T680" s="228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  <c r="AT680" s="229" t="s">
        <v>183</v>
      </c>
      <c r="AU680" s="229" t="s">
        <v>85</v>
      </c>
      <c r="AV680" s="13" t="s">
        <v>85</v>
      </c>
      <c r="AW680" s="13" t="s">
        <v>35</v>
      </c>
      <c r="AX680" s="13" t="s">
        <v>76</v>
      </c>
      <c r="AY680" s="229" t="s">
        <v>175</v>
      </c>
    </row>
    <row r="681" s="14" customFormat="1">
      <c r="A681" s="14"/>
      <c r="B681" s="230"/>
      <c r="C681" s="231"/>
      <c r="D681" s="220" t="s">
        <v>183</v>
      </c>
      <c r="E681" s="232" t="s">
        <v>19</v>
      </c>
      <c r="F681" s="233" t="s">
        <v>186</v>
      </c>
      <c r="G681" s="231"/>
      <c r="H681" s="234">
        <v>29.960000000000001</v>
      </c>
      <c r="I681" s="235"/>
      <c r="J681" s="231"/>
      <c r="K681" s="231"/>
      <c r="L681" s="236"/>
      <c r="M681" s="237"/>
      <c r="N681" s="238"/>
      <c r="O681" s="238"/>
      <c r="P681" s="238"/>
      <c r="Q681" s="238"/>
      <c r="R681" s="238"/>
      <c r="S681" s="238"/>
      <c r="T681" s="239"/>
      <c r="U681" s="14"/>
      <c r="V681" s="14"/>
      <c r="W681" s="14"/>
      <c r="X681" s="14"/>
      <c r="Y681" s="14"/>
      <c r="Z681" s="14"/>
      <c r="AA681" s="14"/>
      <c r="AB681" s="14"/>
      <c r="AC681" s="14"/>
      <c r="AD681" s="14"/>
      <c r="AE681" s="14"/>
      <c r="AT681" s="240" t="s">
        <v>183</v>
      </c>
      <c r="AU681" s="240" t="s">
        <v>85</v>
      </c>
      <c r="AV681" s="14" t="s">
        <v>181</v>
      </c>
      <c r="AW681" s="14" t="s">
        <v>35</v>
      </c>
      <c r="AX681" s="14" t="s">
        <v>36</v>
      </c>
      <c r="AY681" s="240" t="s">
        <v>175</v>
      </c>
    </row>
    <row r="682" s="2" customFormat="1" ht="14.4" customHeight="1">
      <c r="A682" s="40"/>
      <c r="B682" s="41"/>
      <c r="C682" s="262" t="s">
        <v>945</v>
      </c>
      <c r="D682" s="262" t="s">
        <v>265</v>
      </c>
      <c r="E682" s="263" t="s">
        <v>946</v>
      </c>
      <c r="F682" s="264" t="s">
        <v>947</v>
      </c>
      <c r="G682" s="265" t="s">
        <v>105</v>
      </c>
      <c r="H682" s="266">
        <v>35.951999999999998</v>
      </c>
      <c r="I682" s="267"/>
      <c r="J682" s="268">
        <f>ROUND(I682*H682,2)</f>
        <v>0</v>
      </c>
      <c r="K682" s="269"/>
      <c r="L682" s="270"/>
      <c r="M682" s="271" t="s">
        <v>19</v>
      </c>
      <c r="N682" s="272" t="s">
        <v>47</v>
      </c>
      <c r="O682" s="86"/>
      <c r="P682" s="214">
        <f>O682*H682</f>
        <v>0</v>
      </c>
      <c r="Q682" s="214">
        <v>0.00020000000000000001</v>
      </c>
      <c r="R682" s="214">
        <f>Q682*H682</f>
        <v>0.0071903999999999996</v>
      </c>
      <c r="S682" s="214">
        <v>0</v>
      </c>
      <c r="T682" s="215">
        <f>S682*H682</f>
        <v>0</v>
      </c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  <c r="AE682" s="40"/>
      <c r="AR682" s="216" t="s">
        <v>383</v>
      </c>
      <c r="AT682" s="216" t="s">
        <v>265</v>
      </c>
      <c r="AU682" s="216" t="s">
        <v>85</v>
      </c>
      <c r="AY682" s="19" t="s">
        <v>175</v>
      </c>
      <c r="BE682" s="217">
        <f>IF(N682="základní",J682,0)</f>
        <v>0</v>
      </c>
      <c r="BF682" s="217">
        <f>IF(N682="snížená",J682,0)</f>
        <v>0</v>
      </c>
      <c r="BG682" s="217">
        <f>IF(N682="zákl. přenesená",J682,0)</f>
        <v>0</v>
      </c>
      <c r="BH682" s="217">
        <f>IF(N682="sníž. přenesená",J682,0)</f>
        <v>0</v>
      </c>
      <c r="BI682" s="217">
        <f>IF(N682="nulová",J682,0)</f>
        <v>0</v>
      </c>
      <c r="BJ682" s="19" t="s">
        <v>36</v>
      </c>
      <c r="BK682" s="217">
        <f>ROUND(I682*H682,2)</f>
        <v>0</v>
      </c>
      <c r="BL682" s="19" t="s">
        <v>277</v>
      </c>
      <c r="BM682" s="216" t="s">
        <v>948</v>
      </c>
    </row>
    <row r="683" s="13" customFormat="1">
      <c r="A683" s="13"/>
      <c r="B683" s="218"/>
      <c r="C683" s="219"/>
      <c r="D683" s="220" t="s">
        <v>183</v>
      </c>
      <c r="E683" s="219"/>
      <c r="F683" s="222" t="s">
        <v>949</v>
      </c>
      <c r="G683" s="219"/>
      <c r="H683" s="223">
        <v>35.951999999999998</v>
      </c>
      <c r="I683" s="224"/>
      <c r="J683" s="219"/>
      <c r="K683" s="219"/>
      <c r="L683" s="225"/>
      <c r="M683" s="226"/>
      <c r="N683" s="227"/>
      <c r="O683" s="227"/>
      <c r="P683" s="227"/>
      <c r="Q683" s="227"/>
      <c r="R683" s="227"/>
      <c r="S683" s="227"/>
      <c r="T683" s="228"/>
      <c r="U683" s="13"/>
      <c r="V683" s="13"/>
      <c r="W683" s="13"/>
      <c r="X683" s="13"/>
      <c r="Y683" s="13"/>
      <c r="Z683" s="13"/>
      <c r="AA683" s="13"/>
      <c r="AB683" s="13"/>
      <c r="AC683" s="13"/>
      <c r="AD683" s="13"/>
      <c r="AE683" s="13"/>
      <c r="AT683" s="229" t="s">
        <v>183</v>
      </c>
      <c r="AU683" s="229" t="s">
        <v>85</v>
      </c>
      <c r="AV683" s="13" t="s">
        <v>85</v>
      </c>
      <c r="AW683" s="13" t="s">
        <v>4</v>
      </c>
      <c r="AX683" s="13" t="s">
        <v>36</v>
      </c>
      <c r="AY683" s="229" t="s">
        <v>175</v>
      </c>
    </row>
    <row r="684" s="2" customFormat="1" ht="24.15" customHeight="1">
      <c r="A684" s="40"/>
      <c r="B684" s="41"/>
      <c r="C684" s="204" t="s">
        <v>950</v>
      </c>
      <c r="D684" s="204" t="s">
        <v>178</v>
      </c>
      <c r="E684" s="205" t="s">
        <v>951</v>
      </c>
      <c r="F684" s="206" t="s">
        <v>952</v>
      </c>
      <c r="G684" s="207" t="s">
        <v>88</v>
      </c>
      <c r="H684" s="208">
        <v>27.969999999999999</v>
      </c>
      <c r="I684" s="209"/>
      <c r="J684" s="210">
        <f>ROUND(I684*H684,2)</f>
        <v>0</v>
      </c>
      <c r="K684" s="211"/>
      <c r="L684" s="46"/>
      <c r="M684" s="212" t="s">
        <v>19</v>
      </c>
      <c r="N684" s="213" t="s">
        <v>47</v>
      </c>
      <c r="O684" s="86"/>
      <c r="P684" s="214">
        <f>O684*H684</f>
        <v>0</v>
      </c>
      <c r="Q684" s="214">
        <v>0.00017000000000000001</v>
      </c>
      <c r="R684" s="214">
        <f>Q684*H684</f>
        <v>0.0047549000000000003</v>
      </c>
      <c r="S684" s="214">
        <v>0</v>
      </c>
      <c r="T684" s="215">
        <f>S684*H684</f>
        <v>0</v>
      </c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  <c r="AE684" s="40"/>
      <c r="AR684" s="216" t="s">
        <v>277</v>
      </c>
      <c r="AT684" s="216" t="s">
        <v>178</v>
      </c>
      <c r="AU684" s="216" t="s">
        <v>85</v>
      </c>
      <c r="AY684" s="19" t="s">
        <v>175</v>
      </c>
      <c r="BE684" s="217">
        <f>IF(N684="základní",J684,0)</f>
        <v>0</v>
      </c>
      <c r="BF684" s="217">
        <f>IF(N684="snížená",J684,0)</f>
        <v>0</v>
      </c>
      <c r="BG684" s="217">
        <f>IF(N684="zákl. přenesená",J684,0)</f>
        <v>0</v>
      </c>
      <c r="BH684" s="217">
        <f>IF(N684="sníž. přenesená",J684,0)</f>
        <v>0</v>
      </c>
      <c r="BI684" s="217">
        <f>IF(N684="nulová",J684,0)</f>
        <v>0</v>
      </c>
      <c r="BJ684" s="19" t="s">
        <v>36</v>
      </c>
      <c r="BK684" s="217">
        <f>ROUND(I684*H684,2)</f>
        <v>0</v>
      </c>
      <c r="BL684" s="19" t="s">
        <v>277</v>
      </c>
      <c r="BM684" s="216" t="s">
        <v>953</v>
      </c>
    </row>
    <row r="685" s="13" customFormat="1">
      <c r="A685" s="13"/>
      <c r="B685" s="218"/>
      <c r="C685" s="219"/>
      <c r="D685" s="220" t="s">
        <v>183</v>
      </c>
      <c r="E685" s="221" t="s">
        <v>19</v>
      </c>
      <c r="F685" s="222" t="s">
        <v>292</v>
      </c>
      <c r="G685" s="219"/>
      <c r="H685" s="223">
        <v>13.19</v>
      </c>
      <c r="I685" s="224"/>
      <c r="J685" s="219"/>
      <c r="K685" s="219"/>
      <c r="L685" s="225"/>
      <c r="M685" s="226"/>
      <c r="N685" s="227"/>
      <c r="O685" s="227"/>
      <c r="P685" s="227"/>
      <c r="Q685" s="227"/>
      <c r="R685" s="227"/>
      <c r="S685" s="227"/>
      <c r="T685" s="228"/>
      <c r="U685" s="13"/>
      <c r="V685" s="13"/>
      <c r="W685" s="13"/>
      <c r="X685" s="13"/>
      <c r="Y685" s="13"/>
      <c r="Z685" s="13"/>
      <c r="AA685" s="13"/>
      <c r="AB685" s="13"/>
      <c r="AC685" s="13"/>
      <c r="AD685" s="13"/>
      <c r="AE685" s="13"/>
      <c r="AT685" s="229" t="s">
        <v>183</v>
      </c>
      <c r="AU685" s="229" t="s">
        <v>85</v>
      </c>
      <c r="AV685" s="13" t="s">
        <v>85</v>
      </c>
      <c r="AW685" s="13" t="s">
        <v>35</v>
      </c>
      <c r="AX685" s="13" t="s">
        <v>76</v>
      </c>
      <c r="AY685" s="229" t="s">
        <v>175</v>
      </c>
    </row>
    <row r="686" s="13" customFormat="1">
      <c r="A686" s="13"/>
      <c r="B686" s="218"/>
      <c r="C686" s="219"/>
      <c r="D686" s="220" t="s">
        <v>183</v>
      </c>
      <c r="E686" s="221" t="s">
        <v>19</v>
      </c>
      <c r="F686" s="222" t="s">
        <v>294</v>
      </c>
      <c r="G686" s="219"/>
      <c r="H686" s="223">
        <v>14.779999999999999</v>
      </c>
      <c r="I686" s="224"/>
      <c r="J686" s="219"/>
      <c r="K686" s="219"/>
      <c r="L686" s="225"/>
      <c r="M686" s="226"/>
      <c r="N686" s="227"/>
      <c r="O686" s="227"/>
      <c r="P686" s="227"/>
      <c r="Q686" s="227"/>
      <c r="R686" s="227"/>
      <c r="S686" s="227"/>
      <c r="T686" s="228"/>
      <c r="U686" s="13"/>
      <c r="V686" s="13"/>
      <c r="W686" s="13"/>
      <c r="X686" s="13"/>
      <c r="Y686" s="13"/>
      <c r="Z686" s="13"/>
      <c r="AA686" s="13"/>
      <c r="AB686" s="13"/>
      <c r="AC686" s="13"/>
      <c r="AD686" s="13"/>
      <c r="AE686" s="13"/>
      <c r="AT686" s="229" t="s">
        <v>183</v>
      </c>
      <c r="AU686" s="229" t="s">
        <v>85</v>
      </c>
      <c r="AV686" s="13" t="s">
        <v>85</v>
      </c>
      <c r="AW686" s="13" t="s">
        <v>35</v>
      </c>
      <c r="AX686" s="13" t="s">
        <v>76</v>
      </c>
      <c r="AY686" s="229" t="s">
        <v>175</v>
      </c>
    </row>
    <row r="687" s="14" customFormat="1">
      <c r="A687" s="14"/>
      <c r="B687" s="230"/>
      <c r="C687" s="231"/>
      <c r="D687" s="220" t="s">
        <v>183</v>
      </c>
      <c r="E687" s="232" t="s">
        <v>19</v>
      </c>
      <c r="F687" s="233" t="s">
        <v>186</v>
      </c>
      <c r="G687" s="231"/>
      <c r="H687" s="234">
        <v>27.969999999999999</v>
      </c>
      <c r="I687" s="235"/>
      <c r="J687" s="231"/>
      <c r="K687" s="231"/>
      <c r="L687" s="236"/>
      <c r="M687" s="237"/>
      <c r="N687" s="238"/>
      <c r="O687" s="238"/>
      <c r="P687" s="238"/>
      <c r="Q687" s="238"/>
      <c r="R687" s="238"/>
      <c r="S687" s="238"/>
      <c r="T687" s="239"/>
      <c r="U687" s="14"/>
      <c r="V687" s="14"/>
      <c r="W687" s="14"/>
      <c r="X687" s="14"/>
      <c r="Y687" s="14"/>
      <c r="Z687" s="14"/>
      <c r="AA687" s="14"/>
      <c r="AB687" s="14"/>
      <c r="AC687" s="14"/>
      <c r="AD687" s="14"/>
      <c r="AE687" s="14"/>
      <c r="AT687" s="240" t="s">
        <v>183</v>
      </c>
      <c r="AU687" s="240" t="s">
        <v>85</v>
      </c>
      <c r="AV687" s="14" t="s">
        <v>181</v>
      </c>
      <c r="AW687" s="14" t="s">
        <v>35</v>
      </c>
      <c r="AX687" s="14" t="s">
        <v>36</v>
      </c>
      <c r="AY687" s="240" t="s">
        <v>175</v>
      </c>
    </row>
    <row r="688" s="2" customFormat="1" ht="14.4" customHeight="1">
      <c r="A688" s="40"/>
      <c r="B688" s="41"/>
      <c r="C688" s="204" t="s">
        <v>954</v>
      </c>
      <c r="D688" s="204" t="s">
        <v>178</v>
      </c>
      <c r="E688" s="205" t="s">
        <v>955</v>
      </c>
      <c r="F688" s="206" t="s">
        <v>956</v>
      </c>
      <c r="G688" s="207" t="s">
        <v>88</v>
      </c>
      <c r="H688" s="208">
        <v>27.969999999999999</v>
      </c>
      <c r="I688" s="209"/>
      <c r="J688" s="210">
        <f>ROUND(I688*H688,2)</f>
        <v>0</v>
      </c>
      <c r="K688" s="211"/>
      <c r="L688" s="46"/>
      <c r="M688" s="212" t="s">
        <v>19</v>
      </c>
      <c r="N688" s="213" t="s">
        <v>47</v>
      </c>
      <c r="O688" s="86"/>
      <c r="P688" s="214">
        <f>O688*H688</f>
        <v>0</v>
      </c>
      <c r="Q688" s="214">
        <v>0</v>
      </c>
      <c r="R688" s="214">
        <f>Q688*H688</f>
        <v>0</v>
      </c>
      <c r="S688" s="214">
        <v>0</v>
      </c>
      <c r="T688" s="215">
        <f>S688*H688</f>
        <v>0</v>
      </c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  <c r="AE688" s="40"/>
      <c r="AR688" s="216" t="s">
        <v>277</v>
      </c>
      <c r="AT688" s="216" t="s">
        <v>178</v>
      </c>
      <c r="AU688" s="216" t="s">
        <v>85</v>
      </c>
      <c r="AY688" s="19" t="s">
        <v>175</v>
      </c>
      <c r="BE688" s="217">
        <f>IF(N688="základní",J688,0)</f>
        <v>0</v>
      </c>
      <c r="BF688" s="217">
        <f>IF(N688="snížená",J688,0)</f>
        <v>0</v>
      </c>
      <c r="BG688" s="217">
        <f>IF(N688="zákl. přenesená",J688,0)</f>
        <v>0</v>
      </c>
      <c r="BH688" s="217">
        <f>IF(N688="sníž. přenesená",J688,0)</f>
        <v>0</v>
      </c>
      <c r="BI688" s="217">
        <f>IF(N688="nulová",J688,0)</f>
        <v>0</v>
      </c>
      <c r="BJ688" s="19" t="s">
        <v>36</v>
      </c>
      <c r="BK688" s="217">
        <f>ROUND(I688*H688,2)</f>
        <v>0</v>
      </c>
      <c r="BL688" s="19" t="s">
        <v>277</v>
      </c>
      <c r="BM688" s="216" t="s">
        <v>957</v>
      </c>
    </row>
    <row r="689" s="13" customFormat="1">
      <c r="A689" s="13"/>
      <c r="B689" s="218"/>
      <c r="C689" s="219"/>
      <c r="D689" s="220" t="s">
        <v>183</v>
      </c>
      <c r="E689" s="221" t="s">
        <v>19</v>
      </c>
      <c r="F689" s="222" t="s">
        <v>292</v>
      </c>
      <c r="G689" s="219"/>
      <c r="H689" s="223">
        <v>13.19</v>
      </c>
      <c r="I689" s="224"/>
      <c r="J689" s="219"/>
      <c r="K689" s="219"/>
      <c r="L689" s="225"/>
      <c r="M689" s="226"/>
      <c r="N689" s="227"/>
      <c r="O689" s="227"/>
      <c r="P689" s="227"/>
      <c r="Q689" s="227"/>
      <c r="R689" s="227"/>
      <c r="S689" s="227"/>
      <c r="T689" s="228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  <c r="AE689" s="13"/>
      <c r="AT689" s="229" t="s">
        <v>183</v>
      </c>
      <c r="AU689" s="229" t="s">
        <v>85</v>
      </c>
      <c r="AV689" s="13" t="s">
        <v>85</v>
      </c>
      <c r="AW689" s="13" t="s">
        <v>35</v>
      </c>
      <c r="AX689" s="13" t="s">
        <v>76</v>
      </c>
      <c r="AY689" s="229" t="s">
        <v>175</v>
      </c>
    </row>
    <row r="690" s="13" customFormat="1">
      <c r="A690" s="13"/>
      <c r="B690" s="218"/>
      <c r="C690" s="219"/>
      <c r="D690" s="220" t="s">
        <v>183</v>
      </c>
      <c r="E690" s="221" t="s">
        <v>19</v>
      </c>
      <c r="F690" s="222" t="s">
        <v>294</v>
      </c>
      <c r="G690" s="219"/>
      <c r="H690" s="223">
        <v>14.779999999999999</v>
      </c>
      <c r="I690" s="224"/>
      <c r="J690" s="219"/>
      <c r="K690" s="219"/>
      <c r="L690" s="225"/>
      <c r="M690" s="226"/>
      <c r="N690" s="227"/>
      <c r="O690" s="227"/>
      <c r="P690" s="227"/>
      <c r="Q690" s="227"/>
      <c r="R690" s="227"/>
      <c r="S690" s="227"/>
      <c r="T690" s="228"/>
      <c r="U690" s="13"/>
      <c r="V690" s="13"/>
      <c r="W690" s="13"/>
      <c r="X690" s="13"/>
      <c r="Y690" s="13"/>
      <c r="Z690" s="13"/>
      <c r="AA690" s="13"/>
      <c r="AB690" s="13"/>
      <c r="AC690" s="13"/>
      <c r="AD690" s="13"/>
      <c r="AE690" s="13"/>
      <c r="AT690" s="229" t="s">
        <v>183</v>
      </c>
      <c r="AU690" s="229" t="s">
        <v>85</v>
      </c>
      <c r="AV690" s="13" t="s">
        <v>85</v>
      </c>
      <c r="AW690" s="13" t="s">
        <v>35</v>
      </c>
      <c r="AX690" s="13" t="s">
        <v>76</v>
      </c>
      <c r="AY690" s="229" t="s">
        <v>175</v>
      </c>
    </row>
    <row r="691" s="14" customFormat="1">
      <c r="A691" s="14"/>
      <c r="B691" s="230"/>
      <c r="C691" s="231"/>
      <c r="D691" s="220" t="s">
        <v>183</v>
      </c>
      <c r="E691" s="232" t="s">
        <v>19</v>
      </c>
      <c r="F691" s="233" t="s">
        <v>186</v>
      </c>
      <c r="G691" s="231"/>
      <c r="H691" s="234">
        <v>27.969999999999999</v>
      </c>
      <c r="I691" s="235"/>
      <c r="J691" s="231"/>
      <c r="K691" s="231"/>
      <c r="L691" s="236"/>
      <c r="M691" s="237"/>
      <c r="N691" s="238"/>
      <c r="O691" s="238"/>
      <c r="P691" s="238"/>
      <c r="Q691" s="238"/>
      <c r="R691" s="238"/>
      <c r="S691" s="238"/>
      <c r="T691" s="239"/>
      <c r="U691" s="14"/>
      <c r="V691" s="14"/>
      <c r="W691" s="14"/>
      <c r="X691" s="14"/>
      <c r="Y691" s="14"/>
      <c r="Z691" s="14"/>
      <c r="AA691" s="14"/>
      <c r="AB691" s="14"/>
      <c r="AC691" s="14"/>
      <c r="AD691" s="14"/>
      <c r="AE691" s="14"/>
      <c r="AT691" s="240" t="s">
        <v>183</v>
      </c>
      <c r="AU691" s="240" t="s">
        <v>85</v>
      </c>
      <c r="AV691" s="14" t="s">
        <v>181</v>
      </c>
      <c r="AW691" s="14" t="s">
        <v>35</v>
      </c>
      <c r="AX691" s="14" t="s">
        <v>36</v>
      </c>
      <c r="AY691" s="240" t="s">
        <v>175</v>
      </c>
    </row>
    <row r="692" s="2" customFormat="1" ht="14.4" customHeight="1">
      <c r="A692" s="40"/>
      <c r="B692" s="41"/>
      <c r="C692" s="204" t="s">
        <v>958</v>
      </c>
      <c r="D692" s="204" t="s">
        <v>178</v>
      </c>
      <c r="E692" s="205" t="s">
        <v>959</v>
      </c>
      <c r="F692" s="206" t="s">
        <v>960</v>
      </c>
      <c r="G692" s="207" t="s">
        <v>88</v>
      </c>
      <c r="H692" s="208">
        <v>27.969999999999999</v>
      </c>
      <c r="I692" s="209"/>
      <c r="J692" s="210">
        <f>ROUND(I692*H692,2)</f>
        <v>0</v>
      </c>
      <c r="K692" s="211"/>
      <c r="L692" s="46"/>
      <c r="M692" s="212" t="s">
        <v>19</v>
      </c>
      <c r="N692" s="213" t="s">
        <v>47</v>
      </c>
      <c r="O692" s="86"/>
      <c r="P692" s="214">
        <f>O692*H692</f>
        <v>0</v>
      </c>
      <c r="Q692" s="214">
        <v>0.00025999999999999998</v>
      </c>
      <c r="R692" s="214">
        <f>Q692*H692</f>
        <v>0.0072721999999999995</v>
      </c>
      <c r="S692" s="214">
        <v>0</v>
      </c>
      <c r="T692" s="215">
        <f>S692*H692</f>
        <v>0</v>
      </c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  <c r="AE692" s="40"/>
      <c r="AR692" s="216" t="s">
        <v>277</v>
      </c>
      <c r="AT692" s="216" t="s">
        <v>178</v>
      </c>
      <c r="AU692" s="216" t="s">
        <v>85</v>
      </c>
      <c r="AY692" s="19" t="s">
        <v>175</v>
      </c>
      <c r="BE692" s="217">
        <f>IF(N692="základní",J692,0)</f>
        <v>0</v>
      </c>
      <c r="BF692" s="217">
        <f>IF(N692="snížená",J692,0)</f>
        <v>0</v>
      </c>
      <c r="BG692" s="217">
        <f>IF(N692="zákl. přenesená",J692,0)</f>
        <v>0</v>
      </c>
      <c r="BH692" s="217">
        <f>IF(N692="sníž. přenesená",J692,0)</f>
        <v>0</v>
      </c>
      <c r="BI692" s="217">
        <f>IF(N692="nulová",J692,0)</f>
        <v>0</v>
      </c>
      <c r="BJ692" s="19" t="s">
        <v>36</v>
      </c>
      <c r="BK692" s="217">
        <f>ROUND(I692*H692,2)</f>
        <v>0</v>
      </c>
      <c r="BL692" s="19" t="s">
        <v>277</v>
      </c>
      <c r="BM692" s="216" t="s">
        <v>961</v>
      </c>
    </row>
    <row r="693" s="13" customFormat="1">
      <c r="A693" s="13"/>
      <c r="B693" s="218"/>
      <c r="C693" s="219"/>
      <c r="D693" s="220" t="s">
        <v>183</v>
      </c>
      <c r="E693" s="221" t="s">
        <v>19</v>
      </c>
      <c r="F693" s="222" t="s">
        <v>292</v>
      </c>
      <c r="G693" s="219"/>
      <c r="H693" s="223">
        <v>13.19</v>
      </c>
      <c r="I693" s="224"/>
      <c r="J693" s="219"/>
      <c r="K693" s="219"/>
      <c r="L693" s="225"/>
      <c r="M693" s="226"/>
      <c r="N693" s="227"/>
      <c r="O693" s="227"/>
      <c r="P693" s="227"/>
      <c r="Q693" s="227"/>
      <c r="R693" s="227"/>
      <c r="S693" s="227"/>
      <c r="T693" s="228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T693" s="229" t="s">
        <v>183</v>
      </c>
      <c r="AU693" s="229" t="s">
        <v>85</v>
      </c>
      <c r="AV693" s="13" t="s">
        <v>85</v>
      </c>
      <c r="AW693" s="13" t="s">
        <v>35</v>
      </c>
      <c r="AX693" s="13" t="s">
        <v>76</v>
      </c>
      <c r="AY693" s="229" t="s">
        <v>175</v>
      </c>
    </row>
    <row r="694" s="13" customFormat="1">
      <c r="A694" s="13"/>
      <c r="B694" s="218"/>
      <c r="C694" s="219"/>
      <c r="D694" s="220" t="s">
        <v>183</v>
      </c>
      <c r="E694" s="221" t="s">
        <v>19</v>
      </c>
      <c r="F694" s="222" t="s">
        <v>294</v>
      </c>
      <c r="G694" s="219"/>
      <c r="H694" s="223">
        <v>14.779999999999999</v>
      </c>
      <c r="I694" s="224"/>
      <c r="J694" s="219"/>
      <c r="K694" s="219"/>
      <c r="L694" s="225"/>
      <c r="M694" s="226"/>
      <c r="N694" s="227"/>
      <c r="O694" s="227"/>
      <c r="P694" s="227"/>
      <c r="Q694" s="227"/>
      <c r="R694" s="227"/>
      <c r="S694" s="227"/>
      <c r="T694" s="228"/>
      <c r="U694" s="13"/>
      <c r="V694" s="13"/>
      <c r="W694" s="13"/>
      <c r="X694" s="13"/>
      <c r="Y694" s="13"/>
      <c r="Z694" s="13"/>
      <c r="AA694" s="13"/>
      <c r="AB694" s="13"/>
      <c r="AC694" s="13"/>
      <c r="AD694" s="13"/>
      <c r="AE694" s="13"/>
      <c r="AT694" s="229" t="s">
        <v>183</v>
      </c>
      <c r="AU694" s="229" t="s">
        <v>85</v>
      </c>
      <c r="AV694" s="13" t="s">
        <v>85</v>
      </c>
      <c r="AW694" s="13" t="s">
        <v>35</v>
      </c>
      <c r="AX694" s="13" t="s">
        <v>76</v>
      </c>
      <c r="AY694" s="229" t="s">
        <v>175</v>
      </c>
    </row>
    <row r="695" s="14" customFormat="1">
      <c r="A695" s="14"/>
      <c r="B695" s="230"/>
      <c r="C695" s="231"/>
      <c r="D695" s="220" t="s">
        <v>183</v>
      </c>
      <c r="E695" s="232" t="s">
        <v>19</v>
      </c>
      <c r="F695" s="233" t="s">
        <v>186</v>
      </c>
      <c r="G695" s="231"/>
      <c r="H695" s="234">
        <v>27.969999999999999</v>
      </c>
      <c r="I695" s="235"/>
      <c r="J695" s="231"/>
      <c r="K695" s="231"/>
      <c r="L695" s="236"/>
      <c r="M695" s="237"/>
      <c r="N695" s="238"/>
      <c r="O695" s="238"/>
      <c r="P695" s="238"/>
      <c r="Q695" s="238"/>
      <c r="R695" s="238"/>
      <c r="S695" s="238"/>
      <c r="T695" s="239"/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  <c r="AE695" s="14"/>
      <c r="AT695" s="240" t="s">
        <v>183</v>
      </c>
      <c r="AU695" s="240" t="s">
        <v>85</v>
      </c>
      <c r="AV695" s="14" t="s">
        <v>181</v>
      </c>
      <c r="AW695" s="14" t="s">
        <v>35</v>
      </c>
      <c r="AX695" s="14" t="s">
        <v>36</v>
      </c>
      <c r="AY695" s="240" t="s">
        <v>175</v>
      </c>
    </row>
    <row r="696" s="2" customFormat="1" ht="24.15" customHeight="1">
      <c r="A696" s="40"/>
      <c r="B696" s="41"/>
      <c r="C696" s="204" t="s">
        <v>962</v>
      </c>
      <c r="D696" s="204" t="s">
        <v>178</v>
      </c>
      <c r="E696" s="205" t="s">
        <v>963</v>
      </c>
      <c r="F696" s="206" t="s">
        <v>964</v>
      </c>
      <c r="G696" s="207" t="s">
        <v>88</v>
      </c>
      <c r="H696" s="208">
        <v>27.969999999999999</v>
      </c>
      <c r="I696" s="209"/>
      <c r="J696" s="210">
        <f>ROUND(I696*H696,2)</f>
        <v>0</v>
      </c>
      <c r="K696" s="211"/>
      <c r="L696" s="46"/>
      <c r="M696" s="212" t="s">
        <v>19</v>
      </c>
      <c r="N696" s="213" t="s">
        <v>47</v>
      </c>
      <c r="O696" s="86"/>
      <c r="P696" s="214">
        <f>O696*H696</f>
        <v>0</v>
      </c>
      <c r="Q696" s="214">
        <v>0.00014999999999999999</v>
      </c>
      <c r="R696" s="214">
        <f>Q696*H696</f>
        <v>0.0041954999999999996</v>
      </c>
      <c r="S696" s="214">
        <v>0</v>
      </c>
      <c r="T696" s="215">
        <f>S696*H696</f>
        <v>0</v>
      </c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  <c r="AE696" s="40"/>
      <c r="AR696" s="216" t="s">
        <v>277</v>
      </c>
      <c r="AT696" s="216" t="s">
        <v>178</v>
      </c>
      <c r="AU696" s="216" t="s">
        <v>85</v>
      </c>
      <c r="AY696" s="19" t="s">
        <v>175</v>
      </c>
      <c r="BE696" s="217">
        <f>IF(N696="základní",J696,0)</f>
        <v>0</v>
      </c>
      <c r="BF696" s="217">
        <f>IF(N696="snížená",J696,0)</f>
        <v>0</v>
      </c>
      <c r="BG696" s="217">
        <f>IF(N696="zákl. přenesená",J696,0)</f>
        <v>0</v>
      </c>
      <c r="BH696" s="217">
        <f>IF(N696="sníž. přenesená",J696,0)</f>
        <v>0</v>
      </c>
      <c r="BI696" s="217">
        <f>IF(N696="nulová",J696,0)</f>
        <v>0</v>
      </c>
      <c r="BJ696" s="19" t="s">
        <v>36</v>
      </c>
      <c r="BK696" s="217">
        <f>ROUND(I696*H696,2)</f>
        <v>0</v>
      </c>
      <c r="BL696" s="19" t="s">
        <v>277</v>
      </c>
      <c r="BM696" s="216" t="s">
        <v>965</v>
      </c>
    </row>
    <row r="697" s="13" customFormat="1">
      <c r="A697" s="13"/>
      <c r="B697" s="218"/>
      <c r="C697" s="219"/>
      <c r="D697" s="220" t="s">
        <v>183</v>
      </c>
      <c r="E697" s="221" t="s">
        <v>19</v>
      </c>
      <c r="F697" s="222" t="s">
        <v>292</v>
      </c>
      <c r="G697" s="219"/>
      <c r="H697" s="223">
        <v>13.19</v>
      </c>
      <c r="I697" s="224"/>
      <c r="J697" s="219"/>
      <c r="K697" s="219"/>
      <c r="L697" s="225"/>
      <c r="M697" s="226"/>
      <c r="N697" s="227"/>
      <c r="O697" s="227"/>
      <c r="P697" s="227"/>
      <c r="Q697" s="227"/>
      <c r="R697" s="227"/>
      <c r="S697" s="227"/>
      <c r="T697" s="228"/>
      <c r="U697" s="13"/>
      <c r="V697" s="13"/>
      <c r="W697" s="13"/>
      <c r="X697" s="13"/>
      <c r="Y697" s="13"/>
      <c r="Z697" s="13"/>
      <c r="AA697" s="13"/>
      <c r="AB697" s="13"/>
      <c r="AC697" s="13"/>
      <c r="AD697" s="13"/>
      <c r="AE697" s="13"/>
      <c r="AT697" s="229" t="s">
        <v>183</v>
      </c>
      <c r="AU697" s="229" t="s">
        <v>85</v>
      </c>
      <c r="AV697" s="13" t="s">
        <v>85</v>
      </c>
      <c r="AW697" s="13" t="s">
        <v>35</v>
      </c>
      <c r="AX697" s="13" t="s">
        <v>76</v>
      </c>
      <c r="AY697" s="229" t="s">
        <v>175</v>
      </c>
    </row>
    <row r="698" s="13" customFormat="1">
      <c r="A698" s="13"/>
      <c r="B698" s="218"/>
      <c r="C698" s="219"/>
      <c r="D698" s="220" t="s">
        <v>183</v>
      </c>
      <c r="E698" s="221" t="s">
        <v>19</v>
      </c>
      <c r="F698" s="222" t="s">
        <v>294</v>
      </c>
      <c r="G698" s="219"/>
      <c r="H698" s="223">
        <v>14.779999999999999</v>
      </c>
      <c r="I698" s="224"/>
      <c r="J698" s="219"/>
      <c r="K698" s="219"/>
      <c r="L698" s="225"/>
      <c r="M698" s="226"/>
      <c r="N698" s="227"/>
      <c r="O698" s="227"/>
      <c r="P698" s="227"/>
      <c r="Q698" s="227"/>
      <c r="R698" s="227"/>
      <c r="S698" s="227"/>
      <c r="T698" s="228"/>
      <c r="U698" s="13"/>
      <c r="V698" s="13"/>
      <c r="W698" s="13"/>
      <c r="X698" s="13"/>
      <c r="Y698" s="13"/>
      <c r="Z698" s="13"/>
      <c r="AA698" s="13"/>
      <c r="AB698" s="13"/>
      <c r="AC698" s="13"/>
      <c r="AD698" s="13"/>
      <c r="AE698" s="13"/>
      <c r="AT698" s="229" t="s">
        <v>183</v>
      </c>
      <c r="AU698" s="229" t="s">
        <v>85</v>
      </c>
      <c r="AV698" s="13" t="s">
        <v>85</v>
      </c>
      <c r="AW698" s="13" t="s">
        <v>35</v>
      </c>
      <c r="AX698" s="13" t="s">
        <v>76</v>
      </c>
      <c r="AY698" s="229" t="s">
        <v>175</v>
      </c>
    </row>
    <row r="699" s="14" customFormat="1">
      <c r="A699" s="14"/>
      <c r="B699" s="230"/>
      <c r="C699" s="231"/>
      <c r="D699" s="220" t="s">
        <v>183</v>
      </c>
      <c r="E699" s="232" t="s">
        <v>19</v>
      </c>
      <c r="F699" s="233" t="s">
        <v>186</v>
      </c>
      <c r="G699" s="231"/>
      <c r="H699" s="234">
        <v>27.969999999999999</v>
      </c>
      <c r="I699" s="235"/>
      <c r="J699" s="231"/>
      <c r="K699" s="231"/>
      <c r="L699" s="236"/>
      <c r="M699" s="237"/>
      <c r="N699" s="238"/>
      <c r="O699" s="238"/>
      <c r="P699" s="238"/>
      <c r="Q699" s="238"/>
      <c r="R699" s="238"/>
      <c r="S699" s="238"/>
      <c r="T699" s="239"/>
      <c r="U699" s="14"/>
      <c r="V699" s="14"/>
      <c r="W699" s="14"/>
      <c r="X699" s="14"/>
      <c r="Y699" s="14"/>
      <c r="Z699" s="14"/>
      <c r="AA699" s="14"/>
      <c r="AB699" s="14"/>
      <c r="AC699" s="14"/>
      <c r="AD699" s="14"/>
      <c r="AE699" s="14"/>
      <c r="AT699" s="240" t="s">
        <v>183</v>
      </c>
      <c r="AU699" s="240" t="s">
        <v>85</v>
      </c>
      <c r="AV699" s="14" t="s">
        <v>181</v>
      </c>
      <c r="AW699" s="14" t="s">
        <v>35</v>
      </c>
      <c r="AX699" s="14" t="s">
        <v>36</v>
      </c>
      <c r="AY699" s="240" t="s">
        <v>175</v>
      </c>
    </row>
    <row r="700" s="2" customFormat="1" ht="14.4" customHeight="1">
      <c r="A700" s="40"/>
      <c r="B700" s="41"/>
      <c r="C700" s="204" t="s">
        <v>966</v>
      </c>
      <c r="D700" s="204" t="s">
        <v>178</v>
      </c>
      <c r="E700" s="205" t="s">
        <v>967</v>
      </c>
      <c r="F700" s="206" t="s">
        <v>968</v>
      </c>
      <c r="G700" s="207" t="s">
        <v>88</v>
      </c>
      <c r="H700" s="208">
        <v>27.969999999999999</v>
      </c>
      <c r="I700" s="209"/>
      <c r="J700" s="210">
        <f>ROUND(I700*H700,2)</f>
        <v>0</v>
      </c>
      <c r="K700" s="211"/>
      <c r="L700" s="46"/>
      <c r="M700" s="212" t="s">
        <v>19</v>
      </c>
      <c r="N700" s="213" t="s">
        <v>47</v>
      </c>
      <c r="O700" s="86"/>
      <c r="P700" s="214">
        <f>O700*H700</f>
        <v>0</v>
      </c>
      <c r="Q700" s="214">
        <v>1.0000000000000001E-05</v>
      </c>
      <c r="R700" s="214">
        <f>Q700*H700</f>
        <v>0.00027970000000000002</v>
      </c>
      <c r="S700" s="214">
        <v>0</v>
      </c>
      <c r="T700" s="215">
        <f>S700*H700</f>
        <v>0</v>
      </c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  <c r="AE700" s="40"/>
      <c r="AR700" s="216" t="s">
        <v>277</v>
      </c>
      <c r="AT700" s="216" t="s">
        <v>178</v>
      </c>
      <c r="AU700" s="216" t="s">
        <v>85</v>
      </c>
      <c r="AY700" s="19" t="s">
        <v>175</v>
      </c>
      <c r="BE700" s="217">
        <f>IF(N700="základní",J700,0)</f>
        <v>0</v>
      </c>
      <c r="BF700" s="217">
        <f>IF(N700="snížená",J700,0)</f>
        <v>0</v>
      </c>
      <c r="BG700" s="217">
        <f>IF(N700="zákl. přenesená",J700,0)</f>
        <v>0</v>
      </c>
      <c r="BH700" s="217">
        <f>IF(N700="sníž. přenesená",J700,0)</f>
        <v>0</v>
      </c>
      <c r="BI700" s="217">
        <f>IF(N700="nulová",J700,0)</f>
        <v>0</v>
      </c>
      <c r="BJ700" s="19" t="s">
        <v>36</v>
      </c>
      <c r="BK700" s="217">
        <f>ROUND(I700*H700,2)</f>
        <v>0</v>
      </c>
      <c r="BL700" s="19" t="s">
        <v>277</v>
      </c>
      <c r="BM700" s="216" t="s">
        <v>969</v>
      </c>
    </row>
    <row r="701" s="13" customFormat="1">
      <c r="A701" s="13"/>
      <c r="B701" s="218"/>
      <c r="C701" s="219"/>
      <c r="D701" s="220" t="s">
        <v>183</v>
      </c>
      <c r="E701" s="221" t="s">
        <v>19</v>
      </c>
      <c r="F701" s="222" t="s">
        <v>292</v>
      </c>
      <c r="G701" s="219"/>
      <c r="H701" s="223">
        <v>13.19</v>
      </c>
      <c r="I701" s="224"/>
      <c r="J701" s="219"/>
      <c r="K701" s="219"/>
      <c r="L701" s="225"/>
      <c r="M701" s="226"/>
      <c r="N701" s="227"/>
      <c r="O701" s="227"/>
      <c r="P701" s="227"/>
      <c r="Q701" s="227"/>
      <c r="R701" s="227"/>
      <c r="S701" s="227"/>
      <c r="T701" s="228"/>
      <c r="U701" s="13"/>
      <c r="V701" s="13"/>
      <c r="W701" s="13"/>
      <c r="X701" s="13"/>
      <c r="Y701" s="13"/>
      <c r="Z701" s="13"/>
      <c r="AA701" s="13"/>
      <c r="AB701" s="13"/>
      <c r="AC701" s="13"/>
      <c r="AD701" s="13"/>
      <c r="AE701" s="13"/>
      <c r="AT701" s="229" t="s">
        <v>183</v>
      </c>
      <c r="AU701" s="229" t="s">
        <v>85</v>
      </c>
      <c r="AV701" s="13" t="s">
        <v>85</v>
      </c>
      <c r="AW701" s="13" t="s">
        <v>35</v>
      </c>
      <c r="AX701" s="13" t="s">
        <v>76</v>
      </c>
      <c r="AY701" s="229" t="s">
        <v>175</v>
      </c>
    </row>
    <row r="702" s="13" customFormat="1">
      <c r="A702" s="13"/>
      <c r="B702" s="218"/>
      <c r="C702" s="219"/>
      <c r="D702" s="220" t="s">
        <v>183</v>
      </c>
      <c r="E702" s="221" t="s">
        <v>19</v>
      </c>
      <c r="F702" s="222" t="s">
        <v>294</v>
      </c>
      <c r="G702" s="219"/>
      <c r="H702" s="223">
        <v>14.779999999999999</v>
      </c>
      <c r="I702" s="224"/>
      <c r="J702" s="219"/>
      <c r="K702" s="219"/>
      <c r="L702" s="225"/>
      <c r="M702" s="226"/>
      <c r="N702" s="227"/>
      <c r="O702" s="227"/>
      <c r="P702" s="227"/>
      <c r="Q702" s="227"/>
      <c r="R702" s="227"/>
      <c r="S702" s="227"/>
      <c r="T702" s="228"/>
      <c r="U702" s="13"/>
      <c r="V702" s="13"/>
      <c r="W702" s="13"/>
      <c r="X702" s="13"/>
      <c r="Y702" s="13"/>
      <c r="Z702" s="13"/>
      <c r="AA702" s="13"/>
      <c r="AB702" s="13"/>
      <c r="AC702" s="13"/>
      <c r="AD702" s="13"/>
      <c r="AE702" s="13"/>
      <c r="AT702" s="229" t="s">
        <v>183</v>
      </c>
      <c r="AU702" s="229" t="s">
        <v>85</v>
      </c>
      <c r="AV702" s="13" t="s">
        <v>85</v>
      </c>
      <c r="AW702" s="13" t="s">
        <v>35</v>
      </c>
      <c r="AX702" s="13" t="s">
        <v>76</v>
      </c>
      <c r="AY702" s="229" t="s">
        <v>175</v>
      </c>
    </row>
    <row r="703" s="14" customFormat="1">
      <c r="A703" s="14"/>
      <c r="B703" s="230"/>
      <c r="C703" s="231"/>
      <c r="D703" s="220" t="s">
        <v>183</v>
      </c>
      <c r="E703" s="232" t="s">
        <v>19</v>
      </c>
      <c r="F703" s="233" t="s">
        <v>186</v>
      </c>
      <c r="G703" s="231"/>
      <c r="H703" s="234">
        <v>27.969999999999999</v>
      </c>
      <c r="I703" s="235"/>
      <c r="J703" s="231"/>
      <c r="K703" s="231"/>
      <c r="L703" s="236"/>
      <c r="M703" s="237"/>
      <c r="N703" s="238"/>
      <c r="O703" s="238"/>
      <c r="P703" s="238"/>
      <c r="Q703" s="238"/>
      <c r="R703" s="238"/>
      <c r="S703" s="238"/>
      <c r="T703" s="239"/>
      <c r="U703" s="14"/>
      <c r="V703" s="14"/>
      <c r="W703" s="14"/>
      <c r="X703" s="14"/>
      <c r="Y703" s="14"/>
      <c r="Z703" s="14"/>
      <c r="AA703" s="14"/>
      <c r="AB703" s="14"/>
      <c r="AC703" s="14"/>
      <c r="AD703" s="14"/>
      <c r="AE703" s="14"/>
      <c r="AT703" s="240" t="s">
        <v>183</v>
      </c>
      <c r="AU703" s="240" t="s">
        <v>85</v>
      </c>
      <c r="AV703" s="14" t="s">
        <v>181</v>
      </c>
      <c r="AW703" s="14" t="s">
        <v>35</v>
      </c>
      <c r="AX703" s="14" t="s">
        <v>36</v>
      </c>
      <c r="AY703" s="240" t="s">
        <v>175</v>
      </c>
    </row>
    <row r="704" s="2" customFormat="1" ht="14.4" customHeight="1">
      <c r="A704" s="40"/>
      <c r="B704" s="41"/>
      <c r="C704" s="204" t="s">
        <v>970</v>
      </c>
      <c r="D704" s="204" t="s">
        <v>178</v>
      </c>
      <c r="E704" s="205" t="s">
        <v>971</v>
      </c>
      <c r="F704" s="206" t="s">
        <v>972</v>
      </c>
      <c r="G704" s="207" t="s">
        <v>88</v>
      </c>
      <c r="H704" s="208">
        <v>27.969999999999999</v>
      </c>
      <c r="I704" s="209"/>
      <c r="J704" s="210">
        <f>ROUND(I704*H704,2)</f>
        <v>0</v>
      </c>
      <c r="K704" s="211"/>
      <c r="L704" s="46"/>
      <c r="M704" s="212" t="s">
        <v>19</v>
      </c>
      <c r="N704" s="213" t="s">
        <v>47</v>
      </c>
      <c r="O704" s="86"/>
      <c r="P704" s="214">
        <f>O704*H704</f>
        <v>0</v>
      </c>
      <c r="Q704" s="214">
        <v>5.0000000000000002E-05</v>
      </c>
      <c r="R704" s="214">
        <f>Q704*H704</f>
        <v>0.0013985</v>
      </c>
      <c r="S704" s="214">
        <v>0</v>
      </c>
      <c r="T704" s="215">
        <f>S704*H704</f>
        <v>0</v>
      </c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  <c r="AE704" s="40"/>
      <c r="AR704" s="216" t="s">
        <v>277</v>
      </c>
      <c r="AT704" s="216" t="s">
        <v>178</v>
      </c>
      <c r="AU704" s="216" t="s">
        <v>85</v>
      </c>
      <c r="AY704" s="19" t="s">
        <v>175</v>
      </c>
      <c r="BE704" s="217">
        <f>IF(N704="základní",J704,0)</f>
        <v>0</v>
      </c>
      <c r="BF704" s="217">
        <f>IF(N704="snížená",J704,0)</f>
        <v>0</v>
      </c>
      <c r="BG704" s="217">
        <f>IF(N704="zákl. přenesená",J704,0)</f>
        <v>0</v>
      </c>
      <c r="BH704" s="217">
        <f>IF(N704="sníž. přenesená",J704,0)</f>
        <v>0</v>
      </c>
      <c r="BI704" s="217">
        <f>IF(N704="nulová",J704,0)</f>
        <v>0</v>
      </c>
      <c r="BJ704" s="19" t="s">
        <v>36</v>
      </c>
      <c r="BK704" s="217">
        <f>ROUND(I704*H704,2)</f>
        <v>0</v>
      </c>
      <c r="BL704" s="19" t="s">
        <v>277</v>
      </c>
      <c r="BM704" s="216" t="s">
        <v>973</v>
      </c>
    </row>
    <row r="705" s="13" customFormat="1">
      <c r="A705" s="13"/>
      <c r="B705" s="218"/>
      <c r="C705" s="219"/>
      <c r="D705" s="220" t="s">
        <v>183</v>
      </c>
      <c r="E705" s="221" t="s">
        <v>19</v>
      </c>
      <c r="F705" s="222" t="s">
        <v>292</v>
      </c>
      <c r="G705" s="219"/>
      <c r="H705" s="223">
        <v>13.19</v>
      </c>
      <c r="I705" s="224"/>
      <c r="J705" s="219"/>
      <c r="K705" s="219"/>
      <c r="L705" s="225"/>
      <c r="M705" s="226"/>
      <c r="N705" s="227"/>
      <c r="O705" s="227"/>
      <c r="P705" s="227"/>
      <c r="Q705" s="227"/>
      <c r="R705" s="227"/>
      <c r="S705" s="227"/>
      <c r="T705" s="228"/>
      <c r="U705" s="13"/>
      <c r="V705" s="13"/>
      <c r="W705" s="13"/>
      <c r="X705" s="13"/>
      <c r="Y705" s="13"/>
      <c r="Z705" s="13"/>
      <c r="AA705" s="13"/>
      <c r="AB705" s="13"/>
      <c r="AC705" s="13"/>
      <c r="AD705" s="13"/>
      <c r="AE705" s="13"/>
      <c r="AT705" s="229" t="s">
        <v>183</v>
      </c>
      <c r="AU705" s="229" t="s">
        <v>85</v>
      </c>
      <c r="AV705" s="13" t="s">
        <v>85</v>
      </c>
      <c r="AW705" s="13" t="s">
        <v>35</v>
      </c>
      <c r="AX705" s="13" t="s">
        <v>76</v>
      </c>
      <c r="AY705" s="229" t="s">
        <v>175</v>
      </c>
    </row>
    <row r="706" s="13" customFormat="1">
      <c r="A706" s="13"/>
      <c r="B706" s="218"/>
      <c r="C706" s="219"/>
      <c r="D706" s="220" t="s">
        <v>183</v>
      </c>
      <c r="E706" s="221" t="s">
        <v>19</v>
      </c>
      <c r="F706" s="222" t="s">
        <v>294</v>
      </c>
      <c r="G706" s="219"/>
      <c r="H706" s="223">
        <v>14.779999999999999</v>
      </c>
      <c r="I706" s="224"/>
      <c r="J706" s="219"/>
      <c r="K706" s="219"/>
      <c r="L706" s="225"/>
      <c r="M706" s="226"/>
      <c r="N706" s="227"/>
      <c r="O706" s="227"/>
      <c r="P706" s="227"/>
      <c r="Q706" s="227"/>
      <c r="R706" s="227"/>
      <c r="S706" s="227"/>
      <c r="T706" s="228"/>
      <c r="U706" s="13"/>
      <c r="V706" s="13"/>
      <c r="W706" s="13"/>
      <c r="X706" s="13"/>
      <c r="Y706" s="13"/>
      <c r="Z706" s="13"/>
      <c r="AA706" s="13"/>
      <c r="AB706" s="13"/>
      <c r="AC706" s="13"/>
      <c r="AD706" s="13"/>
      <c r="AE706" s="13"/>
      <c r="AT706" s="229" t="s">
        <v>183</v>
      </c>
      <c r="AU706" s="229" t="s">
        <v>85</v>
      </c>
      <c r="AV706" s="13" t="s">
        <v>85</v>
      </c>
      <c r="AW706" s="13" t="s">
        <v>35</v>
      </c>
      <c r="AX706" s="13" t="s">
        <v>76</v>
      </c>
      <c r="AY706" s="229" t="s">
        <v>175</v>
      </c>
    </row>
    <row r="707" s="14" customFormat="1">
      <c r="A707" s="14"/>
      <c r="B707" s="230"/>
      <c r="C707" s="231"/>
      <c r="D707" s="220" t="s">
        <v>183</v>
      </c>
      <c r="E707" s="232" t="s">
        <v>19</v>
      </c>
      <c r="F707" s="233" t="s">
        <v>186</v>
      </c>
      <c r="G707" s="231"/>
      <c r="H707" s="234">
        <v>27.969999999999999</v>
      </c>
      <c r="I707" s="235"/>
      <c r="J707" s="231"/>
      <c r="K707" s="231"/>
      <c r="L707" s="236"/>
      <c r="M707" s="237"/>
      <c r="N707" s="238"/>
      <c r="O707" s="238"/>
      <c r="P707" s="238"/>
      <c r="Q707" s="238"/>
      <c r="R707" s="238"/>
      <c r="S707" s="238"/>
      <c r="T707" s="239"/>
      <c r="U707" s="14"/>
      <c r="V707" s="14"/>
      <c r="W707" s="14"/>
      <c r="X707" s="14"/>
      <c r="Y707" s="14"/>
      <c r="Z707" s="14"/>
      <c r="AA707" s="14"/>
      <c r="AB707" s="14"/>
      <c r="AC707" s="14"/>
      <c r="AD707" s="14"/>
      <c r="AE707" s="14"/>
      <c r="AT707" s="240" t="s">
        <v>183</v>
      </c>
      <c r="AU707" s="240" t="s">
        <v>85</v>
      </c>
      <c r="AV707" s="14" t="s">
        <v>181</v>
      </c>
      <c r="AW707" s="14" t="s">
        <v>35</v>
      </c>
      <c r="AX707" s="14" t="s">
        <v>36</v>
      </c>
      <c r="AY707" s="240" t="s">
        <v>175</v>
      </c>
    </row>
    <row r="708" s="2" customFormat="1" ht="24.15" customHeight="1">
      <c r="A708" s="40"/>
      <c r="B708" s="41"/>
      <c r="C708" s="204" t="s">
        <v>974</v>
      </c>
      <c r="D708" s="204" t="s">
        <v>178</v>
      </c>
      <c r="E708" s="205" t="s">
        <v>975</v>
      </c>
      <c r="F708" s="206" t="s">
        <v>976</v>
      </c>
      <c r="G708" s="207" t="s">
        <v>482</v>
      </c>
      <c r="H708" s="273"/>
      <c r="I708" s="209"/>
      <c r="J708" s="210">
        <f>ROUND(I708*H708,2)</f>
        <v>0</v>
      </c>
      <c r="K708" s="211"/>
      <c r="L708" s="46"/>
      <c r="M708" s="212" t="s">
        <v>19</v>
      </c>
      <c r="N708" s="213" t="s">
        <v>47</v>
      </c>
      <c r="O708" s="86"/>
      <c r="P708" s="214">
        <f>O708*H708</f>
        <v>0</v>
      </c>
      <c r="Q708" s="214">
        <v>0</v>
      </c>
      <c r="R708" s="214">
        <f>Q708*H708</f>
        <v>0</v>
      </c>
      <c r="S708" s="214">
        <v>0</v>
      </c>
      <c r="T708" s="215">
        <f>S708*H708</f>
        <v>0</v>
      </c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  <c r="AE708" s="40"/>
      <c r="AR708" s="216" t="s">
        <v>277</v>
      </c>
      <c r="AT708" s="216" t="s">
        <v>178</v>
      </c>
      <c r="AU708" s="216" t="s">
        <v>85</v>
      </c>
      <c r="AY708" s="19" t="s">
        <v>175</v>
      </c>
      <c r="BE708" s="217">
        <f>IF(N708="základní",J708,0)</f>
        <v>0</v>
      </c>
      <c r="BF708" s="217">
        <f>IF(N708="snížená",J708,0)</f>
        <v>0</v>
      </c>
      <c r="BG708" s="217">
        <f>IF(N708="zákl. přenesená",J708,0)</f>
        <v>0</v>
      </c>
      <c r="BH708" s="217">
        <f>IF(N708="sníž. přenesená",J708,0)</f>
        <v>0</v>
      </c>
      <c r="BI708" s="217">
        <f>IF(N708="nulová",J708,0)</f>
        <v>0</v>
      </c>
      <c r="BJ708" s="19" t="s">
        <v>36</v>
      </c>
      <c r="BK708" s="217">
        <f>ROUND(I708*H708,2)</f>
        <v>0</v>
      </c>
      <c r="BL708" s="19" t="s">
        <v>277</v>
      </c>
      <c r="BM708" s="216" t="s">
        <v>977</v>
      </c>
    </row>
    <row r="709" s="12" customFormat="1" ht="22.8" customHeight="1">
      <c r="A709" s="12"/>
      <c r="B709" s="188"/>
      <c r="C709" s="189"/>
      <c r="D709" s="190" t="s">
        <v>75</v>
      </c>
      <c r="E709" s="202" t="s">
        <v>978</v>
      </c>
      <c r="F709" s="202" t="s">
        <v>979</v>
      </c>
      <c r="G709" s="189"/>
      <c r="H709" s="189"/>
      <c r="I709" s="192"/>
      <c r="J709" s="203">
        <f>BK709</f>
        <v>0</v>
      </c>
      <c r="K709" s="189"/>
      <c r="L709" s="194"/>
      <c r="M709" s="195"/>
      <c r="N709" s="196"/>
      <c r="O709" s="196"/>
      <c r="P709" s="197">
        <f>SUM(P710:P754)</f>
        <v>0</v>
      </c>
      <c r="Q709" s="196"/>
      <c r="R709" s="197">
        <f>SUM(R710:R754)</f>
        <v>0.30712793999999999</v>
      </c>
      <c r="S709" s="196"/>
      <c r="T709" s="198">
        <f>SUM(T710:T754)</f>
        <v>0.086639999999999995</v>
      </c>
      <c r="U709" s="12"/>
      <c r="V709" s="12"/>
      <c r="W709" s="12"/>
      <c r="X709" s="12"/>
      <c r="Y709" s="12"/>
      <c r="Z709" s="12"/>
      <c r="AA709" s="12"/>
      <c r="AB709" s="12"/>
      <c r="AC709" s="12"/>
      <c r="AD709" s="12"/>
      <c r="AE709" s="12"/>
      <c r="AR709" s="199" t="s">
        <v>85</v>
      </c>
      <c r="AT709" s="200" t="s">
        <v>75</v>
      </c>
      <c r="AU709" s="200" t="s">
        <v>36</v>
      </c>
      <c r="AY709" s="199" t="s">
        <v>175</v>
      </c>
      <c r="BK709" s="201">
        <f>SUM(BK710:BK754)</f>
        <v>0</v>
      </c>
    </row>
    <row r="710" s="2" customFormat="1" ht="14.4" customHeight="1">
      <c r="A710" s="40"/>
      <c r="B710" s="41"/>
      <c r="C710" s="204" t="s">
        <v>980</v>
      </c>
      <c r="D710" s="204" t="s">
        <v>178</v>
      </c>
      <c r="E710" s="205" t="s">
        <v>981</v>
      </c>
      <c r="F710" s="206" t="s">
        <v>982</v>
      </c>
      <c r="G710" s="207" t="s">
        <v>88</v>
      </c>
      <c r="H710" s="208">
        <v>20.789999999999999</v>
      </c>
      <c r="I710" s="209"/>
      <c r="J710" s="210">
        <f>ROUND(I710*H710,2)</f>
        <v>0</v>
      </c>
      <c r="K710" s="211"/>
      <c r="L710" s="46"/>
      <c r="M710" s="212" t="s">
        <v>19</v>
      </c>
      <c r="N710" s="213" t="s">
        <v>47</v>
      </c>
      <c r="O710" s="86"/>
      <c r="P710" s="214">
        <f>O710*H710</f>
        <v>0</v>
      </c>
      <c r="Q710" s="214">
        <v>0</v>
      </c>
      <c r="R710" s="214">
        <f>Q710*H710</f>
        <v>0</v>
      </c>
      <c r="S710" s="214">
        <v>0</v>
      </c>
      <c r="T710" s="215">
        <f>S710*H710</f>
        <v>0</v>
      </c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  <c r="AE710" s="40"/>
      <c r="AR710" s="216" t="s">
        <v>277</v>
      </c>
      <c r="AT710" s="216" t="s">
        <v>178</v>
      </c>
      <c r="AU710" s="216" t="s">
        <v>85</v>
      </c>
      <c r="AY710" s="19" t="s">
        <v>175</v>
      </c>
      <c r="BE710" s="217">
        <f>IF(N710="základní",J710,0)</f>
        <v>0</v>
      </c>
      <c r="BF710" s="217">
        <f>IF(N710="snížená",J710,0)</f>
        <v>0</v>
      </c>
      <c r="BG710" s="217">
        <f>IF(N710="zákl. přenesená",J710,0)</f>
        <v>0</v>
      </c>
      <c r="BH710" s="217">
        <f>IF(N710="sníž. přenesená",J710,0)</f>
        <v>0</v>
      </c>
      <c r="BI710" s="217">
        <f>IF(N710="nulová",J710,0)</f>
        <v>0</v>
      </c>
      <c r="BJ710" s="19" t="s">
        <v>36</v>
      </c>
      <c r="BK710" s="217">
        <f>ROUND(I710*H710,2)</f>
        <v>0</v>
      </c>
      <c r="BL710" s="19" t="s">
        <v>277</v>
      </c>
      <c r="BM710" s="216" t="s">
        <v>983</v>
      </c>
    </row>
    <row r="711" s="13" customFormat="1">
      <c r="A711" s="13"/>
      <c r="B711" s="218"/>
      <c r="C711" s="219"/>
      <c r="D711" s="220" t="s">
        <v>183</v>
      </c>
      <c r="E711" s="221" t="s">
        <v>19</v>
      </c>
      <c r="F711" s="222" t="s">
        <v>100</v>
      </c>
      <c r="G711" s="219"/>
      <c r="H711" s="223">
        <v>20.789999999999999</v>
      </c>
      <c r="I711" s="224"/>
      <c r="J711" s="219"/>
      <c r="K711" s="219"/>
      <c r="L711" s="225"/>
      <c r="M711" s="226"/>
      <c r="N711" s="227"/>
      <c r="O711" s="227"/>
      <c r="P711" s="227"/>
      <c r="Q711" s="227"/>
      <c r="R711" s="227"/>
      <c r="S711" s="227"/>
      <c r="T711" s="228"/>
      <c r="U711" s="13"/>
      <c r="V711" s="13"/>
      <c r="W711" s="13"/>
      <c r="X711" s="13"/>
      <c r="Y711" s="13"/>
      <c r="Z711" s="13"/>
      <c r="AA711" s="13"/>
      <c r="AB711" s="13"/>
      <c r="AC711" s="13"/>
      <c r="AD711" s="13"/>
      <c r="AE711" s="13"/>
      <c r="AT711" s="229" t="s">
        <v>183</v>
      </c>
      <c r="AU711" s="229" t="s">
        <v>85</v>
      </c>
      <c r="AV711" s="13" t="s">
        <v>85</v>
      </c>
      <c r="AW711" s="13" t="s">
        <v>35</v>
      </c>
      <c r="AX711" s="13" t="s">
        <v>76</v>
      </c>
      <c r="AY711" s="229" t="s">
        <v>175</v>
      </c>
    </row>
    <row r="712" s="14" customFormat="1">
      <c r="A712" s="14"/>
      <c r="B712" s="230"/>
      <c r="C712" s="231"/>
      <c r="D712" s="220" t="s">
        <v>183</v>
      </c>
      <c r="E712" s="232" t="s">
        <v>19</v>
      </c>
      <c r="F712" s="233" t="s">
        <v>186</v>
      </c>
      <c r="G712" s="231"/>
      <c r="H712" s="234">
        <v>20.789999999999999</v>
      </c>
      <c r="I712" s="235"/>
      <c r="J712" s="231"/>
      <c r="K712" s="231"/>
      <c r="L712" s="236"/>
      <c r="M712" s="237"/>
      <c r="N712" s="238"/>
      <c r="O712" s="238"/>
      <c r="P712" s="238"/>
      <c r="Q712" s="238"/>
      <c r="R712" s="238"/>
      <c r="S712" s="238"/>
      <c r="T712" s="239"/>
      <c r="U712" s="14"/>
      <c r="V712" s="14"/>
      <c r="W712" s="14"/>
      <c r="X712" s="14"/>
      <c r="Y712" s="14"/>
      <c r="Z712" s="14"/>
      <c r="AA712" s="14"/>
      <c r="AB712" s="14"/>
      <c r="AC712" s="14"/>
      <c r="AD712" s="14"/>
      <c r="AE712" s="14"/>
      <c r="AT712" s="240" t="s">
        <v>183</v>
      </c>
      <c r="AU712" s="240" t="s">
        <v>85</v>
      </c>
      <c r="AV712" s="14" t="s">
        <v>181</v>
      </c>
      <c r="AW712" s="14" t="s">
        <v>35</v>
      </c>
      <c r="AX712" s="14" t="s">
        <v>36</v>
      </c>
      <c r="AY712" s="240" t="s">
        <v>175</v>
      </c>
    </row>
    <row r="713" s="2" customFormat="1" ht="14.4" customHeight="1">
      <c r="A713" s="40"/>
      <c r="B713" s="41"/>
      <c r="C713" s="204" t="s">
        <v>984</v>
      </c>
      <c r="D713" s="204" t="s">
        <v>178</v>
      </c>
      <c r="E713" s="205" t="s">
        <v>985</v>
      </c>
      <c r="F713" s="206" t="s">
        <v>986</v>
      </c>
      <c r="G713" s="207" t="s">
        <v>88</v>
      </c>
      <c r="H713" s="208">
        <v>20.789999999999999</v>
      </c>
      <c r="I713" s="209"/>
      <c r="J713" s="210">
        <f>ROUND(I713*H713,2)</f>
        <v>0</v>
      </c>
      <c r="K713" s="211"/>
      <c r="L713" s="46"/>
      <c r="M713" s="212" t="s">
        <v>19</v>
      </c>
      <c r="N713" s="213" t="s">
        <v>47</v>
      </c>
      <c r="O713" s="86"/>
      <c r="P713" s="214">
        <f>O713*H713</f>
        <v>0</v>
      </c>
      <c r="Q713" s="214">
        <v>0.00020000000000000001</v>
      </c>
      <c r="R713" s="214">
        <f>Q713*H713</f>
        <v>0.0041580000000000002</v>
      </c>
      <c r="S713" s="214">
        <v>0</v>
      </c>
      <c r="T713" s="215">
        <f>S713*H713</f>
        <v>0</v>
      </c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  <c r="AE713" s="40"/>
      <c r="AR713" s="216" t="s">
        <v>277</v>
      </c>
      <c r="AT713" s="216" t="s">
        <v>178</v>
      </c>
      <c r="AU713" s="216" t="s">
        <v>85</v>
      </c>
      <c r="AY713" s="19" t="s">
        <v>175</v>
      </c>
      <c r="BE713" s="217">
        <f>IF(N713="základní",J713,0)</f>
        <v>0</v>
      </c>
      <c r="BF713" s="217">
        <f>IF(N713="snížená",J713,0)</f>
        <v>0</v>
      </c>
      <c r="BG713" s="217">
        <f>IF(N713="zákl. přenesená",J713,0)</f>
        <v>0</v>
      </c>
      <c r="BH713" s="217">
        <f>IF(N713="sníž. přenesená",J713,0)</f>
        <v>0</v>
      </c>
      <c r="BI713" s="217">
        <f>IF(N713="nulová",J713,0)</f>
        <v>0</v>
      </c>
      <c r="BJ713" s="19" t="s">
        <v>36</v>
      </c>
      <c r="BK713" s="217">
        <f>ROUND(I713*H713,2)</f>
        <v>0</v>
      </c>
      <c r="BL713" s="19" t="s">
        <v>277</v>
      </c>
      <c r="BM713" s="216" t="s">
        <v>987</v>
      </c>
    </row>
    <row r="714" s="13" customFormat="1">
      <c r="A714" s="13"/>
      <c r="B714" s="218"/>
      <c r="C714" s="219"/>
      <c r="D714" s="220" t="s">
        <v>183</v>
      </c>
      <c r="E714" s="221" t="s">
        <v>19</v>
      </c>
      <c r="F714" s="222" t="s">
        <v>100</v>
      </c>
      <c r="G714" s="219"/>
      <c r="H714" s="223">
        <v>20.789999999999999</v>
      </c>
      <c r="I714" s="224"/>
      <c r="J714" s="219"/>
      <c r="K714" s="219"/>
      <c r="L714" s="225"/>
      <c r="M714" s="226"/>
      <c r="N714" s="227"/>
      <c r="O714" s="227"/>
      <c r="P714" s="227"/>
      <c r="Q714" s="227"/>
      <c r="R714" s="227"/>
      <c r="S714" s="227"/>
      <c r="T714" s="228"/>
      <c r="U714" s="13"/>
      <c r="V714" s="13"/>
      <c r="W714" s="13"/>
      <c r="X714" s="13"/>
      <c r="Y714" s="13"/>
      <c r="Z714" s="13"/>
      <c r="AA714" s="13"/>
      <c r="AB714" s="13"/>
      <c r="AC714" s="13"/>
      <c r="AD714" s="13"/>
      <c r="AE714" s="13"/>
      <c r="AT714" s="229" t="s">
        <v>183</v>
      </c>
      <c r="AU714" s="229" t="s">
        <v>85</v>
      </c>
      <c r="AV714" s="13" t="s">
        <v>85</v>
      </c>
      <c r="AW714" s="13" t="s">
        <v>35</v>
      </c>
      <c r="AX714" s="13" t="s">
        <v>76</v>
      </c>
      <c r="AY714" s="229" t="s">
        <v>175</v>
      </c>
    </row>
    <row r="715" s="14" customFormat="1">
      <c r="A715" s="14"/>
      <c r="B715" s="230"/>
      <c r="C715" s="231"/>
      <c r="D715" s="220" t="s">
        <v>183</v>
      </c>
      <c r="E715" s="232" t="s">
        <v>19</v>
      </c>
      <c r="F715" s="233" t="s">
        <v>186</v>
      </c>
      <c r="G715" s="231"/>
      <c r="H715" s="234">
        <v>20.789999999999999</v>
      </c>
      <c r="I715" s="235"/>
      <c r="J715" s="231"/>
      <c r="K715" s="231"/>
      <c r="L715" s="236"/>
      <c r="M715" s="237"/>
      <c r="N715" s="238"/>
      <c r="O715" s="238"/>
      <c r="P715" s="238"/>
      <c r="Q715" s="238"/>
      <c r="R715" s="238"/>
      <c r="S715" s="238"/>
      <c r="T715" s="239"/>
      <c r="U715" s="14"/>
      <c r="V715" s="14"/>
      <c r="W715" s="14"/>
      <c r="X715" s="14"/>
      <c r="Y715" s="14"/>
      <c r="Z715" s="14"/>
      <c r="AA715" s="14"/>
      <c r="AB715" s="14"/>
      <c r="AC715" s="14"/>
      <c r="AD715" s="14"/>
      <c r="AE715" s="14"/>
      <c r="AT715" s="240" t="s">
        <v>183</v>
      </c>
      <c r="AU715" s="240" t="s">
        <v>85</v>
      </c>
      <c r="AV715" s="14" t="s">
        <v>181</v>
      </c>
      <c r="AW715" s="14" t="s">
        <v>35</v>
      </c>
      <c r="AX715" s="14" t="s">
        <v>36</v>
      </c>
      <c r="AY715" s="240" t="s">
        <v>175</v>
      </c>
    </row>
    <row r="716" s="2" customFormat="1" ht="14.4" customHeight="1">
      <c r="A716" s="40"/>
      <c r="B716" s="41"/>
      <c r="C716" s="204" t="s">
        <v>988</v>
      </c>
      <c r="D716" s="204" t="s">
        <v>178</v>
      </c>
      <c r="E716" s="205" t="s">
        <v>989</v>
      </c>
      <c r="F716" s="206" t="s">
        <v>990</v>
      </c>
      <c r="G716" s="207" t="s">
        <v>88</v>
      </c>
      <c r="H716" s="208">
        <v>20.789999999999999</v>
      </c>
      <c r="I716" s="209"/>
      <c r="J716" s="210">
        <f>ROUND(I716*H716,2)</f>
        <v>0</v>
      </c>
      <c r="K716" s="211"/>
      <c r="L716" s="46"/>
      <c r="M716" s="212" t="s">
        <v>19</v>
      </c>
      <c r="N716" s="213" t="s">
        <v>47</v>
      </c>
      <c r="O716" s="86"/>
      <c r="P716" s="214">
        <f>O716*H716</f>
        <v>0</v>
      </c>
      <c r="Q716" s="214">
        <v>0.0074999999999999997</v>
      </c>
      <c r="R716" s="214">
        <f>Q716*H716</f>
        <v>0.15592499999999998</v>
      </c>
      <c r="S716" s="214">
        <v>0</v>
      </c>
      <c r="T716" s="215">
        <f>S716*H716</f>
        <v>0</v>
      </c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  <c r="AE716" s="40"/>
      <c r="AR716" s="216" t="s">
        <v>277</v>
      </c>
      <c r="AT716" s="216" t="s">
        <v>178</v>
      </c>
      <c r="AU716" s="216" t="s">
        <v>85</v>
      </c>
      <c r="AY716" s="19" t="s">
        <v>175</v>
      </c>
      <c r="BE716" s="217">
        <f>IF(N716="základní",J716,0)</f>
        <v>0</v>
      </c>
      <c r="BF716" s="217">
        <f>IF(N716="snížená",J716,0)</f>
        <v>0</v>
      </c>
      <c r="BG716" s="217">
        <f>IF(N716="zákl. přenesená",J716,0)</f>
        <v>0</v>
      </c>
      <c r="BH716" s="217">
        <f>IF(N716="sníž. přenesená",J716,0)</f>
        <v>0</v>
      </c>
      <c r="BI716" s="217">
        <f>IF(N716="nulová",J716,0)</f>
        <v>0</v>
      </c>
      <c r="BJ716" s="19" t="s">
        <v>36</v>
      </c>
      <c r="BK716" s="217">
        <f>ROUND(I716*H716,2)</f>
        <v>0</v>
      </c>
      <c r="BL716" s="19" t="s">
        <v>277</v>
      </c>
      <c r="BM716" s="216" t="s">
        <v>991</v>
      </c>
    </row>
    <row r="717" s="13" customFormat="1">
      <c r="A717" s="13"/>
      <c r="B717" s="218"/>
      <c r="C717" s="219"/>
      <c r="D717" s="220" t="s">
        <v>183</v>
      </c>
      <c r="E717" s="221" t="s">
        <v>19</v>
      </c>
      <c r="F717" s="222" t="s">
        <v>100</v>
      </c>
      <c r="G717" s="219"/>
      <c r="H717" s="223">
        <v>20.789999999999999</v>
      </c>
      <c r="I717" s="224"/>
      <c r="J717" s="219"/>
      <c r="K717" s="219"/>
      <c r="L717" s="225"/>
      <c r="M717" s="226"/>
      <c r="N717" s="227"/>
      <c r="O717" s="227"/>
      <c r="P717" s="227"/>
      <c r="Q717" s="227"/>
      <c r="R717" s="227"/>
      <c r="S717" s="227"/>
      <c r="T717" s="228"/>
      <c r="U717" s="13"/>
      <c r="V717" s="13"/>
      <c r="W717" s="13"/>
      <c r="X717" s="13"/>
      <c r="Y717" s="13"/>
      <c r="Z717" s="13"/>
      <c r="AA717" s="13"/>
      <c r="AB717" s="13"/>
      <c r="AC717" s="13"/>
      <c r="AD717" s="13"/>
      <c r="AE717" s="13"/>
      <c r="AT717" s="229" t="s">
        <v>183</v>
      </c>
      <c r="AU717" s="229" t="s">
        <v>85</v>
      </c>
      <c r="AV717" s="13" t="s">
        <v>85</v>
      </c>
      <c r="AW717" s="13" t="s">
        <v>35</v>
      </c>
      <c r="AX717" s="13" t="s">
        <v>76</v>
      </c>
      <c r="AY717" s="229" t="s">
        <v>175</v>
      </c>
    </row>
    <row r="718" s="14" customFormat="1">
      <c r="A718" s="14"/>
      <c r="B718" s="230"/>
      <c r="C718" s="231"/>
      <c r="D718" s="220" t="s">
        <v>183</v>
      </c>
      <c r="E718" s="232" t="s">
        <v>19</v>
      </c>
      <c r="F718" s="233" t="s">
        <v>186</v>
      </c>
      <c r="G718" s="231"/>
      <c r="H718" s="234">
        <v>20.789999999999999</v>
      </c>
      <c r="I718" s="235"/>
      <c r="J718" s="231"/>
      <c r="K718" s="231"/>
      <c r="L718" s="236"/>
      <c r="M718" s="237"/>
      <c r="N718" s="238"/>
      <c r="O718" s="238"/>
      <c r="P718" s="238"/>
      <c r="Q718" s="238"/>
      <c r="R718" s="238"/>
      <c r="S718" s="238"/>
      <c r="T718" s="239"/>
      <c r="U718" s="14"/>
      <c r="V718" s="14"/>
      <c r="W718" s="14"/>
      <c r="X718" s="14"/>
      <c r="Y718" s="14"/>
      <c r="Z718" s="14"/>
      <c r="AA718" s="14"/>
      <c r="AB718" s="14"/>
      <c r="AC718" s="14"/>
      <c r="AD718" s="14"/>
      <c r="AE718" s="14"/>
      <c r="AT718" s="240" t="s">
        <v>183</v>
      </c>
      <c r="AU718" s="240" t="s">
        <v>85</v>
      </c>
      <c r="AV718" s="14" t="s">
        <v>181</v>
      </c>
      <c r="AW718" s="14" t="s">
        <v>35</v>
      </c>
      <c r="AX718" s="14" t="s">
        <v>36</v>
      </c>
      <c r="AY718" s="240" t="s">
        <v>175</v>
      </c>
    </row>
    <row r="719" s="2" customFormat="1" ht="14.4" customHeight="1">
      <c r="A719" s="40"/>
      <c r="B719" s="41"/>
      <c r="C719" s="204" t="s">
        <v>992</v>
      </c>
      <c r="D719" s="204" t="s">
        <v>178</v>
      </c>
      <c r="E719" s="205" t="s">
        <v>993</v>
      </c>
      <c r="F719" s="206" t="s">
        <v>994</v>
      </c>
      <c r="G719" s="207" t="s">
        <v>88</v>
      </c>
      <c r="H719" s="208">
        <v>28.879999999999999</v>
      </c>
      <c r="I719" s="209"/>
      <c r="J719" s="210">
        <f>ROUND(I719*H719,2)</f>
        <v>0</v>
      </c>
      <c r="K719" s="211"/>
      <c r="L719" s="46"/>
      <c r="M719" s="212" t="s">
        <v>19</v>
      </c>
      <c r="N719" s="213" t="s">
        <v>47</v>
      </c>
      <c r="O719" s="86"/>
      <c r="P719" s="214">
        <f>O719*H719</f>
        <v>0</v>
      </c>
      <c r="Q719" s="214">
        <v>0</v>
      </c>
      <c r="R719" s="214">
        <f>Q719*H719</f>
        <v>0</v>
      </c>
      <c r="S719" s="214">
        <v>0.0030000000000000001</v>
      </c>
      <c r="T719" s="215">
        <f>S719*H719</f>
        <v>0.086639999999999995</v>
      </c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  <c r="AE719" s="40"/>
      <c r="AR719" s="216" t="s">
        <v>277</v>
      </c>
      <c r="AT719" s="216" t="s">
        <v>178</v>
      </c>
      <c r="AU719" s="216" t="s">
        <v>85</v>
      </c>
      <c r="AY719" s="19" t="s">
        <v>175</v>
      </c>
      <c r="BE719" s="217">
        <f>IF(N719="základní",J719,0)</f>
        <v>0</v>
      </c>
      <c r="BF719" s="217">
        <f>IF(N719="snížená",J719,0)</f>
        <v>0</v>
      </c>
      <c r="BG719" s="217">
        <f>IF(N719="zákl. přenesená",J719,0)</f>
        <v>0</v>
      </c>
      <c r="BH719" s="217">
        <f>IF(N719="sníž. přenesená",J719,0)</f>
        <v>0</v>
      </c>
      <c r="BI719" s="217">
        <f>IF(N719="nulová",J719,0)</f>
        <v>0</v>
      </c>
      <c r="BJ719" s="19" t="s">
        <v>36</v>
      </c>
      <c r="BK719" s="217">
        <f>ROUND(I719*H719,2)</f>
        <v>0</v>
      </c>
      <c r="BL719" s="19" t="s">
        <v>277</v>
      </c>
      <c r="BM719" s="216" t="s">
        <v>995</v>
      </c>
    </row>
    <row r="720" s="13" customFormat="1">
      <c r="A720" s="13"/>
      <c r="B720" s="218"/>
      <c r="C720" s="219"/>
      <c r="D720" s="220" t="s">
        <v>183</v>
      </c>
      <c r="E720" s="221" t="s">
        <v>19</v>
      </c>
      <c r="F720" s="222" t="s">
        <v>295</v>
      </c>
      <c r="G720" s="219"/>
      <c r="H720" s="223">
        <v>9.5700000000000003</v>
      </c>
      <c r="I720" s="224"/>
      <c r="J720" s="219"/>
      <c r="K720" s="219"/>
      <c r="L720" s="225"/>
      <c r="M720" s="226"/>
      <c r="N720" s="227"/>
      <c r="O720" s="227"/>
      <c r="P720" s="227"/>
      <c r="Q720" s="227"/>
      <c r="R720" s="227"/>
      <c r="S720" s="227"/>
      <c r="T720" s="228"/>
      <c r="U720" s="13"/>
      <c r="V720" s="13"/>
      <c r="W720" s="13"/>
      <c r="X720" s="13"/>
      <c r="Y720" s="13"/>
      <c r="Z720" s="13"/>
      <c r="AA720" s="13"/>
      <c r="AB720" s="13"/>
      <c r="AC720" s="13"/>
      <c r="AD720" s="13"/>
      <c r="AE720" s="13"/>
      <c r="AT720" s="229" t="s">
        <v>183</v>
      </c>
      <c r="AU720" s="229" t="s">
        <v>85</v>
      </c>
      <c r="AV720" s="13" t="s">
        <v>85</v>
      </c>
      <c r="AW720" s="13" t="s">
        <v>35</v>
      </c>
      <c r="AX720" s="13" t="s">
        <v>76</v>
      </c>
      <c r="AY720" s="229" t="s">
        <v>175</v>
      </c>
    </row>
    <row r="721" s="13" customFormat="1">
      <c r="A721" s="13"/>
      <c r="B721" s="218"/>
      <c r="C721" s="219"/>
      <c r="D721" s="220" t="s">
        <v>183</v>
      </c>
      <c r="E721" s="221" t="s">
        <v>19</v>
      </c>
      <c r="F721" s="222" t="s">
        <v>297</v>
      </c>
      <c r="G721" s="219"/>
      <c r="H721" s="223">
        <v>11.220000000000001</v>
      </c>
      <c r="I721" s="224"/>
      <c r="J721" s="219"/>
      <c r="K721" s="219"/>
      <c r="L721" s="225"/>
      <c r="M721" s="226"/>
      <c r="N721" s="227"/>
      <c r="O721" s="227"/>
      <c r="P721" s="227"/>
      <c r="Q721" s="227"/>
      <c r="R721" s="227"/>
      <c r="S721" s="227"/>
      <c r="T721" s="228"/>
      <c r="U721" s="13"/>
      <c r="V721" s="13"/>
      <c r="W721" s="13"/>
      <c r="X721" s="13"/>
      <c r="Y721" s="13"/>
      <c r="Z721" s="13"/>
      <c r="AA721" s="13"/>
      <c r="AB721" s="13"/>
      <c r="AC721" s="13"/>
      <c r="AD721" s="13"/>
      <c r="AE721" s="13"/>
      <c r="AT721" s="229" t="s">
        <v>183</v>
      </c>
      <c r="AU721" s="229" t="s">
        <v>85</v>
      </c>
      <c r="AV721" s="13" t="s">
        <v>85</v>
      </c>
      <c r="AW721" s="13" t="s">
        <v>35</v>
      </c>
      <c r="AX721" s="13" t="s">
        <v>76</v>
      </c>
      <c r="AY721" s="229" t="s">
        <v>175</v>
      </c>
    </row>
    <row r="722" s="13" customFormat="1">
      <c r="A722" s="13"/>
      <c r="B722" s="218"/>
      <c r="C722" s="219"/>
      <c r="D722" s="220" t="s">
        <v>183</v>
      </c>
      <c r="E722" s="221" t="s">
        <v>19</v>
      </c>
      <c r="F722" s="222" t="s">
        <v>996</v>
      </c>
      <c r="G722" s="219"/>
      <c r="H722" s="223">
        <v>6.29</v>
      </c>
      <c r="I722" s="224"/>
      <c r="J722" s="219"/>
      <c r="K722" s="219"/>
      <c r="L722" s="225"/>
      <c r="M722" s="226"/>
      <c r="N722" s="227"/>
      <c r="O722" s="227"/>
      <c r="P722" s="227"/>
      <c r="Q722" s="227"/>
      <c r="R722" s="227"/>
      <c r="S722" s="227"/>
      <c r="T722" s="228"/>
      <c r="U722" s="13"/>
      <c r="V722" s="13"/>
      <c r="W722" s="13"/>
      <c r="X722" s="13"/>
      <c r="Y722" s="13"/>
      <c r="Z722" s="13"/>
      <c r="AA722" s="13"/>
      <c r="AB722" s="13"/>
      <c r="AC722" s="13"/>
      <c r="AD722" s="13"/>
      <c r="AE722" s="13"/>
      <c r="AT722" s="229" t="s">
        <v>183</v>
      </c>
      <c r="AU722" s="229" t="s">
        <v>85</v>
      </c>
      <c r="AV722" s="13" t="s">
        <v>85</v>
      </c>
      <c r="AW722" s="13" t="s">
        <v>35</v>
      </c>
      <c r="AX722" s="13" t="s">
        <v>76</v>
      </c>
      <c r="AY722" s="229" t="s">
        <v>175</v>
      </c>
    </row>
    <row r="723" s="13" customFormat="1">
      <c r="A723" s="13"/>
      <c r="B723" s="218"/>
      <c r="C723" s="219"/>
      <c r="D723" s="220" t="s">
        <v>183</v>
      </c>
      <c r="E723" s="221" t="s">
        <v>19</v>
      </c>
      <c r="F723" s="222" t="s">
        <v>300</v>
      </c>
      <c r="G723" s="219"/>
      <c r="H723" s="223">
        <v>1.8</v>
      </c>
      <c r="I723" s="224"/>
      <c r="J723" s="219"/>
      <c r="K723" s="219"/>
      <c r="L723" s="225"/>
      <c r="M723" s="226"/>
      <c r="N723" s="227"/>
      <c r="O723" s="227"/>
      <c r="P723" s="227"/>
      <c r="Q723" s="227"/>
      <c r="R723" s="227"/>
      <c r="S723" s="227"/>
      <c r="T723" s="228"/>
      <c r="U723" s="13"/>
      <c r="V723" s="13"/>
      <c r="W723" s="13"/>
      <c r="X723" s="13"/>
      <c r="Y723" s="13"/>
      <c r="Z723" s="13"/>
      <c r="AA723" s="13"/>
      <c r="AB723" s="13"/>
      <c r="AC723" s="13"/>
      <c r="AD723" s="13"/>
      <c r="AE723" s="13"/>
      <c r="AT723" s="229" t="s">
        <v>183</v>
      </c>
      <c r="AU723" s="229" t="s">
        <v>85</v>
      </c>
      <c r="AV723" s="13" t="s">
        <v>85</v>
      </c>
      <c r="AW723" s="13" t="s">
        <v>35</v>
      </c>
      <c r="AX723" s="13" t="s">
        <v>76</v>
      </c>
      <c r="AY723" s="229" t="s">
        <v>175</v>
      </c>
    </row>
    <row r="724" s="14" customFormat="1">
      <c r="A724" s="14"/>
      <c r="B724" s="230"/>
      <c r="C724" s="231"/>
      <c r="D724" s="220" t="s">
        <v>183</v>
      </c>
      <c r="E724" s="232" t="s">
        <v>19</v>
      </c>
      <c r="F724" s="233" t="s">
        <v>186</v>
      </c>
      <c r="G724" s="231"/>
      <c r="H724" s="234">
        <v>28.879999999999999</v>
      </c>
      <c r="I724" s="235"/>
      <c r="J724" s="231"/>
      <c r="K724" s="231"/>
      <c r="L724" s="236"/>
      <c r="M724" s="237"/>
      <c r="N724" s="238"/>
      <c r="O724" s="238"/>
      <c r="P724" s="238"/>
      <c r="Q724" s="238"/>
      <c r="R724" s="238"/>
      <c r="S724" s="238"/>
      <c r="T724" s="239"/>
      <c r="U724" s="14"/>
      <c r="V724" s="14"/>
      <c r="W724" s="14"/>
      <c r="X724" s="14"/>
      <c r="Y724" s="14"/>
      <c r="Z724" s="14"/>
      <c r="AA724" s="14"/>
      <c r="AB724" s="14"/>
      <c r="AC724" s="14"/>
      <c r="AD724" s="14"/>
      <c r="AE724" s="14"/>
      <c r="AT724" s="240" t="s">
        <v>183</v>
      </c>
      <c r="AU724" s="240" t="s">
        <v>85</v>
      </c>
      <c r="AV724" s="14" t="s">
        <v>181</v>
      </c>
      <c r="AW724" s="14" t="s">
        <v>35</v>
      </c>
      <c r="AX724" s="14" t="s">
        <v>36</v>
      </c>
      <c r="AY724" s="240" t="s">
        <v>175</v>
      </c>
    </row>
    <row r="725" s="2" customFormat="1" ht="14.4" customHeight="1">
      <c r="A725" s="40"/>
      <c r="B725" s="41"/>
      <c r="C725" s="204" t="s">
        <v>997</v>
      </c>
      <c r="D725" s="204" t="s">
        <v>178</v>
      </c>
      <c r="E725" s="205" t="s">
        <v>998</v>
      </c>
      <c r="F725" s="206" t="s">
        <v>999</v>
      </c>
      <c r="G725" s="207" t="s">
        <v>88</v>
      </c>
      <c r="H725" s="208">
        <v>20.789999999999999</v>
      </c>
      <c r="I725" s="209"/>
      <c r="J725" s="210">
        <f>ROUND(I725*H725,2)</f>
        <v>0</v>
      </c>
      <c r="K725" s="211"/>
      <c r="L725" s="46"/>
      <c r="M725" s="212" t="s">
        <v>19</v>
      </c>
      <c r="N725" s="213" t="s">
        <v>47</v>
      </c>
      <c r="O725" s="86"/>
      <c r="P725" s="214">
        <f>O725*H725</f>
        <v>0</v>
      </c>
      <c r="Q725" s="214">
        <v>0.00029999999999999997</v>
      </c>
      <c r="R725" s="214">
        <f>Q725*H725</f>
        <v>0.0062369999999999995</v>
      </c>
      <c r="S725" s="214">
        <v>0</v>
      </c>
      <c r="T725" s="215">
        <f>S725*H725</f>
        <v>0</v>
      </c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  <c r="AE725" s="40"/>
      <c r="AR725" s="216" t="s">
        <v>277</v>
      </c>
      <c r="AT725" s="216" t="s">
        <v>178</v>
      </c>
      <c r="AU725" s="216" t="s">
        <v>85</v>
      </c>
      <c r="AY725" s="19" t="s">
        <v>175</v>
      </c>
      <c r="BE725" s="217">
        <f>IF(N725="základní",J725,0)</f>
        <v>0</v>
      </c>
      <c r="BF725" s="217">
        <f>IF(N725="snížená",J725,0)</f>
        <v>0</v>
      </c>
      <c r="BG725" s="217">
        <f>IF(N725="zákl. přenesená",J725,0)</f>
        <v>0</v>
      </c>
      <c r="BH725" s="217">
        <f>IF(N725="sníž. přenesená",J725,0)</f>
        <v>0</v>
      </c>
      <c r="BI725" s="217">
        <f>IF(N725="nulová",J725,0)</f>
        <v>0</v>
      </c>
      <c r="BJ725" s="19" t="s">
        <v>36</v>
      </c>
      <c r="BK725" s="217">
        <f>ROUND(I725*H725,2)</f>
        <v>0</v>
      </c>
      <c r="BL725" s="19" t="s">
        <v>277</v>
      </c>
      <c r="BM725" s="216" t="s">
        <v>1000</v>
      </c>
    </row>
    <row r="726" s="13" customFormat="1">
      <c r="A726" s="13"/>
      <c r="B726" s="218"/>
      <c r="C726" s="219"/>
      <c r="D726" s="220" t="s">
        <v>183</v>
      </c>
      <c r="E726" s="221" t="s">
        <v>19</v>
      </c>
      <c r="F726" s="222" t="s">
        <v>739</v>
      </c>
      <c r="G726" s="219"/>
      <c r="H726" s="223">
        <v>0</v>
      </c>
      <c r="I726" s="224"/>
      <c r="J726" s="219"/>
      <c r="K726" s="219"/>
      <c r="L726" s="225"/>
      <c r="M726" s="226"/>
      <c r="N726" s="227"/>
      <c r="O726" s="227"/>
      <c r="P726" s="227"/>
      <c r="Q726" s="227"/>
      <c r="R726" s="227"/>
      <c r="S726" s="227"/>
      <c r="T726" s="228"/>
      <c r="U726" s="13"/>
      <c r="V726" s="13"/>
      <c r="W726" s="13"/>
      <c r="X726" s="13"/>
      <c r="Y726" s="13"/>
      <c r="Z726" s="13"/>
      <c r="AA726" s="13"/>
      <c r="AB726" s="13"/>
      <c r="AC726" s="13"/>
      <c r="AD726" s="13"/>
      <c r="AE726" s="13"/>
      <c r="AT726" s="229" t="s">
        <v>183</v>
      </c>
      <c r="AU726" s="229" t="s">
        <v>85</v>
      </c>
      <c r="AV726" s="13" t="s">
        <v>85</v>
      </c>
      <c r="AW726" s="13" t="s">
        <v>35</v>
      </c>
      <c r="AX726" s="13" t="s">
        <v>76</v>
      </c>
      <c r="AY726" s="229" t="s">
        <v>175</v>
      </c>
    </row>
    <row r="727" s="13" customFormat="1">
      <c r="A727" s="13"/>
      <c r="B727" s="218"/>
      <c r="C727" s="219"/>
      <c r="D727" s="220" t="s">
        <v>183</v>
      </c>
      <c r="E727" s="221" t="s">
        <v>19</v>
      </c>
      <c r="F727" s="222" t="s">
        <v>750</v>
      </c>
      <c r="G727" s="219"/>
      <c r="H727" s="223">
        <v>0</v>
      </c>
      <c r="I727" s="224"/>
      <c r="J727" s="219"/>
      <c r="K727" s="219"/>
      <c r="L727" s="225"/>
      <c r="M727" s="226"/>
      <c r="N727" s="227"/>
      <c r="O727" s="227"/>
      <c r="P727" s="227"/>
      <c r="Q727" s="227"/>
      <c r="R727" s="227"/>
      <c r="S727" s="227"/>
      <c r="T727" s="228"/>
      <c r="U727" s="13"/>
      <c r="V727" s="13"/>
      <c r="W727" s="13"/>
      <c r="X727" s="13"/>
      <c r="Y727" s="13"/>
      <c r="Z727" s="13"/>
      <c r="AA727" s="13"/>
      <c r="AB727" s="13"/>
      <c r="AC727" s="13"/>
      <c r="AD727" s="13"/>
      <c r="AE727" s="13"/>
      <c r="AT727" s="229" t="s">
        <v>183</v>
      </c>
      <c r="AU727" s="229" t="s">
        <v>85</v>
      </c>
      <c r="AV727" s="13" t="s">
        <v>85</v>
      </c>
      <c r="AW727" s="13" t="s">
        <v>35</v>
      </c>
      <c r="AX727" s="13" t="s">
        <v>76</v>
      </c>
      <c r="AY727" s="229" t="s">
        <v>175</v>
      </c>
    </row>
    <row r="728" s="13" customFormat="1">
      <c r="A728" s="13"/>
      <c r="B728" s="218"/>
      <c r="C728" s="219"/>
      <c r="D728" s="220" t="s">
        <v>183</v>
      </c>
      <c r="E728" s="221" t="s">
        <v>19</v>
      </c>
      <c r="F728" s="222" t="s">
        <v>740</v>
      </c>
      <c r="G728" s="219"/>
      <c r="H728" s="223">
        <v>0</v>
      </c>
      <c r="I728" s="224"/>
      <c r="J728" s="219"/>
      <c r="K728" s="219"/>
      <c r="L728" s="225"/>
      <c r="M728" s="226"/>
      <c r="N728" s="227"/>
      <c r="O728" s="227"/>
      <c r="P728" s="227"/>
      <c r="Q728" s="227"/>
      <c r="R728" s="227"/>
      <c r="S728" s="227"/>
      <c r="T728" s="228"/>
      <c r="U728" s="13"/>
      <c r="V728" s="13"/>
      <c r="W728" s="13"/>
      <c r="X728" s="13"/>
      <c r="Y728" s="13"/>
      <c r="Z728" s="13"/>
      <c r="AA728" s="13"/>
      <c r="AB728" s="13"/>
      <c r="AC728" s="13"/>
      <c r="AD728" s="13"/>
      <c r="AE728" s="13"/>
      <c r="AT728" s="229" t="s">
        <v>183</v>
      </c>
      <c r="AU728" s="229" t="s">
        <v>85</v>
      </c>
      <c r="AV728" s="13" t="s">
        <v>85</v>
      </c>
      <c r="AW728" s="13" t="s">
        <v>35</v>
      </c>
      <c r="AX728" s="13" t="s">
        <v>76</v>
      </c>
      <c r="AY728" s="229" t="s">
        <v>175</v>
      </c>
    </row>
    <row r="729" s="13" customFormat="1">
      <c r="A729" s="13"/>
      <c r="B729" s="218"/>
      <c r="C729" s="219"/>
      <c r="D729" s="220" t="s">
        <v>183</v>
      </c>
      <c r="E729" s="221" t="s">
        <v>19</v>
      </c>
      <c r="F729" s="222" t="s">
        <v>295</v>
      </c>
      <c r="G729" s="219"/>
      <c r="H729" s="223">
        <v>9.5700000000000003</v>
      </c>
      <c r="I729" s="224"/>
      <c r="J729" s="219"/>
      <c r="K729" s="219"/>
      <c r="L729" s="225"/>
      <c r="M729" s="226"/>
      <c r="N729" s="227"/>
      <c r="O729" s="227"/>
      <c r="P729" s="227"/>
      <c r="Q729" s="227"/>
      <c r="R729" s="227"/>
      <c r="S729" s="227"/>
      <c r="T729" s="228"/>
      <c r="U729" s="13"/>
      <c r="V729" s="13"/>
      <c r="W729" s="13"/>
      <c r="X729" s="13"/>
      <c r="Y729" s="13"/>
      <c r="Z729" s="13"/>
      <c r="AA729" s="13"/>
      <c r="AB729" s="13"/>
      <c r="AC729" s="13"/>
      <c r="AD729" s="13"/>
      <c r="AE729" s="13"/>
      <c r="AT729" s="229" t="s">
        <v>183</v>
      </c>
      <c r="AU729" s="229" t="s">
        <v>85</v>
      </c>
      <c r="AV729" s="13" t="s">
        <v>85</v>
      </c>
      <c r="AW729" s="13" t="s">
        <v>35</v>
      </c>
      <c r="AX729" s="13" t="s">
        <v>76</v>
      </c>
      <c r="AY729" s="229" t="s">
        <v>175</v>
      </c>
    </row>
    <row r="730" s="13" customFormat="1">
      <c r="A730" s="13"/>
      <c r="B730" s="218"/>
      <c r="C730" s="219"/>
      <c r="D730" s="220" t="s">
        <v>183</v>
      </c>
      <c r="E730" s="221" t="s">
        <v>19</v>
      </c>
      <c r="F730" s="222" t="s">
        <v>751</v>
      </c>
      <c r="G730" s="219"/>
      <c r="H730" s="223">
        <v>0</v>
      </c>
      <c r="I730" s="224"/>
      <c r="J730" s="219"/>
      <c r="K730" s="219"/>
      <c r="L730" s="225"/>
      <c r="M730" s="226"/>
      <c r="N730" s="227"/>
      <c r="O730" s="227"/>
      <c r="P730" s="227"/>
      <c r="Q730" s="227"/>
      <c r="R730" s="227"/>
      <c r="S730" s="227"/>
      <c r="T730" s="228"/>
      <c r="U730" s="13"/>
      <c r="V730" s="13"/>
      <c r="W730" s="13"/>
      <c r="X730" s="13"/>
      <c r="Y730" s="13"/>
      <c r="Z730" s="13"/>
      <c r="AA730" s="13"/>
      <c r="AB730" s="13"/>
      <c r="AC730" s="13"/>
      <c r="AD730" s="13"/>
      <c r="AE730" s="13"/>
      <c r="AT730" s="229" t="s">
        <v>183</v>
      </c>
      <c r="AU730" s="229" t="s">
        <v>85</v>
      </c>
      <c r="AV730" s="13" t="s">
        <v>85</v>
      </c>
      <c r="AW730" s="13" t="s">
        <v>35</v>
      </c>
      <c r="AX730" s="13" t="s">
        <v>76</v>
      </c>
      <c r="AY730" s="229" t="s">
        <v>175</v>
      </c>
    </row>
    <row r="731" s="13" customFormat="1">
      <c r="A731" s="13"/>
      <c r="B731" s="218"/>
      <c r="C731" s="219"/>
      <c r="D731" s="220" t="s">
        <v>183</v>
      </c>
      <c r="E731" s="221" t="s">
        <v>19</v>
      </c>
      <c r="F731" s="222" t="s">
        <v>297</v>
      </c>
      <c r="G731" s="219"/>
      <c r="H731" s="223">
        <v>11.220000000000001</v>
      </c>
      <c r="I731" s="224"/>
      <c r="J731" s="219"/>
      <c r="K731" s="219"/>
      <c r="L731" s="225"/>
      <c r="M731" s="226"/>
      <c r="N731" s="227"/>
      <c r="O731" s="227"/>
      <c r="P731" s="227"/>
      <c r="Q731" s="227"/>
      <c r="R731" s="227"/>
      <c r="S731" s="227"/>
      <c r="T731" s="228"/>
      <c r="U731" s="13"/>
      <c r="V731" s="13"/>
      <c r="W731" s="13"/>
      <c r="X731" s="13"/>
      <c r="Y731" s="13"/>
      <c r="Z731" s="13"/>
      <c r="AA731" s="13"/>
      <c r="AB731" s="13"/>
      <c r="AC731" s="13"/>
      <c r="AD731" s="13"/>
      <c r="AE731" s="13"/>
      <c r="AT731" s="229" t="s">
        <v>183</v>
      </c>
      <c r="AU731" s="229" t="s">
        <v>85</v>
      </c>
      <c r="AV731" s="13" t="s">
        <v>85</v>
      </c>
      <c r="AW731" s="13" t="s">
        <v>35</v>
      </c>
      <c r="AX731" s="13" t="s">
        <v>76</v>
      </c>
      <c r="AY731" s="229" t="s">
        <v>175</v>
      </c>
    </row>
    <row r="732" s="13" customFormat="1">
      <c r="A732" s="13"/>
      <c r="B732" s="218"/>
      <c r="C732" s="219"/>
      <c r="D732" s="220" t="s">
        <v>183</v>
      </c>
      <c r="E732" s="221" t="s">
        <v>19</v>
      </c>
      <c r="F732" s="222" t="s">
        <v>743</v>
      </c>
      <c r="G732" s="219"/>
      <c r="H732" s="223">
        <v>0</v>
      </c>
      <c r="I732" s="224"/>
      <c r="J732" s="219"/>
      <c r="K732" s="219"/>
      <c r="L732" s="225"/>
      <c r="M732" s="226"/>
      <c r="N732" s="227"/>
      <c r="O732" s="227"/>
      <c r="P732" s="227"/>
      <c r="Q732" s="227"/>
      <c r="R732" s="227"/>
      <c r="S732" s="227"/>
      <c r="T732" s="228"/>
      <c r="U732" s="13"/>
      <c r="V732" s="13"/>
      <c r="W732" s="13"/>
      <c r="X732" s="13"/>
      <c r="Y732" s="13"/>
      <c r="Z732" s="13"/>
      <c r="AA732" s="13"/>
      <c r="AB732" s="13"/>
      <c r="AC732" s="13"/>
      <c r="AD732" s="13"/>
      <c r="AE732" s="13"/>
      <c r="AT732" s="229" t="s">
        <v>183</v>
      </c>
      <c r="AU732" s="229" t="s">
        <v>85</v>
      </c>
      <c r="AV732" s="13" t="s">
        <v>85</v>
      </c>
      <c r="AW732" s="13" t="s">
        <v>35</v>
      </c>
      <c r="AX732" s="13" t="s">
        <v>76</v>
      </c>
      <c r="AY732" s="229" t="s">
        <v>175</v>
      </c>
    </row>
    <row r="733" s="13" customFormat="1">
      <c r="A733" s="13"/>
      <c r="B733" s="218"/>
      <c r="C733" s="219"/>
      <c r="D733" s="220" t="s">
        <v>183</v>
      </c>
      <c r="E733" s="221" t="s">
        <v>19</v>
      </c>
      <c r="F733" s="222" t="s">
        <v>744</v>
      </c>
      <c r="G733" s="219"/>
      <c r="H733" s="223">
        <v>0</v>
      </c>
      <c r="I733" s="224"/>
      <c r="J733" s="219"/>
      <c r="K733" s="219"/>
      <c r="L733" s="225"/>
      <c r="M733" s="226"/>
      <c r="N733" s="227"/>
      <c r="O733" s="227"/>
      <c r="P733" s="227"/>
      <c r="Q733" s="227"/>
      <c r="R733" s="227"/>
      <c r="S733" s="227"/>
      <c r="T733" s="228"/>
      <c r="U733" s="13"/>
      <c r="V733" s="13"/>
      <c r="W733" s="13"/>
      <c r="X733" s="13"/>
      <c r="Y733" s="13"/>
      <c r="Z733" s="13"/>
      <c r="AA733" s="13"/>
      <c r="AB733" s="13"/>
      <c r="AC733" s="13"/>
      <c r="AD733" s="13"/>
      <c r="AE733" s="13"/>
      <c r="AT733" s="229" t="s">
        <v>183</v>
      </c>
      <c r="AU733" s="229" t="s">
        <v>85</v>
      </c>
      <c r="AV733" s="13" t="s">
        <v>85</v>
      </c>
      <c r="AW733" s="13" t="s">
        <v>35</v>
      </c>
      <c r="AX733" s="13" t="s">
        <v>76</v>
      </c>
      <c r="AY733" s="229" t="s">
        <v>175</v>
      </c>
    </row>
    <row r="734" s="13" customFormat="1">
      <c r="A734" s="13"/>
      <c r="B734" s="218"/>
      <c r="C734" s="219"/>
      <c r="D734" s="220" t="s">
        <v>183</v>
      </c>
      <c r="E734" s="221" t="s">
        <v>19</v>
      </c>
      <c r="F734" s="222" t="s">
        <v>745</v>
      </c>
      <c r="G734" s="219"/>
      <c r="H734" s="223">
        <v>0</v>
      </c>
      <c r="I734" s="224"/>
      <c r="J734" s="219"/>
      <c r="K734" s="219"/>
      <c r="L734" s="225"/>
      <c r="M734" s="226"/>
      <c r="N734" s="227"/>
      <c r="O734" s="227"/>
      <c r="P734" s="227"/>
      <c r="Q734" s="227"/>
      <c r="R734" s="227"/>
      <c r="S734" s="227"/>
      <c r="T734" s="228"/>
      <c r="U734" s="13"/>
      <c r="V734" s="13"/>
      <c r="W734" s="13"/>
      <c r="X734" s="13"/>
      <c r="Y734" s="13"/>
      <c r="Z734" s="13"/>
      <c r="AA734" s="13"/>
      <c r="AB734" s="13"/>
      <c r="AC734" s="13"/>
      <c r="AD734" s="13"/>
      <c r="AE734" s="13"/>
      <c r="AT734" s="229" t="s">
        <v>183</v>
      </c>
      <c r="AU734" s="229" t="s">
        <v>85</v>
      </c>
      <c r="AV734" s="13" t="s">
        <v>85</v>
      </c>
      <c r="AW734" s="13" t="s">
        <v>35</v>
      </c>
      <c r="AX734" s="13" t="s">
        <v>76</v>
      </c>
      <c r="AY734" s="229" t="s">
        <v>175</v>
      </c>
    </row>
    <row r="735" s="14" customFormat="1">
      <c r="A735" s="14"/>
      <c r="B735" s="230"/>
      <c r="C735" s="231"/>
      <c r="D735" s="220" t="s">
        <v>183</v>
      </c>
      <c r="E735" s="232" t="s">
        <v>100</v>
      </c>
      <c r="F735" s="233" t="s">
        <v>186</v>
      </c>
      <c r="G735" s="231"/>
      <c r="H735" s="234">
        <v>20.789999999999999</v>
      </c>
      <c r="I735" s="235"/>
      <c r="J735" s="231"/>
      <c r="K735" s="231"/>
      <c r="L735" s="236"/>
      <c r="M735" s="237"/>
      <c r="N735" s="238"/>
      <c r="O735" s="238"/>
      <c r="P735" s="238"/>
      <c r="Q735" s="238"/>
      <c r="R735" s="238"/>
      <c r="S735" s="238"/>
      <c r="T735" s="239"/>
      <c r="U735" s="14"/>
      <c r="V735" s="14"/>
      <c r="W735" s="14"/>
      <c r="X735" s="14"/>
      <c r="Y735" s="14"/>
      <c r="Z735" s="14"/>
      <c r="AA735" s="14"/>
      <c r="AB735" s="14"/>
      <c r="AC735" s="14"/>
      <c r="AD735" s="14"/>
      <c r="AE735" s="14"/>
      <c r="AT735" s="240" t="s">
        <v>183</v>
      </c>
      <c r="AU735" s="240" t="s">
        <v>85</v>
      </c>
      <c r="AV735" s="14" t="s">
        <v>181</v>
      </c>
      <c r="AW735" s="14" t="s">
        <v>35</v>
      </c>
      <c r="AX735" s="14" t="s">
        <v>36</v>
      </c>
      <c r="AY735" s="240" t="s">
        <v>175</v>
      </c>
    </row>
    <row r="736" s="2" customFormat="1" ht="24.15" customHeight="1">
      <c r="A736" s="40"/>
      <c r="B736" s="41"/>
      <c r="C736" s="262" t="s">
        <v>1001</v>
      </c>
      <c r="D736" s="262" t="s">
        <v>265</v>
      </c>
      <c r="E736" s="263" t="s">
        <v>1002</v>
      </c>
      <c r="F736" s="264" t="s">
        <v>1003</v>
      </c>
      <c r="G736" s="265" t="s">
        <v>88</v>
      </c>
      <c r="H736" s="266">
        <v>27.443000000000001</v>
      </c>
      <c r="I736" s="267"/>
      <c r="J736" s="268">
        <f>ROUND(I736*H736,2)</f>
        <v>0</v>
      </c>
      <c r="K736" s="269"/>
      <c r="L736" s="270"/>
      <c r="M736" s="271" t="s">
        <v>19</v>
      </c>
      <c r="N736" s="272" t="s">
        <v>47</v>
      </c>
      <c r="O736" s="86"/>
      <c r="P736" s="214">
        <f>O736*H736</f>
        <v>0</v>
      </c>
      <c r="Q736" s="214">
        <v>0.0051000000000000004</v>
      </c>
      <c r="R736" s="214">
        <f>Q736*H736</f>
        <v>0.13995930000000001</v>
      </c>
      <c r="S736" s="214">
        <v>0</v>
      </c>
      <c r="T736" s="215">
        <f>S736*H736</f>
        <v>0</v>
      </c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  <c r="AE736" s="40"/>
      <c r="AR736" s="216" t="s">
        <v>383</v>
      </c>
      <c r="AT736" s="216" t="s">
        <v>265</v>
      </c>
      <c r="AU736" s="216" t="s">
        <v>85</v>
      </c>
      <c r="AY736" s="19" t="s">
        <v>175</v>
      </c>
      <c r="BE736" s="217">
        <f>IF(N736="základní",J736,0)</f>
        <v>0</v>
      </c>
      <c r="BF736" s="217">
        <f>IF(N736="snížená",J736,0)</f>
        <v>0</v>
      </c>
      <c r="BG736" s="217">
        <f>IF(N736="zákl. přenesená",J736,0)</f>
        <v>0</v>
      </c>
      <c r="BH736" s="217">
        <f>IF(N736="sníž. přenesená",J736,0)</f>
        <v>0</v>
      </c>
      <c r="BI736" s="217">
        <f>IF(N736="nulová",J736,0)</f>
        <v>0</v>
      </c>
      <c r="BJ736" s="19" t="s">
        <v>36</v>
      </c>
      <c r="BK736" s="217">
        <f>ROUND(I736*H736,2)</f>
        <v>0</v>
      </c>
      <c r="BL736" s="19" t="s">
        <v>277</v>
      </c>
      <c r="BM736" s="216" t="s">
        <v>1004</v>
      </c>
    </row>
    <row r="737" s="13" customFormat="1">
      <c r="A737" s="13"/>
      <c r="B737" s="218"/>
      <c r="C737" s="219"/>
      <c r="D737" s="220" t="s">
        <v>183</v>
      </c>
      <c r="E737" s="221" t="s">
        <v>19</v>
      </c>
      <c r="F737" s="222" t="s">
        <v>1005</v>
      </c>
      <c r="G737" s="219"/>
      <c r="H737" s="223">
        <v>24.948</v>
      </c>
      <c r="I737" s="224"/>
      <c r="J737" s="219"/>
      <c r="K737" s="219"/>
      <c r="L737" s="225"/>
      <c r="M737" s="226"/>
      <c r="N737" s="227"/>
      <c r="O737" s="227"/>
      <c r="P737" s="227"/>
      <c r="Q737" s="227"/>
      <c r="R737" s="227"/>
      <c r="S737" s="227"/>
      <c r="T737" s="228"/>
      <c r="U737" s="13"/>
      <c r="V737" s="13"/>
      <c r="W737" s="13"/>
      <c r="X737" s="13"/>
      <c r="Y737" s="13"/>
      <c r="Z737" s="13"/>
      <c r="AA737" s="13"/>
      <c r="AB737" s="13"/>
      <c r="AC737" s="13"/>
      <c r="AD737" s="13"/>
      <c r="AE737" s="13"/>
      <c r="AT737" s="229" t="s">
        <v>183</v>
      </c>
      <c r="AU737" s="229" t="s">
        <v>85</v>
      </c>
      <c r="AV737" s="13" t="s">
        <v>85</v>
      </c>
      <c r="AW737" s="13" t="s">
        <v>35</v>
      </c>
      <c r="AX737" s="13" t="s">
        <v>76</v>
      </c>
      <c r="AY737" s="229" t="s">
        <v>175</v>
      </c>
    </row>
    <row r="738" s="14" customFormat="1">
      <c r="A738" s="14"/>
      <c r="B738" s="230"/>
      <c r="C738" s="231"/>
      <c r="D738" s="220" t="s">
        <v>183</v>
      </c>
      <c r="E738" s="232" t="s">
        <v>19</v>
      </c>
      <c r="F738" s="233" t="s">
        <v>186</v>
      </c>
      <c r="G738" s="231"/>
      <c r="H738" s="234">
        <v>24.948</v>
      </c>
      <c r="I738" s="235"/>
      <c r="J738" s="231"/>
      <c r="K738" s="231"/>
      <c r="L738" s="236"/>
      <c r="M738" s="237"/>
      <c r="N738" s="238"/>
      <c r="O738" s="238"/>
      <c r="P738" s="238"/>
      <c r="Q738" s="238"/>
      <c r="R738" s="238"/>
      <c r="S738" s="238"/>
      <c r="T738" s="239"/>
      <c r="U738" s="14"/>
      <c r="V738" s="14"/>
      <c r="W738" s="14"/>
      <c r="X738" s="14"/>
      <c r="Y738" s="14"/>
      <c r="Z738" s="14"/>
      <c r="AA738" s="14"/>
      <c r="AB738" s="14"/>
      <c r="AC738" s="14"/>
      <c r="AD738" s="14"/>
      <c r="AE738" s="14"/>
      <c r="AT738" s="240" t="s">
        <v>183</v>
      </c>
      <c r="AU738" s="240" t="s">
        <v>85</v>
      </c>
      <c r="AV738" s="14" t="s">
        <v>181</v>
      </c>
      <c r="AW738" s="14" t="s">
        <v>35</v>
      </c>
      <c r="AX738" s="14" t="s">
        <v>36</v>
      </c>
      <c r="AY738" s="240" t="s">
        <v>175</v>
      </c>
    </row>
    <row r="739" s="13" customFormat="1">
      <c r="A739" s="13"/>
      <c r="B739" s="218"/>
      <c r="C739" s="219"/>
      <c r="D739" s="220" t="s">
        <v>183</v>
      </c>
      <c r="E739" s="219"/>
      <c r="F739" s="222" t="s">
        <v>1006</v>
      </c>
      <c r="G739" s="219"/>
      <c r="H739" s="223">
        <v>27.443000000000001</v>
      </c>
      <c r="I739" s="224"/>
      <c r="J739" s="219"/>
      <c r="K739" s="219"/>
      <c r="L739" s="225"/>
      <c r="M739" s="226"/>
      <c r="N739" s="227"/>
      <c r="O739" s="227"/>
      <c r="P739" s="227"/>
      <c r="Q739" s="227"/>
      <c r="R739" s="227"/>
      <c r="S739" s="227"/>
      <c r="T739" s="228"/>
      <c r="U739" s="13"/>
      <c r="V739" s="13"/>
      <c r="W739" s="13"/>
      <c r="X739" s="13"/>
      <c r="Y739" s="13"/>
      <c r="Z739" s="13"/>
      <c r="AA739" s="13"/>
      <c r="AB739" s="13"/>
      <c r="AC739" s="13"/>
      <c r="AD739" s="13"/>
      <c r="AE739" s="13"/>
      <c r="AT739" s="229" t="s">
        <v>183</v>
      </c>
      <c r="AU739" s="229" t="s">
        <v>85</v>
      </c>
      <c r="AV739" s="13" t="s">
        <v>85</v>
      </c>
      <c r="AW739" s="13" t="s">
        <v>4</v>
      </c>
      <c r="AX739" s="13" t="s">
        <v>36</v>
      </c>
      <c r="AY739" s="229" t="s">
        <v>175</v>
      </c>
    </row>
    <row r="740" s="2" customFormat="1" ht="14.4" customHeight="1">
      <c r="A740" s="40"/>
      <c r="B740" s="41"/>
      <c r="C740" s="204" t="s">
        <v>1007</v>
      </c>
      <c r="D740" s="204" t="s">
        <v>178</v>
      </c>
      <c r="E740" s="205" t="s">
        <v>1008</v>
      </c>
      <c r="F740" s="206" t="s">
        <v>1009</v>
      </c>
      <c r="G740" s="207" t="s">
        <v>105</v>
      </c>
      <c r="H740" s="208">
        <v>26.16</v>
      </c>
      <c r="I740" s="209"/>
      <c r="J740" s="210">
        <f>ROUND(I740*H740,2)</f>
        <v>0</v>
      </c>
      <c r="K740" s="211"/>
      <c r="L740" s="46"/>
      <c r="M740" s="212" t="s">
        <v>19</v>
      </c>
      <c r="N740" s="213" t="s">
        <v>47</v>
      </c>
      <c r="O740" s="86"/>
      <c r="P740" s="214">
        <f>O740*H740</f>
        <v>0</v>
      </c>
      <c r="Q740" s="214">
        <v>1.0000000000000001E-05</v>
      </c>
      <c r="R740" s="214">
        <f>Q740*H740</f>
        <v>0.00026160000000000002</v>
      </c>
      <c r="S740" s="214">
        <v>0</v>
      </c>
      <c r="T740" s="215">
        <f>S740*H740</f>
        <v>0</v>
      </c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  <c r="AE740" s="40"/>
      <c r="AR740" s="216" t="s">
        <v>277</v>
      </c>
      <c r="AT740" s="216" t="s">
        <v>178</v>
      </c>
      <c r="AU740" s="216" t="s">
        <v>85</v>
      </c>
      <c r="AY740" s="19" t="s">
        <v>175</v>
      </c>
      <c r="BE740" s="217">
        <f>IF(N740="základní",J740,0)</f>
        <v>0</v>
      </c>
      <c r="BF740" s="217">
        <f>IF(N740="snížená",J740,0)</f>
        <v>0</v>
      </c>
      <c r="BG740" s="217">
        <f>IF(N740="zákl. přenesená",J740,0)</f>
        <v>0</v>
      </c>
      <c r="BH740" s="217">
        <f>IF(N740="sníž. přenesená",J740,0)</f>
        <v>0</v>
      </c>
      <c r="BI740" s="217">
        <f>IF(N740="nulová",J740,0)</f>
        <v>0</v>
      </c>
      <c r="BJ740" s="19" t="s">
        <v>36</v>
      </c>
      <c r="BK740" s="217">
        <f>ROUND(I740*H740,2)</f>
        <v>0</v>
      </c>
      <c r="BL740" s="19" t="s">
        <v>277</v>
      </c>
      <c r="BM740" s="216" t="s">
        <v>1010</v>
      </c>
    </row>
    <row r="741" s="13" customFormat="1">
      <c r="A741" s="13"/>
      <c r="B741" s="218"/>
      <c r="C741" s="219"/>
      <c r="D741" s="220" t="s">
        <v>183</v>
      </c>
      <c r="E741" s="221" t="s">
        <v>19</v>
      </c>
      <c r="F741" s="222" t="s">
        <v>1011</v>
      </c>
      <c r="G741" s="219"/>
      <c r="H741" s="223">
        <v>11.76</v>
      </c>
      <c r="I741" s="224"/>
      <c r="J741" s="219"/>
      <c r="K741" s="219"/>
      <c r="L741" s="225"/>
      <c r="M741" s="226"/>
      <c r="N741" s="227"/>
      <c r="O741" s="227"/>
      <c r="P741" s="227"/>
      <c r="Q741" s="227"/>
      <c r="R741" s="227"/>
      <c r="S741" s="227"/>
      <c r="T741" s="228"/>
      <c r="U741" s="13"/>
      <c r="V741" s="13"/>
      <c r="W741" s="13"/>
      <c r="X741" s="13"/>
      <c r="Y741" s="13"/>
      <c r="Z741" s="13"/>
      <c r="AA741" s="13"/>
      <c r="AB741" s="13"/>
      <c r="AC741" s="13"/>
      <c r="AD741" s="13"/>
      <c r="AE741" s="13"/>
      <c r="AT741" s="229" t="s">
        <v>183</v>
      </c>
      <c r="AU741" s="229" t="s">
        <v>85</v>
      </c>
      <c r="AV741" s="13" t="s">
        <v>85</v>
      </c>
      <c r="AW741" s="13" t="s">
        <v>35</v>
      </c>
      <c r="AX741" s="13" t="s">
        <v>76</v>
      </c>
      <c r="AY741" s="229" t="s">
        <v>175</v>
      </c>
    </row>
    <row r="742" s="13" customFormat="1">
      <c r="A742" s="13"/>
      <c r="B742" s="218"/>
      <c r="C742" s="219"/>
      <c r="D742" s="220" t="s">
        <v>183</v>
      </c>
      <c r="E742" s="221" t="s">
        <v>19</v>
      </c>
      <c r="F742" s="222" t="s">
        <v>1012</v>
      </c>
      <c r="G742" s="219"/>
      <c r="H742" s="223">
        <v>14.4</v>
      </c>
      <c r="I742" s="224"/>
      <c r="J742" s="219"/>
      <c r="K742" s="219"/>
      <c r="L742" s="225"/>
      <c r="M742" s="226"/>
      <c r="N742" s="227"/>
      <c r="O742" s="227"/>
      <c r="P742" s="227"/>
      <c r="Q742" s="227"/>
      <c r="R742" s="227"/>
      <c r="S742" s="227"/>
      <c r="T742" s="228"/>
      <c r="U742" s="13"/>
      <c r="V742" s="13"/>
      <c r="W742" s="13"/>
      <c r="X742" s="13"/>
      <c r="Y742" s="13"/>
      <c r="Z742" s="13"/>
      <c r="AA742" s="13"/>
      <c r="AB742" s="13"/>
      <c r="AC742" s="13"/>
      <c r="AD742" s="13"/>
      <c r="AE742" s="13"/>
      <c r="AT742" s="229" t="s">
        <v>183</v>
      </c>
      <c r="AU742" s="229" t="s">
        <v>85</v>
      </c>
      <c r="AV742" s="13" t="s">
        <v>85</v>
      </c>
      <c r="AW742" s="13" t="s">
        <v>35</v>
      </c>
      <c r="AX742" s="13" t="s">
        <v>76</v>
      </c>
      <c r="AY742" s="229" t="s">
        <v>175</v>
      </c>
    </row>
    <row r="743" s="14" customFormat="1">
      <c r="A743" s="14"/>
      <c r="B743" s="230"/>
      <c r="C743" s="231"/>
      <c r="D743" s="220" t="s">
        <v>183</v>
      </c>
      <c r="E743" s="232" t="s">
        <v>103</v>
      </c>
      <c r="F743" s="233" t="s">
        <v>186</v>
      </c>
      <c r="G743" s="231"/>
      <c r="H743" s="234">
        <v>26.16</v>
      </c>
      <c r="I743" s="235"/>
      <c r="J743" s="231"/>
      <c r="K743" s="231"/>
      <c r="L743" s="236"/>
      <c r="M743" s="237"/>
      <c r="N743" s="238"/>
      <c r="O743" s="238"/>
      <c r="P743" s="238"/>
      <c r="Q743" s="238"/>
      <c r="R743" s="238"/>
      <c r="S743" s="238"/>
      <c r="T743" s="239"/>
      <c r="U743" s="14"/>
      <c r="V743" s="14"/>
      <c r="W743" s="14"/>
      <c r="X743" s="14"/>
      <c r="Y743" s="14"/>
      <c r="Z743" s="14"/>
      <c r="AA743" s="14"/>
      <c r="AB743" s="14"/>
      <c r="AC743" s="14"/>
      <c r="AD743" s="14"/>
      <c r="AE743" s="14"/>
      <c r="AT743" s="240" t="s">
        <v>183</v>
      </c>
      <c r="AU743" s="240" t="s">
        <v>85</v>
      </c>
      <c r="AV743" s="14" t="s">
        <v>181</v>
      </c>
      <c r="AW743" s="14" t="s">
        <v>35</v>
      </c>
      <c r="AX743" s="14" t="s">
        <v>36</v>
      </c>
      <c r="AY743" s="240" t="s">
        <v>175</v>
      </c>
    </row>
    <row r="744" s="2" customFormat="1" ht="14.4" customHeight="1">
      <c r="A744" s="40"/>
      <c r="B744" s="41"/>
      <c r="C744" s="262" t="s">
        <v>1013</v>
      </c>
      <c r="D744" s="262" t="s">
        <v>265</v>
      </c>
      <c r="E744" s="263" t="s">
        <v>1014</v>
      </c>
      <c r="F744" s="264" t="s">
        <v>1015</v>
      </c>
      <c r="G744" s="265" t="s">
        <v>105</v>
      </c>
      <c r="H744" s="266">
        <v>29.352</v>
      </c>
      <c r="I744" s="267"/>
      <c r="J744" s="268">
        <f>ROUND(I744*H744,2)</f>
        <v>0</v>
      </c>
      <c r="K744" s="269"/>
      <c r="L744" s="270"/>
      <c r="M744" s="271" t="s">
        <v>19</v>
      </c>
      <c r="N744" s="272" t="s">
        <v>47</v>
      </c>
      <c r="O744" s="86"/>
      <c r="P744" s="214">
        <f>O744*H744</f>
        <v>0</v>
      </c>
      <c r="Q744" s="214">
        <v>2.0000000000000002E-05</v>
      </c>
      <c r="R744" s="214">
        <f>Q744*H744</f>
        <v>0.00058704000000000004</v>
      </c>
      <c r="S744" s="214">
        <v>0</v>
      </c>
      <c r="T744" s="215">
        <f>S744*H744</f>
        <v>0</v>
      </c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  <c r="AE744" s="40"/>
      <c r="AR744" s="216" t="s">
        <v>383</v>
      </c>
      <c r="AT744" s="216" t="s">
        <v>265</v>
      </c>
      <c r="AU744" s="216" t="s">
        <v>85</v>
      </c>
      <c r="AY744" s="19" t="s">
        <v>175</v>
      </c>
      <c r="BE744" s="217">
        <f>IF(N744="základní",J744,0)</f>
        <v>0</v>
      </c>
      <c r="BF744" s="217">
        <f>IF(N744="snížená",J744,0)</f>
        <v>0</v>
      </c>
      <c r="BG744" s="217">
        <f>IF(N744="zákl. přenesená",J744,0)</f>
        <v>0</v>
      </c>
      <c r="BH744" s="217">
        <f>IF(N744="sníž. přenesená",J744,0)</f>
        <v>0</v>
      </c>
      <c r="BI744" s="217">
        <f>IF(N744="nulová",J744,0)</f>
        <v>0</v>
      </c>
      <c r="BJ744" s="19" t="s">
        <v>36</v>
      </c>
      <c r="BK744" s="217">
        <f>ROUND(I744*H744,2)</f>
        <v>0</v>
      </c>
      <c r="BL744" s="19" t="s">
        <v>277</v>
      </c>
      <c r="BM744" s="216" t="s">
        <v>1016</v>
      </c>
    </row>
    <row r="745" s="13" customFormat="1">
      <c r="A745" s="13"/>
      <c r="B745" s="218"/>
      <c r="C745" s="219"/>
      <c r="D745" s="220" t="s">
        <v>183</v>
      </c>
      <c r="E745" s="221" t="s">
        <v>19</v>
      </c>
      <c r="F745" s="222" t="s">
        <v>1017</v>
      </c>
      <c r="G745" s="219"/>
      <c r="H745" s="223">
        <v>28.776</v>
      </c>
      <c r="I745" s="224"/>
      <c r="J745" s="219"/>
      <c r="K745" s="219"/>
      <c r="L745" s="225"/>
      <c r="M745" s="226"/>
      <c r="N745" s="227"/>
      <c r="O745" s="227"/>
      <c r="P745" s="227"/>
      <c r="Q745" s="227"/>
      <c r="R745" s="227"/>
      <c r="S745" s="227"/>
      <c r="T745" s="228"/>
      <c r="U745" s="13"/>
      <c r="V745" s="13"/>
      <c r="W745" s="13"/>
      <c r="X745" s="13"/>
      <c r="Y745" s="13"/>
      <c r="Z745" s="13"/>
      <c r="AA745" s="13"/>
      <c r="AB745" s="13"/>
      <c r="AC745" s="13"/>
      <c r="AD745" s="13"/>
      <c r="AE745" s="13"/>
      <c r="AT745" s="229" t="s">
        <v>183</v>
      </c>
      <c r="AU745" s="229" t="s">
        <v>85</v>
      </c>
      <c r="AV745" s="13" t="s">
        <v>85</v>
      </c>
      <c r="AW745" s="13" t="s">
        <v>35</v>
      </c>
      <c r="AX745" s="13" t="s">
        <v>76</v>
      </c>
      <c r="AY745" s="229" t="s">
        <v>175</v>
      </c>
    </row>
    <row r="746" s="14" customFormat="1">
      <c r="A746" s="14"/>
      <c r="B746" s="230"/>
      <c r="C746" s="231"/>
      <c r="D746" s="220" t="s">
        <v>183</v>
      </c>
      <c r="E746" s="232" t="s">
        <v>19</v>
      </c>
      <c r="F746" s="233" t="s">
        <v>186</v>
      </c>
      <c r="G746" s="231"/>
      <c r="H746" s="234">
        <v>28.776</v>
      </c>
      <c r="I746" s="235"/>
      <c r="J746" s="231"/>
      <c r="K746" s="231"/>
      <c r="L746" s="236"/>
      <c r="M746" s="237"/>
      <c r="N746" s="238"/>
      <c r="O746" s="238"/>
      <c r="P746" s="238"/>
      <c r="Q746" s="238"/>
      <c r="R746" s="238"/>
      <c r="S746" s="238"/>
      <c r="T746" s="239"/>
      <c r="U746" s="14"/>
      <c r="V746" s="14"/>
      <c r="W746" s="14"/>
      <c r="X746" s="14"/>
      <c r="Y746" s="14"/>
      <c r="Z746" s="14"/>
      <c r="AA746" s="14"/>
      <c r="AB746" s="14"/>
      <c r="AC746" s="14"/>
      <c r="AD746" s="14"/>
      <c r="AE746" s="14"/>
      <c r="AT746" s="240" t="s">
        <v>183</v>
      </c>
      <c r="AU746" s="240" t="s">
        <v>85</v>
      </c>
      <c r="AV746" s="14" t="s">
        <v>181</v>
      </c>
      <c r="AW746" s="14" t="s">
        <v>35</v>
      </c>
      <c r="AX746" s="14" t="s">
        <v>36</v>
      </c>
      <c r="AY746" s="240" t="s">
        <v>175</v>
      </c>
    </row>
    <row r="747" s="13" customFormat="1">
      <c r="A747" s="13"/>
      <c r="B747" s="218"/>
      <c r="C747" s="219"/>
      <c r="D747" s="220" t="s">
        <v>183</v>
      </c>
      <c r="E747" s="219"/>
      <c r="F747" s="222" t="s">
        <v>1018</v>
      </c>
      <c r="G747" s="219"/>
      <c r="H747" s="223">
        <v>29.352</v>
      </c>
      <c r="I747" s="224"/>
      <c r="J747" s="219"/>
      <c r="K747" s="219"/>
      <c r="L747" s="225"/>
      <c r="M747" s="226"/>
      <c r="N747" s="227"/>
      <c r="O747" s="227"/>
      <c r="P747" s="227"/>
      <c r="Q747" s="227"/>
      <c r="R747" s="227"/>
      <c r="S747" s="227"/>
      <c r="T747" s="228"/>
      <c r="U747" s="13"/>
      <c r="V747" s="13"/>
      <c r="W747" s="13"/>
      <c r="X747" s="13"/>
      <c r="Y747" s="13"/>
      <c r="Z747" s="13"/>
      <c r="AA747" s="13"/>
      <c r="AB747" s="13"/>
      <c r="AC747" s="13"/>
      <c r="AD747" s="13"/>
      <c r="AE747" s="13"/>
      <c r="AT747" s="229" t="s">
        <v>183</v>
      </c>
      <c r="AU747" s="229" t="s">
        <v>85</v>
      </c>
      <c r="AV747" s="13" t="s">
        <v>85</v>
      </c>
      <c r="AW747" s="13" t="s">
        <v>4</v>
      </c>
      <c r="AX747" s="13" t="s">
        <v>36</v>
      </c>
      <c r="AY747" s="229" t="s">
        <v>175</v>
      </c>
    </row>
    <row r="748" s="2" customFormat="1" ht="14.4" customHeight="1">
      <c r="A748" s="40"/>
      <c r="B748" s="41"/>
      <c r="C748" s="204" t="s">
        <v>1019</v>
      </c>
      <c r="D748" s="204" t="s">
        <v>178</v>
      </c>
      <c r="E748" s="205" t="s">
        <v>1020</v>
      </c>
      <c r="F748" s="206" t="s">
        <v>1021</v>
      </c>
      <c r="G748" s="207" t="s">
        <v>105</v>
      </c>
      <c r="H748" s="208">
        <v>26.16</v>
      </c>
      <c r="I748" s="209"/>
      <c r="J748" s="210">
        <f>ROUND(I748*H748,2)</f>
        <v>0</v>
      </c>
      <c r="K748" s="211"/>
      <c r="L748" s="46"/>
      <c r="M748" s="212" t="s">
        <v>19</v>
      </c>
      <c r="N748" s="213" t="s">
        <v>47</v>
      </c>
      <c r="O748" s="86"/>
      <c r="P748" s="214">
        <f>O748*H748</f>
        <v>0</v>
      </c>
      <c r="Q748" s="214">
        <v>0</v>
      </c>
      <c r="R748" s="214">
        <f>Q748*H748</f>
        <v>0</v>
      </c>
      <c r="S748" s="214">
        <v>0</v>
      </c>
      <c r="T748" s="215">
        <f>S748*H748</f>
        <v>0</v>
      </c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  <c r="AE748" s="40"/>
      <c r="AR748" s="216" t="s">
        <v>277</v>
      </c>
      <c r="AT748" s="216" t="s">
        <v>178</v>
      </c>
      <c r="AU748" s="216" t="s">
        <v>85</v>
      </c>
      <c r="AY748" s="19" t="s">
        <v>175</v>
      </c>
      <c r="BE748" s="217">
        <f>IF(N748="základní",J748,0)</f>
        <v>0</v>
      </c>
      <c r="BF748" s="217">
        <f>IF(N748="snížená",J748,0)</f>
        <v>0</v>
      </c>
      <c r="BG748" s="217">
        <f>IF(N748="zákl. přenesená",J748,0)</f>
        <v>0</v>
      </c>
      <c r="BH748" s="217">
        <f>IF(N748="sníž. přenesená",J748,0)</f>
        <v>0</v>
      </c>
      <c r="BI748" s="217">
        <f>IF(N748="nulová",J748,0)</f>
        <v>0</v>
      </c>
      <c r="BJ748" s="19" t="s">
        <v>36</v>
      </c>
      <c r="BK748" s="217">
        <f>ROUND(I748*H748,2)</f>
        <v>0</v>
      </c>
      <c r="BL748" s="19" t="s">
        <v>277</v>
      </c>
      <c r="BM748" s="216" t="s">
        <v>1022</v>
      </c>
    </row>
    <row r="749" s="13" customFormat="1">
      <c r="A749" s="13"/>
      <c r="B749" s="218"/>
      <c r="C749" s="219"/>
      <c r="D749" s="220" t="s">
        <v>183</v>
      </c>
      <c r="E749" s="221" t="s">
        <v>19</v>
      </c>
      <c r="F749" s="222" t="s">
        <v>103</v>
      </c>
      <c r="G749" s="219"/>
      <c r="H749" s="223">
        <v>26.16</v>
      </c>
      <c r="I749" s="224"/>
      <c r="J749" s="219"/>
      <c r="K749" s="219"/>
      <c r="L749" s="225"/>
      <c r="M749" s="226"/>
      <c r="N749" s="227"/>
      <c r="O749" s="227"/>
      <c r="P749" s="227"/>
      <c r="Q749" s="227"/>
      <c r="R749" s="227"/>
      <c r="S749" s="227"/>
      <c r="T749" s="228"/>
      <c r="U749" s="13"/>
      <c r="V749" s="13"/>
      <c r="W749" s="13"/>
      <c r="X749" s="13"/>
      <c r="Y749" s="13"/>
      <c r="Z749" s="13"/>
      <c r="AA749" s="13"/>
      <c r="AB749" s="13"/>
      <c r="AC749" s="13"/>
      <c r="AD749" s="13"/>
      <c r="AE749" s="13"/>
      <c r="AT749" s="229" t="s">
        <v>183</v>
      </c>
      <c r="AU749" s="229" t="s">
        <v>85</v>
      </c>
      <c r="AV749" s="13" t="s">
        <v>85</v>
      </c>
      <c r="AW749" s="13" t="s">
        <v>35</v>
      </c>
      <c r="AX749" s="13" t="s">
        <v>76</v>
      </c>
      <c r="AY749" s="229" t="s">
        <v>175</v>
      </c>
    </row>
    <row r="750" s="14" customFormat="1">
      <c r="A750" s="14"/>
      <c r="B750" s="230"/>
      <c r="C750" s="231"/>
      <c r="D750" s="220" t="s">
        <v>183</v>
      </c>
      <c r="E750" s="232" t="s">
        <v>19</v>
      </c>
      <c r="F750" s="233" t="s">
        <v>186</v>
      </c>
      <c r="G750" s="231"/>
      <c r="H750" s="234">
        <v>26.16</v>
      </c>
      <c r="I750" s="235"/>
      <c r="J750" s="231"/>
      <c r="K750" s="231"/>
      <c r="L750" s="236"/>
      <c r="M750" s="237"/>
      <c r="N750" s="238"/>
      <c r="O750" s="238"/>
      <c r="P750" s="238"/>
      <c r="Q750" s="238"/>
      <c r="R750" s="238"/>
      <c r="S750" s="238"/>
      <c r="T750" s="239"/>
      <c r="U750" s="14"/>
      <c r="V750" s="14"/>
      <c r="W750" s="14"/>
      <c r="X750" s="14"/>
      <c r="Y750" s="14"/>
      <c r="Z750" s="14"/>
      <c r="AA750" s="14"/>
      <c r="AB750" s="14"/>
      <c r="AC750" s="14"/>
      <c r="AD750" s="14"/>
      <c r="AE750" s="14"/>
      <c r="AT750" s="240" t="s">
        <v>183</v>
      </c>
      <c r="AU750" s="240" t="s">
        <v>85</v>
      </c>
      <c r="AV750" s="14" t="s">
        <v>181</v>
      </c>
      <c r="AW750" s="14" t="s">
        <v>35</v>
      </c>
      <c r="AX750" s="14" t="s">
        <v>36</v>
      </c>
      <c r="AY750" s="240" t="s">
        <v>175</v>
      </c>
    </row>
    <row r="751" s="2" customFormat="1" ht="14.4" customHeight="1">
      <c r="A751" s="40"/>
      <c r="B751" s="41"/>
      <c r="C751" s="204" t="s">
        <v>1023</v>
      </c>
      <c r="D751" s="204" t="s">
        <v>178</v>
      </c>
      <c r="E751" s="205" t="s">
        <v>1024</v>
      </c>
      <c r="F751" s="206" t="s">
        <v>1025</v>
      </c>
      <c r="G751" s="207" t="s">
        <v>88</v>
      </c>
      <c r="H751" s="208">
        <v>20.789999999999999</v>
      </c>
      <c r="I751" s="209"/>
      <c r="J751" s="210">
        <f>ROUND(I751*H751,2)</f>
        <v>0</v>
      </c>
      <c r="K751" s="211"/>
      <c r="L751" s="46"/>
      <c r="M751" s="212" t="s">
        <v>19</v>
      </c>
      <c r="N751" s="213" t="s">
        <v>47</v>
      </c>
      <c r="O751" s="86"/>
      <c r="P751" s="214">
        <f>O751*H751</f>
        <v>0</v>
      </c>
      <c r="Q751" s="214">
        <v>0</v>
      </c>
      <c r="R751" s="214">
        <f>Q751*H751</f>
        <v>0</v>
      </c>
      <c r="S751" s="214">
        <v>0</v>
      </c>
      <c r="T751" s="215">
        <f>S751*H751</f>
        <v>0</v>
      </c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  <c r="AE751" s="40"/>
      <c r="AR751" s="216" t="s">
        <v>277</v>
      </c>
      <c r="AT751" s="216" t="s">
        <v>178</v>
      </c>
      <c r="AU751" s="216" t="s">
        <v>85</v>
      </c>
      <c r="AY751" s="19" t="s">
        <v>175</v>
      </c>
      <c r="BE751" s="217">
        <f>IF(N751="základní",J751,0)</f>
        <v>0</v>
      </c>
      <c r="BF751" s="217">
        <f>IF(N751="snížená",J751,0)</f>
        <v>0</v>
      </c>
      <c r="BG751" s="217">
        <f>IF(N751="zákl. přenesená",J751,0)</f>
        <v>0</v>
      </c>
      <c r="BH751" s="217">
        <f>IF(N751="sníž. přenesená",J751,0)</f>
        <v>0</v>
      </c>
      <c r="BI751" s="217">
        <f>IF(N751="nulová",J751,0)</f>
        <v>0</v>
      </c>
      <c r="BJ751" s="19" t="s">
        <v>36</v>
      </c>
      <c r="BK751" s="217">
        <f>ROUND(I751*H751,2)</f>
        <v>0</v>
      </c>
      <c r="BL751" s="19" t="s">
        <v>277</v>
      </c>
      <c r="BM751" s="216" t="s">
        <v>1026</v>
      </c>
    </row>
    <row r="752" s="13" customFormat="1">
      <c r="A752" s="13"/>
      <c r="B752" s="218"/>
      <c r="C752" s="219"/>
      <c r="D752" s="220" t="s">
        <v>183</v>
      </c>
      <c r="E752" s="221" t="s">
        <v>19</v>
      </c>
      <c r="F752" s="222" t="s">
        <v>100</v>
      </c>
      <c r="G752" s="219"/>
      <c r="H752" s="223">
        <v>20.789999999999999</v>
      </c>
      <c r="I752" s="224"/>
      <c r="J752" s="219"/>
      <c r="K752" s="219"/>
      <c r="L752" s="225"/>
      <c r="M752" s="226"/>
      <c r="N752" s="227"/>
      <c r="O752" s="227"/>
      <c r="P752" s="227"/>
      <c r="Q752" s="227"/>
      <c r="R752" s="227"/>
      <c r="S752" s="227"/>
      <c r="T752" s="228"/>
      <c r="U752" s="13"/>
      <c r="V752" s="13"/>
      <c r="W752" s="13"/>
      <c r="X752" s="13"/>
      <c r="Y752" s="13"/>
      <c r="Z752" s="13"/>
      <c r="AA752" s="13"/>
      <c r="AB752" s="13"/>
      <c r="AC752" s="13"/>
      <c r="AD752" s="13"/>
      <c r="AE752" s="13"/>
      <c r="AT752" s="229" t="s">
        <v>183</v>
      </c>
      <c r="AU752" s="229" t="s">
        <v>85</v>
      </c>
      <c r="AV752" s="13" t="s">
        <v>85</v>
      </c>
      <c r="AW752" s="13" t="s">
        <v>35</v>
      </c>
      <c r="AX752" s="13" t="s">
        <v>76</v>
      </c>
      <c r="AY752" s="229" t="s">
        <v>175</v>
      </c>
    </row>
    <row r="753" s="14" customFormat="1">
      <c r="A753" s="14"/>
      <c r="B753" s="230"/>
      <c r="C753" s="231"/>
      <c r="D753" s="220" t="s">
        <v>183</v>
      </c>
      <c r="E753" s="232" t="s">
        <v>19</v>
      </c>
      <c r="F753" s="233" t="s">
        <v>186</v>
      </c>
      <c r="G753" s="231"/>
      <c r="H753" s="234">
        <v>20.789999999999999</v>
      </c>
      <c r="I753" s="235"/>
      <c r="J753" s="231"/>
      <c r="K753" s="231"/>
      <c r="L753" s="236"/>
      <c r="M753" s="237"/>
      <c r="N753" s="238"/>
      <c r="O753" s="238"/>
      <c r="P753" s="238"/>
      <c r="Q753" s="238"/>
      <c r="R753" s="238"/>
      <c r="S753" s="238"/>
      <c r="T753" s="239"/>
      <c r="U753" s="14"/>
      <c r="V753" s="14"/>
      <c r="W753" s="14"/>
      <c r="X753" s="14"/>
      <c r="Y753" s="14"/>
      <c r="Z753" s="14"/>
      <c r="AA753" s="14"/>
      <c r="AB753" s="14"/>
      <c r="AC753" s="14"/>
      <c r="AD753" s="14"/>
      <c r="AE753" s="14"/>
      <c r="AT753" s="240" t="s">
        <v>183</v>
      </c>
      <c r="AU753" s="240" t="s">
        <v>85</v>
      </c>
      <c r="AV753" s="14" t="s">
        <v>181</v>
      </c>
      <c r="AW753" s="14" t="s">
        <v>35</v>
      </c>
      <c r="AX753" s="14" t="s">
        <v>36</v>
      </c>
      <c r="AY753" s="240" t="s">
        <v>175</v>
      </c>
    </row>
    <row r="754" s="2" customFormat="1" ht="24.15" customHeight="1">
      <c r="A754" s="40"/>
      <c r="B754" s="41"/>
      <c r="C754" s="204" t="s">
        <v>1027</v>
      </c>
      <c r="D754" s="204" t="s">
        <v>178</v>
      </c>
      <c r="E754" s="205" t="s">
        <v>1028</v>
      </c>
      <c r="F754" s="206" t="s">
        <v>1029</v>
      </c>
      <c r="G754" s="207" t="s">
        <v>482</v>
      </c>
      <c r="H754" s="273"/>
      <c r="I754" s="209"/>
      <c r="J754" s="210">
        <f>ROUND(I754*H754,2)</f>
        <v>0</v>
      </c>
      <c r="K754" s="211"/>
      <c r="L754" s="46"/>
      <c r="M754" s="212" t="s">
        <v>19</v>
      </c>
      <c r="N754" s="213" t="s">
        <v>47</v>
      </c>
      <c r="O754" s="86"/>
      <c r="P754" s="214">
        <f>O754*H754</f>
        <v>0</v>
      </c>
      <c r="Q754" s="214">
        <v>0</v>
      </c>
      <c r="R754" s="214">
        <f>Q754*H754</f>
        <v>0</v>
      </c>
      <c r="S754" s="214">
        <v>0</v>
      </c>
      <c r="T754" s="215">
        <f>S754*H754</f>
        <v>0</v>
      </c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  <c r="AE754" s="40"/>
      <c r="AR754" s="216" t="s">
        <v>277</v>
      </c>
      <c r="AT754" s="216" t="s">
        <v>178</v>
      </c>
      <c r="AU754" s="216" t="s">
        <v>85</v>
      </c>
      <c r="AY754" s="19" t="s">
        <v>175</v>
      </c>
      <c r="BE754" s="217">
        <f>IF(N754="základní",J754,0)</f>
        <v>0</v>
      </c>
      <c r="BF754" s="217">
        <f>IF(N754="snížená",J754,0)</f>
        <v>0</v>
      </c>
      <c r="BG754" s="217">
        <f>IF(N754="zákl. přenesená",J754,0)</f>
        <v>0</v>
      </c>
      <c r="BH754" s="217">
        <f>IF(N754="sníž. přenesená",J754,0)</f>
        <v>0</v>
      </c>
      <c r="BI754" s="217">
        <f>IF(N754="nulová",J754,0)</f>
        <v>0</v>
      </c>
      <c r="BJ754" s="19" t="s">
        <v>36</v>
      </c>
      <c r="BK754" s="217">
        <f>ROUND(I754*H754,2)</f>
        <v>0</v>
      </c>
      <c r="BL754" s="19" t="s">
        <v>277</v>
      </c>
      <c r="BM754" s="216" t="s">
        <v>1030</v>
      </c>
    </row>
    <row r="755" s="12" customFormat="1" ht="22.8" customHeight="1">
      <c r="A755" s="12"/>
      <c r="B755" s="188"/>
      <c r="C755" s="189"/>
      <c r="D755" s="190" t="s">
        <v>75</v>
      </c>
      <c r="E755" s="202" t="s">
        <v>1031</v>
      </c>
      <c r="F755" s="202" t="s">
        <v>1032</v>
      </c>
      <c r="G755" s="189"/>
      <c r="H755" s="189"/>
      <c r="I755" s="192"/>
      <c r="J755" s="203">
        <f>BK755</f>
        <v>0</v>
      </c>
      <c r="K755" s="189"/>
      <c r="L755" s="194"/>
      <c r="M755" s="195"/>
      <c r="N755" s="196"/>
      <c r="O755" s="196"/>
      <c r="P755" s="197">
        <f>SUM(P756:P801)</f>
        <v>0</v>
      </c>
      <c r="Q755" s="196"/>
      <c r="R755" s="197">
        <f>SUM(R756:R801)</f>
        <v>0.64370954999999996</v>
      </c>
      <c r="S755" s="196"/>
      <c r="T755" s="198">
        <f>SUM(T756:T801)</f>
        <v>0</v>
      </c>
      <c r="U755" s="12"/>
      <c r="V755" s="12"/>
      <c r="W755" s="12"/>
      <c r="X755" s="12"/>
      <c r="Y755" s="12"/>
      <c r="Z755" s="12"/>
      <c r="AA755" s="12"/>
      <c r="AB755" s="12"/>
      <c r="AC755" s="12"/>
      <c r="AD755" s="12"/>
      <c r="AE755" s="12"/>
      <c r="AR755" s="199" t="s">
        <v>85</v>
      </c>
      <c r="AT755" s="200" t="s">
        <v>75</v>
      </c>
      <c r="AU755" s="200" t="s">
        <v>36</v>
      </c>
      <c r="AY755" s="199" t="s">
        <v>175</v>
      </c>
      <c r="BK755" s="201">
        <f>SUM(BK756:BK801)</f>
        <v>0</v>
      </c>
    </row>
    <row r="756" s="2" customFormat="1" ht="14.4" customHeight="1">
      <c r="A756" s="40"/>
      <c r="B756" s="41"/>
      <c r="C756" s="204" t="s">
        <v>1033</v>
      </c>
      <c r="D756" s="204" t="s">
        <v>178</v>
      </c>
      <c r="E756" s="205" t="s">
        <v>1034</v>
      </c>
      <c r="F756" s="206" t="s">
        <v>1035</v>
      </c>
      <c r="G756" s="207" t="s">
        <v>88</v>
      </c>
      <c r="H756" s="208">
        <v>30.009</v>
      </c>
      <c r="I756" s="209"/>
      <c r="J756" s="210">
        <f>ROUND(I756*H756,2)</f>
        <v>0</v>
      </c>
      <c r="K756" s="211"/>
      <c r="L756" s="46"/>
      <c r="M756" s="212" t="s">
        <v>19</v>
      </c>
      <c r="N756" s="213" t="s">
        <v>47</v>
      </c>
      <c r="O756" s="86"/>
      <c r="P756" s="214">
        <f>O756*H756</f>
        <v>0</v>
      </c>
      <c r="Q756" s="214">
        <v>0</v>
      </c>
      <c r="R756" s="214">
        <f>Q756*H756</f>
        <v>0</v>
      </c>
      <c r="S756" s="214">
        <v>0</v>
      </c>
      <c r="T756" s="215">
        <f>S756*H756</f>
        <v>0</v>
      </c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  <c r="AE756" s="40"/>
      <c r="AR756" s="216" t="s">
        <v>277</v>
      </c>
      <c r="AT756" s="216" t="s">
        <v>178</v>
      </c>
      <c r="AU756" s="216" t="s">
        <v>85</v>
      </c>
      <c r="AY756" s="19" t="s">
        <v>175</v>
      </c>
      <c r="BE756" s="217">
        <f>IF(N756="základní",J756,0)</f>
        <v>0</v>
      </c>
      <c r="BF756" s="217">
        <f>IF(N756="snížená",J756,0)</f>
        <v>0</v>
      </c>
      <c r="BG756" s="217">
        <f>IF(N756="zákl. přenesená",J756,0)</f>
        <v>0</v>
      </c>
      <c r="BH756" s="217">
        <f>IF(N756="sníž. přenesená",J756,0)</f>
        <v>0</v>
      </c>
      <c r="BI756" s="217">
        <f>IF(N756="nulová",J756,0)</f>
        <v>0</v>
      </c>
      <c r="BJ756" s="19" t="s">
        <v>36</v>
      </c>
      <c r="BK756" s="217">
        <f>ROUND(I756*H756,2)</f>
        <v>0</v>
      </c>
      <c r="BL756" s="19" t="s">
        <v>277</v>
      </c>
      <c r="BM756" s="216" t="s">
        <v>1036</v>
      </c>
    </row>
    <row r="757" s="13" customFormat="1">
      <c r="A757" s="13"/>
      <c r="B757" s="218"/>
      <c r="C757" s="219"/>
      <c r="D757" s="220" t="s">
        <v>183</v>
      </c>
      <c r="E757" s="221" t="s">
        <v>19</v>
      </c>
      <c r="F757" s="222" t="s">
        <v>116</v>
      </c>
      <c r="G757" s="219"/>
      <c r="H757" s="223">
        <v>30.009</v>
      </c>
      <c r="I757" s="224"/>
      <c r="J757" s="219"/>
      <c r="K757" s="219"/>
      <c r="L757" s="225"/>
      <c r="M757" s="226"/>
      <c r="N757" s="227"/>
      <c r="O757" s="227"/>
      <c r="P757" s="227"/>
      <c r="Q757" s="227"/>
      <c r="R757" s="227"/>
      <c r="S757" s="227"/>
      <c r="T757" s="228"/>
      <c r="U757" s="13"/>
      <c r="V757" s="13"/>
      <c r="W757" s="13"/>
      <c r="X757" s="13"/>
      <c r="Y757" s="13"/>
      <c r="Z757" s="13"/>
      <c r="AA757" s="13"/>
      <c r="AB757" s="13"/>
      <c r="AC757" s="13"/>
      <c r="AD757" s="13"/>
      <c r="AE757" s="13"/>
      <c r="AT757" s="229" t="s">
        <v>183</v>
      </c>
      <c r="AU757" s="229" t="s">
        <v>85</v>
      </c>
      <c r="AV757" s="13" t="s">
        <v>85</v>
      </c>
      <c r="AW757" s="13" t="s">
        <v>35</v>
      </c>
      <c r="AX757" s="13" t="s">
        <v>76</v>
      </c>
      <c r="AY757" s="229" t="s">
        <v>175</v>
      </c>
    </row>
    <row r="758" s="14" customFormat="1">
      <c r="A758" s="14"/>
      <c r="B758" s="230"/>
      <c r="C758" s="231"/>
      <c r="D758" s="220" t="s">
        <v>183</v>
      </c>
      <c r="E758" s="232" t="s">
        <v>19</v>
      </c>
      <c r="F758" s="233" t="s">
        <v>186</v>
      </c>
      <c r="G758" s="231"/>
      <c r="H758" s="234">
        <v>30.009</v>
      </c>
      <c r="I758" s="235"/>
      <c r="J758" s="231"/>
      <c r="K758" s="231"/>
      <c r="L758" s="236"/>
      <c r="M758" s="237"/>
      <c r="N758" s="238"/>
      <c r="O758" s="238"/>
      <c r="P758" s="238"/>
      <c r="Q758" s="238"/>
      <c r="R758" s="238"/>
      <c r="S758" s="238"/>
      <c r="T758" s="239"/>
      <c r="U758" s="14"/>
      <c r="V758" s="14"/>
      <c r="W758" s="14"/>
      <c r="X758" s="14"/>
      <c r="Y758" s="14"/>
      <c r="Z758" s="14"/>
      <c r="AA758" s="14"/>
      <c r="AB758" s="14"/>
      <c r="AC758" s="14"/>
      <c r="AD758" s="14"/>
      <c r="AE758" s="14"/>
      <c r="AT758" s="240" t="s">
        <v>183</v>
      </c>
      <c r="AU758" s="240" t="s">
        <v>85</v>
      </c>
      <c r="AV758" s="14" t="s">
        <v>181</v>
      </c>
      <c r="AW758" s="14" t="s">
        <v>35</v>
      </c>
      <c r="AX758" s="14" t="s">
        <v>36</v>
      </c>
      <c r="AY758" s="240" t="s">
        <v>175</v>
      </c>
    </row>
    <row r="759" s="2" customFormat="1" ht="14.4" customHeight="1">
      <c r="A759" s="40"/>
      <c r="B759" s="41"/>
      <c r="C759" s="204" t="s">
        <v>1037</v>
      </c>
      <c r="D759" s="204" t="s">
        <v>178</v>
      </c>
      <c r="E759" s="205" t="s">
        <v>1038</v>
      </c>
      <c r="F759" s="206" t="s">
        <v>1039</v>
      </c>
      <c r="G759" s="207" t="s">
        <v>88</v>
      </c>
      <c r="H759" s="208">
        <v>30.009</v>
      </c>
      <c r="I759" s="209"/>
      <c r="J759" s="210">
        <f>ROUND(I759*H759,2)</f>
        <v>0</v>
      </c>
      <c r="K759" s="211"/>
      <c r="L759" s="46"/>
      <c r="M759" s="212" t="s">
        <v>19</v>
      </c>
      <c r="N759" s="213" t="s">
        <v>47</v>
      </c>
      <c r="O759" s="86"/>
      <c r="P759" s="214">
        <f>O759*H759</f>
        <v>0</v>
      </c>
      <c r="Q759" s="214">
        <v>0.00029999999999999997</v>
      </c>
      <c r="R759" s="214">
        <f>Q759*H759</f>
        <v>0.0090026999999999989</v>
      </c>
      <c r="S759" s="214">
        <v>0</v>
      </c>
      <c r="T759" s="215">
        <f>S759*H759</f>
        <v>0</v>
      </c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  <c r="AE759" s="40"/>
      <c r="AR759" s="216" t="s">
        <v>277</v>
      </c>
      <c r="AT759" s="216" t="s">
        <v>178</v>
      </c>
      <c r="AU759" s="216" t="s">
        <v>85</v>
      </c>
      <c r="AY759" s="19" t="s">
        <v>175</v>
      </c>
      <c r="BE759" s="217">
        <f>IF(N759="základní",J759,0)</f>
        <v>0</v>
      </c>
      <c r="BF759" s="217">
        <f>IF(N759="snížená",J759,0)</f>
        <v>0</v>
      </c>
      <c r="BG759" s="217">
        <f>IF(N759="zákl. přenesená",J759,0)</f>
        <v>0</v>
      </c>
      <c r="BH759" s="217">
        <f>IF(N759="sníž. přenesená",J759,0)</f>
        <v>0</v>
      </c>
      <c r="BI759" s="217">
        <f>IF(N759="nulová",J759,0)</f>
        <v>0</v>
      </c>
      <c r="BJ759" s="19" t="s">
        <v>36</v>
      </c>
      <c r="BK759" s="217">
        <f>ROUND(I759*H759,2)</f>
        <v>0</v>
      </c>
      <c r="BL759" s="19" t="s">
        <v>277</v>
      </c>
      <c r="BM759" s="216" t="s">
        <v>1040</v>
      </c>
    </row>
    <row r="760" s="13" customFormat="1">
      <c r="A760" s="13"/>
      <c r="B760" s="218"/>
      <c r="C760" s="219"/>
      <c r="D760" s="220" t="s">
        <v>183</v>
      </c>
      <c r="E760" s="221" t="s">
        <v>19</v>
      </c>
      <c r="F760" s="222" t="s">
        <v>116</v>
      </c>
      <c r="G760" s="219"/>
      <c r="H760" s="223">
        <v>30.009</v>
      </c>
      <c r="I760" s="224"/>
      <c r="J760" s="219"/>
      <c r="K760" s="219"/>
      <c r="L760" s="225"/>
      <c r="M760" s="226"/>
      <c r="N760" s="227"/>
      <c r="O760" s="227"/>
      <c r="P760" s="227"/>
      <c r="Q760" s="227"/>
      <c r="R760" s="227"/>
      <c r="S760" s="227"/>
      <c r="T760" s="228"/>
      <c r="U760" s="13"/>
      <c r="V760" s="13"/>
      <c r="W760" s="13"/>
      <c r="X760" s="13"/>
      <c r="Y760" s="13"/>
      <c r="Z760" s="13"/>
      <c r="AA760" s="13"/>
      <c r="AB760" s="13"/>
      <c r="AC760" s="13"/>
      <c r="AD760" s="13"/>
      <c r="AE760" s="13"/>
      <c r="AT760" s="229" t="s">
        <v>183</v>
      </c>
      <c r="AU760" s="229" t="s">
        <v>85</v>
      </c>
      <c r="AV760" s="13" t="s">
        <v>85</v>
      </c>
      <c r="AW760" s="13" t="s">
        <v>35</v>
      </c>
      <c r="AX760" s="13" t="s">
        <v>76</v>
      </c>
      <c r="AY760" s="229" t="s">
        <v>175</v>
      </c>
    </row>
    <row r="761" s="14" customFormat="1">
      <c r="A761" s="14"/>
      <c r="B761" s="230"/>
      <c r="C761" s="231"/>
      <c r="D761" s="220" t="s">
        <v>183</v>
      </c>
      <c r="E761" s="232" t="s">
        <v>19</v>
      </c>
      <c r="F761" s="233" t="s">
        <v>186</v>
      </c>
      <c r="G761" s="231"/>
      <c r="H761" s="234">
        <v>30.009</v>
      </c>
      <c r="I761" s="235"/>
      <c r="J761" s="231"/>
      <c r="K761" s="231"/>
      <c r="L761" s="236"/>
      <c r="M761" s="237"/>
      <c r="N761" s="238"/>
      <c r="O761" s="238"/>
      <c r="P761" s="238"/>
      <c r="Q761" s="238"/>
      <c r="R761" s="238"/>
      <c r="S761" s="238"/>
      <c r="T761" s="239"/>
      <c r="U761" s="14"/>
      <c r="V761" s="14"/>
      <c r="W761" s="14"/>
      <c r="X761" s="14"/>
      <c r="Y761" s="14"/>
      <c r="Z761" s="14"/>
      <c r="AA761" s="14"/>
      <c r="AB761" s="14"/>
      <c r="AC761" s="14"/>
      <c r="AD761" s="14"/>
      <c r="AE761" s="14"/>
      <c r="AT761" s="240" t="s">
        <v>183</v>
      </c>
      <c r="AU761" s="240" t="s">
        <v>85</v>
      </c>
      <c r="AV761" s="14" t="s">
        <v>181</v>
      </c>
      <c r="AW761" s="14" t="s">
        <v>35</v>
      </c>
      <c r="AX761" s="14" t="s">
        <v>36</v>
      </c>
      <c r="AY761" s="240" t="s">
        <v>175</v>
      </c>
    </row>
    <row r="762" s="2" customFormat="1" ht="14.4" customHeight="1">
      <c r="A762" s="40"/>
      <c r="B762" s="41"/>
      <c r="C762" s="204" t="s">
        <v>1041</v>
      </c>
      <c r="D762" s="204" t="s">
        <v>178</v>
      </c>
      <c r="E762" s="205" t="s">
        <v>1042</v>
      </c>
      <c r="F762" s="206" t="s">
        <v>1043</v>
      </c>
      <c r="G762" s="207" t="s">
        <v>88</v>
      </c>
      <c r="H762" s="208">
        <v>3.0030000000000001</v>
      </c>
      <c r="I762" s="209"/>
      <c r="J762" s="210">
        <f>ROUND(I762*H762,2)</f>
        <v>0</v>
      </c>
      <c r="K762" s="211"/>
      <c r="L762" s="46"/>
      <c r="M762" s="212" t="s">
        <v>19</v>
      </c>
      <c r="N762" s="213" t="s">
        <v>47</v>
      </c>
      <c r="O762" s="86"/>
      <c r="P762" s="214">
        <f>O762*H762</f>
        <v>0</v>
      </c>
      <c r="Q762" s="214">
        <v>0.0015</v>
      </c>
      <c r="R762" s="214">
        <f>Q762*H762</f>
        <v>0.0045045000000000007</v>
      </c>
      <c r="S762" s="214">
        <v>0</v>
      </c>
      <c r="T762" s="215">
        <f>S762*H762</f>
        <v>0</v>
      </c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  <c r="AE762" s="40"/>
      <c r="AR762" s="216" t="s">
        <v>277</v>
      </c>
      <c r="AT762" s="216" t="s">
        <v>178</v>
      </c>
      <c r="AU762" s="216" t="s">
        <v>85</v>
      </c>
      <c r="AY762" s="19" t="s">
        <v>175</v>
      </c>
      <c r="BE762" s="217">
        <f>IF(N762="základní",J762,0)</f>
        <v>0</v>
      </c>
      <c r="BF762" s="217">
        <f>IF(N762="snížená",J762,0)</f>
        <v>0</v>
      </c>
      <c r="BG762" s="217">
        <f>IF(N762="zákl. přenesená",J762,0)</f>
        <v>0</v>
      </c>
      <c r="BH762" s="217">
        <f>IF(N762="sníž. přenesená",J762,0)</f>
        <v>0</v>
      </c>
      <c r="BI762" s="217">
        <f>IF(N762="nulová",J762,0)</f>
        <v>0</v>
      </c>
      <c r="BJ762" s="19" t="s">
        <v>36</v>
      </c>
      <c r="BK762" s="217">
        <f>ROUND(I762*H762,2)</f>
        <v>0</v>
      </c>
      <c r="BL762" s="19" t="s">
        <v>277</v>
      </c>
      <c r="BM762" s="216" t="s">
        <v>1044</v>
      </c>
    </row>
    <row r="763" s="15" customFormat="1">
      <c r="A763" s="15"/>
      <c r="B763" s="241"/>
      <c r="C763" s="242"/>
      <c r="D763" s="220" t="s">
        <v>183</v>
      </c>
      <c r="E763" s="243" t="s">
        <v>19</v>
      </c>
      <c r="F763" s="244" t="s">
        <v>1045</v>
      </c>
      <c r="G763" s="242"/>
      <c r="H763" s="243" t="s">
        <v>19</v>
      </c>
      <c r="I763" s="245"/>
      <c r="J763" s="242"/>
      <c r="K763" s="242"/>
      <c r="L763" s="246"/>
      <c r="M763" s="247"/>
      <c r="N763" s="248"/>
      <c r="O763" s="248"/>
      <c r="P763" s="248"/>
      <c r="Q763" s="248"/>
      <c r="R763" s="248"/>
      <c r="S763" s="248"/>
      <c r="T763" s="249"/>
      <c r="U763" s="15"/>
      <c r="V763" s="15"/>
      <c r="W763" s="15"/>
      <c r="X763" s="15"/>
      <c r="Y763" s="15"/>
      <c r="Z763" s="15"/>
      <c r="AA763" s="15"/>
      <c r="AB763" s="15"/>
      <c r="AC763" s="15"/>
      <c r="AD763" s="15"/>
      <c r="AE763" s="15"/>
      <c r="AT763" s="250" t="s">
        <v>183</v>
      </c>
      <c r="AU763" s="250" t="s">
        <v>85</v>
      </c>
      <c r="AV763" s="15" t="s">
        <v>36</v>
      </c>
      <c r="AW763" s="15" t="s">
        <v>35</v>
      </c>
      <c r="AX763" s="15" t="s">
        <v>76</v>
      </c>
      <c r="AY763" s="250" t="s">
        <v>175</v>
      </c>
    </row>
    <row r="764" s="13" customFormat="1">
      <c r="A764" s="13"/>
      <c r="B764" s="218"/>
      <c r="C764" s="219"/>
      <c r="D764" s="220" t="s">
        <v>183</v>
      </c>
      <c r="E764" s="221" t="s">
        <v>19</v>
      </c>
      <c r="F764" s="222" t="s">
        <v>1046</v>
      </c>
      <c r="G764" s="219"/>
      <c r="H764" s="223">
        <v>1.1879999999999999</v>
      </c>
      <c r="I764" s="224"/>
      <c r="J764" s="219"/>
      <c r="K764" s="219"/>
      <c r="L764" s="225"/>
      <c r="M764" s="226"/>
      <c r="N764" s="227"/>
      <c r="O764" s="227"/>
      <c r="P764" s="227"/>
      <c r="Q764" s="227"/>
      <c r="R764" s="227"/>
      <c r="S764" s="227"/>
      <c r="T764" s="228"/>
      <c r="U764" s="13"/>
      <c r="V764" s="13"/>
      <c r="W764" s="13"/>
      <c r="X764" s="13"/>
      <c r="Y764" s="13"/>
      <c r="Z764" s="13"/>
      <c r="AA764" s="13"/>
      <c r="AB764" s="13"/>
      <c r="AC764" s="13"/>
      <c r="AD764" s="13"/>
      <c r="AE764" s="13"/>
      <c r="AT764" s="229" t="s">
        <v>183</v>
      </c>
      <c r="AU764" s="229" t="s">
        <v>85</v>
      </c>
      <c r="AV764" s="13" t="s">
        <v>85</v>
      </c>
      <c r="AW764" s="13" t="s">
        <v>35</v>
      </c>
      <c r="AX764" s="13" t="s">
        <v>76</v>
      </c>
      <c r="AY764" s="229" t="s">
        <v>175</v>
      </c>
    </row>
    <row r="765" s="13" customFormat="1">
      <c r="A765" s="13"/>
      <c r="B765" s="218"/>
      <c r="C765" s="219"/>
      <c r="D765" s="220" t="s">
        <v>183</v>
      </c>
      <c r="E765" s="221" t="s">
        <v>19</v>
      </c>
      <c r="F765" s="222" t="s">
        <v>1047</v>
      </c>
      <c r="G765" s="219"/>
      <c r="H765" s="223">
        <v>0.95099999999999996</v>
      </c>
      <c r="I765" s="224"/>
      <c r="J765" s="219"/>
      <c r="K765" s="219"/>
      <c r="L765" s="225"/>
      <c r="M765" s="226"/>
      <c r="N765" s="227"/>
      <c r="O765" s="227"/>
      <c r="P765" s="227"/>
      <c r="Q765" s="227"/>
      <c r="R765" s="227"/>
      <c r="S765" s="227"/>
      <c r="T765" s="228"/>
      <c r="U765" s="13"/>
      <c r="V765" s="13"/>
      <c r="W765" s="13"/>
      <c r="X765" s="13"/>
      <c r="Y765" s="13"/>
      <c r="Z765" s="13"/>
      <c r="AA765" s="13"/>
      <c r="AB765" s="13"/>
      <c r="AC765" s="13"/>
      <c r="AD765" s="13"/>
      <c r="AE765" s="13"/>
      <c r="AT765" s="229" t="s">
        <v>183</v>
      </c>
      <c r="AU765" s="229" t="s">
        <v>85</v>
      </c>
      <c r="AV765" s="13" t="s">
        <v>85</v>
      </c>
      <c r="AW765" s="13" t="s">
        <v>35</v>
      </c>
      <c r="AX765" s="13" t="s">
        <v>76</v>
      </c>
      <c r="AY765" s="229" t="s">
        <v>175</v>
      </c>
    </row>
    <row r="766" s="13" customFormat="1">
      <c r="A766" s="13"/>
      <c r="B766" s="218"/>
      <c r="C766" s="219"/>
      <c r="D766" s="220" t="s">
        <v>183</v>
      </c>
      <c r="E766" s="221" t="s">
        <v>19</v>
      </c>
      <c r="F766" s="222" t="s">
        <v>1048</v>
      </c>
      <c r="G766" s="219"/>
      <c r="H766" s="223">
        <v>0.86399999999999999</v>
      </c>
      <c r="I766" s="224"/>
      <c r="J766" s="219"/>
      <c r="K766" s="219"/>
      <c r="L766" s="225"/>
      <c r="M766" s="226"/>
      <c r="N766" s="227"/>
      <c r="O766" s="227"/>
      <c r="P766" s="227"/>
      <c r="Q766" s="227"/>
      <c r="R766" s="227"/>
      <c r="S766" s="227"/>
      <c r="T766" s="228"/>
      <c r="U766" s="13"/>
      <c r="V766" s="13"/>
      <c r="W766" s="13"/>
      <c r="X766" s="13"/>
      <c r="Y766" s="13"/>
      <c r="Z766" s="13"/>
      <c r="AA766" s="13"/>
      <c r="AB766" s="13"/>
      <c r="AC766" s="13"/>
      <c r="AD766" s="13"/>
      <c r="AE766" s="13"/>
      <c r="AT766" s="229" t="s">
        <v>183</v>
      </c>
      <c r="AU766" s="229" t="s">
        <v>85</v>
      </c>
      <c r="AV766" s="13" t="s">
        <v>85</v>
      </c>
      <c r="AW766" s="13" t="s">
        <v>35</v>
      </c>
      <c r="AX766" s="13" t="s">
        <v>76</v>
      </c>
      <c r="AY766" s="229" t="s">
        <v>175</v>
      </c>
    </row>
    <row r="767" s="16" customFormat="1">
      <c r="A767" s="16"/>
      <c r="B767" s="251"/>
      <c r="C767" s="252"/>
      <c r="D767" s="220" t="s">
        <v>183</v>
      </c>
      <c r="E767" s="253" t="s">
        <v>19</v>
      </c>
      <c r="F767" s="254" t="s">
        <v>192</v>
      </c>
      <c r="G767" s="252"/>
      <c r="H767" s="255">
        <v>3.0029999999999997</v>
      </c>
      <c r="I767" s="256"/>
      <c r="J767" s="252"/>
      <c r="K767" s="252"/>
      <c r="L767" s="257"/>
      <c r="M767" s="258"/>
      <c r="N767" s="259"/>
      <c r="O767" s="259"/>
      <c r="P767" s="259"/>
      <c r="Q767" s="259"/>
      <c r="R767" s="259"/>
      <c r="S767" s="259"/>
      <c r="T767" s="260"/>
      <c r="U767" s="16"/>
      <c r="V767" s="16"/>
      <c r="W767" s="16"/>
      <c r="X767" s="16"/>
      <c r="Y767" s="16"/>
      <c r="Z767" s="16"/>
      <c r="AA767" s="16"/>
      <c r="AB767" s="16"/>
      <c r="AC767" s="16"/>
      <c r="AD767" s="16"/>
      <c r="AE767" s="16"/>
      <c r="AT767" s="261" t="s">
        <v>183</v>
      </c>
      <c r="AU767" s="261" t="s">
        <v>85</v>
      </c>
      <c r="AV767" s="16" t="s">
        <v>176</v>
      </c>
      <c r="AW767" s="16" t="s">
        <v>35</v>
      </c>
      <c r="AX767" s="16" t="s">
        <v>76</v>
      </c>
      <c r="AY767" s="261" t="s">
        <v>175</v>
      </c>
    </row>
    <row r="768" s="14" customFormat="1">
      <c r="A768" s="14"/>
      <c r="B768" s="230"/>
      <c r="C768" s="231"/>
      <c r="D768" s="220" t="s">
        <v>183</v>
      </c>
      <c r="E768" s="232" t="s">
        <v>19</v>
      </c>
      <c r="F768" s="233" t="s">
        <v>186</v>
      </c>
      <c r="G768" s="231"/>
      <c r="H768" s="234">
        <v>3.0029999999999997</v>
      </c>
      <c r="I768" s="235"/>
      <c r="J768" s="231"/>
      <c r="K768" s="231"/>
      <c r="L768" s="236"/>
      <c r="M768" s="237"/>
      <c r="N768" s="238"/>
      <c r="O768" s="238"/>
      <c r="P768" s="238"/>
      <c r="Q768" s="238"/>
      <c r="R768" s="238"/>
      <c r="S768" s="238"/>
      <c r="T768" s="239"/>
      <c r="U768" s="14"/>
      <c r="V768" s="14"/>
      <c r="W768" s="14"/>
      <c r="X768" s="14"/>
      <c r="Y768" s="14"/>
      <c r="Z768" s="14"/>
      <c r="AA768" s="14"/>
      <c r="AB768" s="14"/>
      <c r="AC768" s="14"/>
      <c r="AD768" s="14"/>
      <c r="AE768" s="14"/>
      <c r="AT768" s="240" t="s">
        <v>183</v>
      </c>
      <c r="AU768" s="240" t="s">
        <v>85</v>
      </c>
      <c r="AV768" s="14" t="s">
        <v>181</v>
      </c>
      <c r="AW768" s="14" t="s">
        <v>35</v>
      </c>
      <c r="AX768" s="14" t="s">
        <v>36</v>
      </c>
      <c r="AY768" s="240" t="s">
        <v>175</v>
      </c>
    </row>
    <row r="769" s="2" customFormat="1" ht="24.15" customHeight="1">
      <c r="A769" s="40"/>
      <c r="B769" s="41"/>
      <c r="C769" s="204" t="s">
        <v>1049</v>
      </c>
      <c r="D769" s="204" t="s">
        <v>178</v>
      </c>
      <c r="E769" s="205" t="s">
        <v>1050</v>
      </c>
      <c r="F769" s="206" t="s">
        <v>1051</v>
      </c>
      <c r="G769" s="207" t="s">
        <v>88</v>
      </c>
      <c r="H769" s="208">
        <v>30.009</v>
      </c>
      <c r="I769" s="209"/>
      <c r="J769" s="210">
        <f>ROUND(I769*H769,2)</f>
        <v>0</v>
      </c>
      <c r="K769" s="211"/>
      <c r="L769" s="46"/>
      <c r="M769" s="212" t="s">
        <v>19</v>
      </c>
      <c r="N769" s="213" t="s">
        <v>47</v>
      </c>
      <c r="O769" s="86"/>
      <c r="P769" s="214">
        <f>O769*H769</f>
        <v>0</v>
      </c>
      <c r="Q769" s="214">
        <v>0.0060499999999999998</v>
      </c>
      <c r="R769" s="214">
        <f>Q769*H769</f>
        <v>0.18155445000000001</v>
      </c>
      <c r="S769" s="214">
        <v>0</v>
      </c>
      <c r="T769" s="215">
        <f>S769*H769</f>
        <v>0</v>
      </c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  <c r="AE769" s="40"/>
      <c r="AR769" s="216" t="s">
        <v>277</v>
      </c>
      <c r="AT769" s="216" t="s">
        <v>178</v>
      </c>
      <c r="AU769" s="216" t="s">
        <v>85</v>
      </c>
      <c r="AY769" s="19" t="s">
        <v>175</v>
      </c>
      <c r="BE769" s="217">
        <f>IF(N769="základní",J769,0)</f>
        <v>0</v>
      </c>
      <c r="BF769" s="217">
        <f>IF(N769="snížená",J769,0)</f>
        <v>0</v>
      </c>
      <c r="BG769" s="217">
        <f>IF(N769="zákl. přenesená",J769,0)</f>
        <v>0</v>
      </c>
      <c r="BH769" s="217">
        <f>IF(N769="sníž. přenesená",J769,0)</f>
        <v>0</v>
      </c>
      <c r="BI769" s="217">
        <f>IF(N769="nulová",J769,0)</f>
        <v>0</v>
      </c>
      <c r="BJ769" s="19" t="s">
        <v>36</v>
      </c>
      <c r="BK769" s="217">
        <f>ROUND(I769*H769,2)</f>
        <v>0</v>
      </c>
      <c r="BL769" s="19" t="s">
        <v>277</v>
      </c>
      <c r="BM769" s="216" t="s">
        <v>1052</v>
      </c>
    </row>
    <row r="770" s="13" customFormat="1">
      <c r="A770" s="13"/>
      <c r="B770" s="218"/>
      <c r="C770" s="219"/>
      <c r="D770" s="220" t="s">
        <v>183</v>
      </c>
      <c r="E770" s="221" t="s">
        <v>19</v>
      </c>
      <c r="F770" s="222" t="s">
        <v>1053</v>
      </c>
      <c r="G770" s="219"/>
      <c r="H770" s="223">
        <v>2.9279999999999999</v>
      </c>
      <c r="I770" s="224"/>
      <c r="J770" s="219"/>
      <c r="K770" s="219"/>
      <c r="L770" s="225"/>
      <c r="M770" s="226"/>
      <c r="N770" s="227"/>
      <c r="O770" s="227"/>
      <c r="P770" s="227"/>
      <c r="Q770" s="227"/>
      <c r="R770" s="227"/>
      <c r="S770" s="227"/>
      <c r="T770" s="228"/>
      <c r="U770" s="13"/>
      <c r="V770" s="13"/>
      <c r="W770" s="13"/>
      <c r="X770" s="13"/>
      <c r="Y770" s="13"/>
      <c r="Z770" s="13"/>
      <c r="AA770" s="13"/>
      <c r="AB770" s="13"/>
      <c r="AC770" s="13"/>
      <c r="AD770" s="13"/>
      <c r="AE770" s="13"/>
      <c r="AT770" s="229" t="s">
        <v>183</v>
      </c>
      <c r="AU770" s="229" t="s">
        <v>85</v>
      </c>
      <c r="AV770" s="13" t="s">
        <v>85</v>
      </c>
      <c r="AW770" s="13" t="s">
        <v>35</v>
      </c>
      <c r="AX770" s="13" t="s">
        <v>76</v>
      </c>
      <c r="AY770" s="229" t="s">
        <v>175</v>
      </c>
    </row>
    <row r="771" s="16" customFormat="1">
      <c r="A771" s="16"/>
      <c r="B771" s="251"/>
      <c r="C771" s="252"/>
      <c r="D771" s="220" t="s">
        <v>183</v>
      </c>
      <c r="E771" s="253" t="s">
        <v>19</v>
      </c>
      <c r="F771" s="254" t="s">
        <v>192</v>
      </c>
      <c r="G771" s="252"/>
      <c r="H771" s="255">
        <v>2.9279999999999999</v>
      </c>
      <c r="I771" s="256"/>
      <c r="J771" s="252"/>
      <c r="K771" s="252"/>
      <c r="L771" s="257"/>
      <c r="M771" s="258"/>
      <c r="N771" s="259"/>
      <c r="O771" s="259"/>
      <c r="P771" s="259"/>
      <c r="Q771" s="259"/>
      <c r="R771" s="259"/>
      <c r="S771" s="259"/>
      <c r="T771" s="260"/>
      <c r="U771" s="16"/>
      <c r="V771" s="16"/>
      <c r="W771" s="16"/>
      <c r="X771" s="16"/>
      <c r="Y771" s="16"/>
      <c r="Z771" s="16"/>
      <c r="AA771" s="16"/>
      <c r="AB771" s="16"/>
      <c r="AC771" s="16"/>
      <c r="AD771" s="16"/>
      <c r="AE771" s="16"/>
      <c r="AT771" s="261" t="s">
        <v>183</v>
      </c>
      <c r="AU771" s="261" t="s">
        <v>85</v>
      </c>
      <c r="AV771" s="16" t="s">
        <v>176</v>
      </c>
      <c r="AW771" s="16" t="s">
        <v>35</v>
      </c>
      <c r="AX771" s="16" t="s">
        <v>76</v>
      </c>
      <c r="AY771" s="261" t="s">
        <v>175</v>
      </c>
    </row>
    <row r="772" s="13" customFormat="1">
      <c r="A772" s="13"/>
      <c r="B772" s="218"/>
      <c r="C772" s="219"/>
      <c r="D772" s="220" t="s">
        <v>183</v>
      </c>
      <c r="E772" s="221" t="s">
        <v>19</v>
      </c>
      <c r="F772" s="222" t="s">
        <v>1054</v>
      </c>
      <c r="G772" s="219"/>
      <c r="H772" s="223">
        <v>10.68</v>
      </c>
      <c r="I772" s="224"/>
      <c r="J772" s="219"/>
      <c r="K772" s="219"/>
      <c r="L772" s="225"/>
      <c r="M772" s="226"/>
      <c r="N772" s="227"/>
      <c r="O772" s="227"/>
      <c r="P772" s="227"/>
      <c r="Q772" s="227"/>
      <c r="R772" s="227"/>
      <c r="S772" s="227"/>
      <c r="T772" s="228"/>
      <c r="U772" s="13"/>
      <c r="V772" s="13"/>
      <c r="W772" s="13"/>
      <c r="X772" s="13"/>
      <c r="Y772" s="13"/>
      <c r="Z772" s="13"/>
      <c r="AA772" s="13"/>
      <c r="AB772" s="13"/>
      <c r="AC772" s="13"/>
      <c r="AD772" s="13"/>
      <c r="AE772" s="13"/>
      <c r="AT772" s="229" t="s">
        <v>183</v>
      </c>
      <c r="AU772" s="229" t="s">
        <v>85</v>
      </c>
      <c r="AV772" s="13" t="s">
        <v>85</v>
      </c>
      <c r="AW772" s="13" t="s">
        <v>35</v>
      </c>
      <c r="AX772" s="13" t="s">
        <v>76</v>
      </c>
      <c r="AY772" s="229" t="s">
        <v>175</v>
      </c>
    </row>
    <row r="773" s="13" customFormat="1">
      <c r="A773" s="13"/>
      <c r="B773" s="218"/>
      <c r="C773" s="219"/>
      <c r="D773" s="220" t="s">
        <v>183</v>
      </c>
      <c r="E773" s="221" t="s">
        <v>19</v>
      </c>
      <c r="F773" s="222" t="s">
        <v>1055</v>
      </c>
      <c r="G773" s="219"/>
      <c r="H773" s="223">
        <v>8.4600000000000009</v>
      </c>
      <c r="I773" s="224"/>
      <c r="J773" s="219"/>
      <c r="K773" s="219"/>
      <c r="L773" s="225"/>
      <c r="M773" s="226"/>
      <c r="N773" s="227"/>
      <c r="O773" s="227"/>
      <c r="P773" s="227"/>
      <c r="Q773" s="227"/>
      <c r="R773" s="227"/>
      <c r="S773" s="227"/>
      <c r="T773" s="228"/>
      <c r="U773" s="13"/>
      <c r="V773" s="13"/>
      <c r="W773" s="13"/>
      <c r="X773" s="13"/>
      <c r="Y773" s="13"/>
      <c r="Z773" s="13"/>
      <c r="AA773" s="13"/>
      <c r="AB773" s="13"/>
      <c r="AC773" s="13"/>
      <c r="AD773" s="13"/>
      <c r="AE773" s="13"/>
      <c r="AT773" s="229" t="s">
        <v>183</v>
      </c>
      <c r="AU773" s="229" t="s">
        <v>85</v>
      </c>
      <c r="AV773" s="13" t="s">
        <v>85</v>
      </c>
      <c r="AW773" s="13" t="s">
        <v>35</v>
      </c>
      <c r="AX773" s="13" t="s">
        <v>76</v>
      </c>
      <c r="AY773" s="229" t="s">
        <v>175</v>
      </c>
    </row>
    <row r="774" s="13" customFormat="1">
      <c r="A774" s="13"/>
      <c r="B774" s="218"/>
      <c r="C774" s="219"/>
      <c r="D774" s="220" t="s">
        <v>183</v>
      </c>
      <c r="E774" s="221" t="s">
        <v>19</v>
      </c>
      <c r="F774" s="222" t="s">
        <v>1056</v>
      </c>
      <c r="G774" s="219"/>
      <c r="H774" s="223">
        <v>7.9409999999999998</v>
      </c>
      <c r="I774" s="224"/>
      <c r="J774" s="219"/>
      <c r="K774" s="219"/>
      <c r="L774" s="225"/>
      <c r="M774" s="226"/>
      <c r="N774" s="227"/>
      <c r="O774" s="227"/>
      <c r="P774" s="227"/>
      <c r="Q774" s="227"/>
      <c r="R774" s="227"/>
      <c r="S774" s="227"/>
      <c r="T774" s="228"/>
      <c r="U774" s="13"/>
      <c r="V774" s="13"/>
      <c r="W774" s="13"/>
      <c r="X774" s="13"/>
      <c r="Y774" s="13"/>
      <c r="Z774" s="13"/>
      <c r="AA774" s="13"/>
      <c r="AB774" s="13"/>
      <c r="AC774" s="13"/>
      <c r="AD774" s="13"/>
      <c r="AE774" s="13"/>
      <c r="AT774" s="229" t="s">
        <v>183</v>
      </c>
      <c r="AU774" s="229" t="s">
        <v>85</v>
      </c>
      <c r="AV774" s="13" t="s">
        <v>85</v>
      </c>
      <c r="AW774" s="13" t="s">
        <v>35</v>
      </c>
      <c r="AX774" s="13" t="s">
        <v>76</v>
      </c>
      <c r="AY774" s="229" t="s">
        <v>175</v>
      </c>
    </row>
    <row r="775" s="16" customFormat="1">
      <c r="A775" s="16"/>
      <c r="B775" s="251"/>
      <c r="C775" s="252"/>
      <c r="D775" s="220" t="s">
        <v>183</v>
      </c>
      <c r="E775" s="253" t="s">
        <v>19</v>
      </c>
      <c r="F775" s="254" t="s">
        <v>192</v>
      </c>
      <c r="G775" s="252"/>
      <c r="H775" s="255">
        <v>27.081</v>
      </c>
      <c r="I775" s="256"/>
      <c r="J775" s="252"/>
      <c r="K775" s="252"/>
      <c r="L775" s="257"/>
      <c r="M775" s="258"/>
      <c r="N775" s="259"/>
      <c r="O775" s="259"/>
      <c r="P775" s="259"/>
      <c r="Q775" s="259"/>
      <c r="R775" s="259"/>
      <c r="S775" s="259"/>
      <c r="T775" s="260"/>
      <c r="U775" s="16"/>
      <c r="V775" s="16"/>
      <c r="W775" s="16"/>
      <c r="X775" s="16"/>
      <c r="Y775" s="16"/>
      <c r="Z775" s="16"/>
      <c r="AA775" s="16"/>
      <c r="AB775" s="16"/>
      <c r="AC775" s="16"/>
      <c r="AD775" s="16"/>
      <c r="AE775" s="16"/>
      <c r="AT775" s="261" t="s">
        <v>183</v>
      </c>
      <c r="AU775" s="261" t="s">
        <v>85</v>
      </c>
      <c r="AV775" s="16" t="s">
        <v>176</v>
      </c>
      <c r="AW775" s="16" t="s">
        <v>35</v>
      </c>
      <c r="AX775" s="16" t="s">
        <v>76</v>
      </c>
      <c r="AY775" s="261" t="s">
        <v>175</v>
      </c>
    </row>
    <row r="776" s="14" customFormat="1">
      <c r="A776" s="14"/>
      <c r="B776" s="230"/>
      <c r="C776" s="231"/>
      <c r="D776" s="220" t="s">
        <v>183</v>
      </c>
      <c r="E776" s="232" t="s">
        <v>116</v>
      </c>
      <c r="F776" s="233" t="s">
        <v>186</v>
      </c>
      <c r="G776" s="231"/>
      <c r="H776" s="234">
        <v>30.009</v>
      </c>
      <c r="I776" s="235"/>
      <c r="J776" s="231"/>
      <c r="K776" s="231"/>
      <c r="L776" s="236"/>
      <c r="M776" s="237"/>
      <c r="N776" s="238"/>
      <c r="O776" s="238"/>
      <c r="P776" s="238"/>
      <c r="Q776" s="238"/>
      <c r="R776" s="238"/>
      <c r="S776" s="238"/>
      <c r="T776" s="239"/>
      <c r="U776" s="14"/>
      <c r="V776" s="14"/>
      <c r="W776" s="14"/>
      <c r="X776" s="14"/>
      <c r="Y776" s="14"/>
      <c r="Z776" s="14"/>
      <c r="AA776" s="14"/>
      <c r="AB776" s="14"/>
      <c r="AC776" s="14"/>
      <c r="AD776" s="14"/>
      <c r="AE776" s="14"/>
      <c r="AT776" s="240" t="s">
        <v>183</v>
      </c>
      <c r="AU776" s="240" t="s">
        <v>85</v>
      </c>
      <c r="AV776" s="14" t="s">
        <v>181</v>
      </c>
      <c r="AW776" s="14" t="s">
        <v>35</v>
      </c>
      <c r="AX776" s="14" t="s">
        <v>36</v>
      </c>
      <c r="AY776" s="240" t="s">
        <v>175</v>
      </c>
    </row>
    <row r="777" s="2" customFormat="1" ht="14.4" customHeight="1">
      <c r="A777" s="40"/>
      <c r="B777" s="41"/>
      <c r="C777" s="262" t="s">
        <v>1057</v>
      </c>
      <c r="D777" s="262" t="s">
        <v>265</v>
      </c>
      <c r="E777" s="263" t="s">
        <v>1058</v>
      </c>
      <c r="F777" s="264" t="s">
        <v>1059</v>
      </c>
      <c r="G777" s="265" t="s">
        <v>88</v>
      </c>
      <c r="H777" s="266">
        <v>33.009999999999998</v>
      </c>
      <c r="I777" s="267"/>
      <c r="J777" s="268">
        <f>ROUND(I777*H777,2)</f>
        <v>0</v>
      </c>
      <c r="K777" s="269"/>
      <c r="L777" s="270"/>
      <c r="M777" s="271" t="s">
        <v>19</v>
      </c>
      <c r="N777" s="272" t="s">
        <v>47</v>
      </c>
      <c r="O777" s="86"/>
      <c r="P777" s="214">
        <f>O777*H777</f>
        <v>0</v>
      </c>
      <c r="Q777" s="214">
        <v>0.0129</v>
      </c>
      <c r="R777" s="214">
        <f>Q777*H777</f>
        <v>0.42582899999999996</v>
      </c>
      <c r="S777" s="214">
        <v>0</v>
      </c>
      <c r="T777" s="215">
        <f>S777*H777</f>
        <v>0</v>
      </c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  <c r="AE777" s="40"/>
      <c r="AR777" s="216" t="s">
        <v>383</v>
      </c>
      <c r="AT777" s="216" t="s">
        <v>265</v>
      </c>
      <c r="AU777" s="216" t="s">
        <v>85</v>
      </c>
      <c r="AY777" s="19" t="s">
        <v>175</v>
      </c>
      <c r="BE777" s="217">
        <f>IF(N777="základní",J777,0)</f>
        <v>0</v>
      </c>
      <c r="BF777" s="217">
        <f>IF(N777="snížená",J777,0)</f>
        <v>0</v>
      </c>
      <c r="BG777" s="217">
        <f>IF(N777="zákl. přenesená",J777,0)</f>
        <v>0</v>
      </c>
      <c r="BH777" s="217">
        <f>IF(N777="sníž. přenesená",J777,0)</f>
        <v>0</v>
      </c>
      <c r="BI777" s="217">
        <f>IF(N777="nulová",J777,0)</f>
        <v>0</v>
      </c>
      <c r="BJ777" s="19" t="s">
        <v>36</v>
      </c>
      <c r="BK777" s="217">
        <f>ROUND(I777*H777,2)</f>
        <v>0</v>
      </c>
      <c r="BL777" s="19" t="s">
        <v>277</v>
      </c>
      <c r="BM777" s="216" t="s">
        <v>1060</v>
      </c>
    </row>
    <row r="778" s="13" customFormat="1">
      <c r="A778" s="13"/>
      <c r="B778" s="218"/>
      <c r="C778" s="219"/>
      <c r="D778" s="220" t="s">
        <v>183</v>
      </c>
      <c r="E778" s="221" t="s">
        <v>19</v>
      </c>
      <c r="F778" s="222" t="s">
        <v>1061</v>
      </c>
      <c r="G778" s="219"/>
      <c r="H778" s="223">
        <v>33.009999999999998</v>
      </c>
      <c r="I778" s="224"/>
      <c r="J778" s="219"/>
      <c r="K778" s="219"/>
      <c r="L778" s="225"/>
      <c r="M778" s="226"/>
      <c r="N778" s="227"/>
      <c r="O778" s="227"/>
      <c r="P778" s="227"/>
      <c r="Q778" s="227"/>
      <c r="R778" s="227"/>
      <c r="S778" s="227"/>
      <c r="T778" s="228"/>
      <c r="U778" s="13"/>
      <c r="V778" s="13"/>
      <c r="W778" s="13"/>
      <c r="X778" s="13"/>
      <c r="Y778" s="13"/>
      <c r="Z778" s="13"/>
      <c r="AA778" s="13"/>
      <c r="AB778" s="13"/>
      <c r="AC778" s="13"/>
      <c r="AD778" s="13"/>
      <c r="AE778" s="13"/>
      <c r="AT778" s="229" t="s">
        <v>183</v>
      </c>
      <c r="AU778" s="229" t="s">
        <v>85</v>
      </c>
      <c r="AV778" s="13" t="s">
        <v>85</v>
      </c>
      <c r="AW778" s="13" t="s">
        <v>35</v>
      </c>
      <c r="AX778" s="13" t="s">
        <v>76</v>
      </c>
      <c r="AY778" s="229" t="s">
        <v>175</v>
      </c>
    </row>
    <row r="779" s="14" customFormat="1">
      <c r="A779" s="14"/>
      <c r="B779" s="230"/>
      <c r="C779" s="231"/>
      <c r="D779" s="220" t="s">
        <v>183</v>
      </c>
      <c r="E779" s="232" t="s">
        <v>19</v>
      </c>
      <c r="F779" s="233" t="s">
        <v>186</v>
      </c>
      <c r="G779" s="231"/>
      <c r="H779" s="234">
        <v>33.009999999999998</v>
      </c>
      <c r="I779" s="235"/>
      <c r="J779" s="231"/>
      <c r="K779" s="231"/>
      <c r="L779" s="236"/>
      <c r="M779" s="237"/>
      <c r="N779" s="238"/>
      <c r="O779" s="238"/>
      <c r="P779" s="238"/>
      <c r="Q779" s="238"/>
      <c r="R779" s="238"/>
      <c r="S779" s="238"/>
      <c r="T779" s="239"/>
      <c r="U779" s="14"/>
      <c r="V779" s="14"/>
      <c r="W779" s="14"/>
      <c r="X779" s="14"/>
      <c r="Y779" s="14"/>
      <c r="Z779" s="14"/>
      <c r="AA779" s="14"/>
      <c r="AB779" s="14"/>
      <c r="AC779" s="14"/>
      <c r="AD779" s="14"/>
      <c r="AE779" s="14"/>
      <c r="AT779" s="240" t="s">
        <v>183</v>
      </c>
      <c r="AU779" s="240" t="s">
        <v>85</v>
      </c>
      <c r="AV779" s="14" t="s">
        <v>181</v>
      </c>
      <c r="AW779" s="14" t="s">
        <v>35</v>
      </c>
      <c r="AX779" s="14" t="s">
        <v>36</v>
      </c>
      <c r="AY779" s="240" t="s">
        <v>175</v>
      </c>
    </row>
    <row r="780" s="2" customFormat="1" ht="14.4" customHeight="1">
      <c r="A780" s="40"/>
      <c r="B780" s="41"/>
      <c r="C780" s="204" t="s">
        <v>1062</v>
      </c>
      <c r="D780" s="204" t="s">
        <v>178</v>
      </c>
      <c r="E780" s="205" t="s">
        <v>1063</v>
      </c>
      <c r="F780" s="206" t="s">
        <v>1064</v>
      </c>
      <c r="G780" s="207" t="s">
        <v>260</v>
      </c>
      <c r="H780" s="208">
        <v>4</v>
      </c>
      <c r="I780" s="209"/>
      <c r="J780" s="210">
        <f>ROUND(I780*H780,2)</f>
        <v>0</v>
      </c>
      <c r="K780" s="211"/>
      <c r="L780" s="46"/>
      <c r="M780" s="212" t="s">
        <v>19</v>
      </c>
      <c r="N780" s="213" t="s">
        <v>47</v>
      </c>
      <c r="O780" s="86"/>
      <c r="P780" s="214">
        <f>O780*H780</f>
        <v>0</v>
      </c>
      <c r="Q780" s="214">
        <v>0.00020000000000000001</v>
      </c>
      <c r="R780" s="214">
        <f>Q780*H780</f>
        <v>0.00080000000000000004</v>
      </c>
      <c r="S780" s="214">
        <v>0</v>
      </c>
      <c r="T780" s="215">
        <f>S780*H780</f>
        <v>0</v>
      </c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  <c r="AE780" s="40"/>
      <c r="AR780" s="216" t="s">
        <v>277</v>
      </c>
      <c r="AT780" s="216" t="s">
        <v>178</v>
      </c>
      <c r="AU780" s="216" t="s">
        <v>85</v>
      </c>
      <c r="AY780" s="19" t="s">
        <v>175</v>
      </c>
      <c r="BE780" s="217">
        <f>IF(N780="základní",J780,0)</f>
        <v>0</v>
      </c>
      <c r="BF780" s="217">
        <f>IF(N780="snížená",J780,0)</f>
        <v>0</v>
      </c>
      <c r="BG780" s="217">
        <f>IF(N780="zákl. přenesená",J780,0)</f>
        <v>0</v>
      </c>
      <c r="BH780" s="217">
        <f>IF(N780="sníž. přenesená",J780,0)</f>
        <v>0</v>
      </c>
      <c r="BI780" s="217">
        <f>IF(N780="nulová",J780,0)</f>
        <v>0</v>
      </c>
      <c r="BJ780" s="19" t="s">
        <v>36</v>
      </c>
      <c r="BK780" s="217">
        <f>ROUND(I780*H780,2)</f>
        <v>0</v>
      </c>
      <c r="BL780" s="19" t="s">
        <v>277</v>
      </c>
      <c r="BM780" s="216" t="s">
        <v>1065</v>
      </c>
    </row>
    <row r="781" s="15" customFormat="1">
      <c r="A781" s="15"/>
      <c r="B781" s="241"/>
      <c r="C781" s="242"/>
      <c r="D781" s="220" t="s">
        <v>183</v>
      </c>
      <c r="E781" s="243" t="s">
        <v>19</v>
      </c>
      <c r="F781" s="244" t="s">
        <v>1066</v>
      </c>
      <c r="G781" s="242"/>
      <c r="H781" s="243" t="s">
        <v>19</v>
      </c>
      <c r="I781" s="245"/>
      <c r="J781" s="242"/>
      <c r="K781" s="242"/>
      <c r="L781" s="246"/>
      <c r="M781" s="247"/>
      <c r="N781" s="248"/>
      <c r="O781" s="248"/>
      <c r="P781" s="248"/>
      <c r="Q781" s="248"/>
      <c r="R781" s="248"/>
      <c r="S781" s="248"/>
      <c r="T781" s="249"/>
      <c r="U781" s="15"/>
      <c r="V781" s="15"/>
      <c r="W781" s="15"/>
      <c r="X781" s="15"/>
      <c r="Y781" s="15"/>
      <c r="Z781" s="15"/>
      <c r="AA781" s="15"/>
      <c r="AB781" s="15"/>
      <c r="AC781" s="15"/>
      <c r="AD781" s="15"/>
      <c r="AE781" s="15"/>
      <c r="AT781" s="250" t="s">
        <v>183</v>
      </c>
      <c r="AU781" s="250" t="s">
        <v>85</v>
      </c>
      <c r="AV781" s="15" t="s">
        <v>36</v>
      </c>
      <c r="AW781" s="15" t="s">
        <v>35</v>
      </c>
      <c r="AX781" s="15" t="s">
        <v>76</v>
      </c>
      <c r="AY781" s="250" t="s">
        <v>175</v>
      </c>
    </row>
    <row r="782" s="13" customFormat="1">
      <c r="A782" s="13"/>
      <c r="B782" s="218"/>
      <c r="C782" s="219"/>
      <c r="D782" s="220" t="s">
        <v>183</v>
      </c>
      <c r="E782" s="221" t="s">
        <v>19</v>
      </c>
      <c r="F782" s="222" t="s">
        <v>1067</v>
      </c>
      <c r="G782" s="219"/>
      <c r="H782" s="223">
        <v>4</v>
      </c>
      <c r="I782" s="224"/>
      <c r="J782" s="219"/>
      <c r="K782" s="219"/>
      <c r="L782" s="225"/>
      <c r="M782" s="226"/>
      <c r="N782" s="227"/>
      <c r="O782" s="227"/>
      <c r="P782" s="227"/>
      <c r="Q782" s="227"/>
      <c r="R782" s="227"/>
      <c r="S782" s="227"/>
      <c r="T782" s="228"/>
      <c r="U782" s="13"/>
      <c r="V782" s="13"/>
      <c r="W782" s="13"/>
      <c r="X782" s="13"/>
      <c r="Y782" s="13"/>
      <c r="Z782" s="13"/>
      <c r="AA782" s="13"/>
      <c r="AB782" s="13"/>
      <c r="AC782" s="13"/>
      <c r="AD782" s="13"/>
      <c r="AE782" s="13"/>
      <c r="AT782" s="229" t="s">
        <v>183</v>
      </c>
      <c r="AU782" s="229" t="s">
        <v>85</v>
      </c>
      <c r="AV782" s="13" t="s">
        <v>85</v>
      </c>
      <c r="AW782" s="13" t="s">
        <v>35</v>
      </c>
      <c r="AX782" s="13" t="s">
        <v>76</v>
      </c>
      <c r="AY782" s="229" t="s">
        <v>175</v>
      </c>
    </row>
    <row r="783" s="14" customFormat="1">
      <c r="A783" s="14"/>
      <c r="B783" s="230"/>
      <c r="C783" s="231"/>
      <c r="D783" s="220" t="s">
        <v>183</v>
      </c>
      <c r="E783" s="232" t="s">
        <v>19</v>
      </c>
      <c r="F783" s="233" t="s">
        <v>186</v>
      </c>
      <c r="G783" s="231"/>
      <c r="H783" s="234">
        <v>4</v>
      </c>
      <c r="I783" s="235"/>
      <c r="J783" s="231"/>
      <c r="K783" s="231"/>
      <c r="L783" s="236"/>
      <c r="M783" s="237"/>
      <c r="N783" s="238"/>
      <c r="O783" s="238"/>
      <c r="P783" s="238"/>
      <c r="Q783" s="238"/>
      <c r="R783" s="238"/>
      <c r="S783" s="238"/>
      <c r="T783" s="239"/>
      <c r="U783" s="14"/>
      <c r="V783" s="14"/>
      <c r="W783" s="14"/>
      <c r="X783" s="14"/>
      <c r="Y783" s="14"/>
      <c r="Z783" s="14"/>
      <c r="AA783" s="14"/>
      <c r="AB783" s="14"/>
      <c r="AC783" s="14"/>
      <c r="AD783" s="14"/>
      <c r="AE783" s="14"/>
      <c r="AT783" s="240" t="s">
        <v>183</v>
      </c>
      <c r="AU783" s="240" t="s">
        <v>85</v>
      </c>
      <c r="AV783" s="14" t="s">
        <v>181</v>
      </c>
      <c r="AW783" s="14" t="s">
        <v>35</v>
      </c>
      <c r="AX783" s="14" t="s">
        <v>36</v>
      </c>
      <c r="AY783" s="240" t="s">
        <v>175</v>
      </c>
    </row>
    <row r="784" s="2" customFormat="1" ht="14.4" customHeight="1">
      <c r="A784" s="40"/>
      <c r="B784" s="41"/>
      <c r="C784" s="262" t="s">
        <v>1068</v>
      </c>
      <c r="D784" s="262" t="s">
        <v>265</v>
      </c>
      <c r="E784" s="263" t="s">
        <v>1069</v>
      </c>
      <c r="F784" s="264" t="s">
        <v>1070</v>
      </c>
      <c r="G784" s="265" t="s">
        <v>260</v>
      </c>
      <c r="H784" s="266">
        <v>4</v>
      </c>
      <c r="I784" s="267"/>
      <c r="J784" s="268">
        <f>ROUND(I784*H784,2)</f>
        <v>0</v>
      </c>
      <c r="K784" s="269"/>
      <c r="L784" s="270"/>
      <c r="M784" s="271" t="s">
        <v>19</v>
      </c>
      <c r="N784" s="272" t="s">
        <v>47</v>
      </c>
      <c r="O784" s="86"/>
      <c r="P784" s="214">
        <f>O784*H784</f>
        <v>0</v>
      </c>
      <c r="Q784" s="214">
        <v>0.00106</v>
      </c>
      <c r="R784" s="214">
        <f>Q784*H784</f>
        <v>0.0042399999999999998</v>
      </c>
      <c r="S784" s="214">
        <v>0</v>
      </c>
      <c r="T784" s="215">
        <f>S784*H784</f>
        <v>0</v>
      </c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  <c r="AE784" s="40"/>
      <c r="AR784" s="216" t="s">
        <v>383</v>
      </c>
      <c r="AT784" s="216" t="s">
        <v>265</v>
      </c>
      <c r="AU784" s="216" t="s">
        <v>85</v>
      </c>
      <c r="AY784" s="19" t="s">
        <v>175</v>
      </c>
      <c r="BE784" s="217">
        <f>IF(N784="základní",J784,0)</f>
        <v>0</v>
      </c>
      <c r="BF784" s="217">
        <f>IF(N784="snížená",J784,0)</f>
        <v>0</v>
      </c>
      <c r="BG784" s="217">
        <f>IF(N784="zákl. přenesená",J784,0)</f>
        <v>0</v>
      </c>
      <c r="BH784" s="217">
        <f>IF(N784="sníž. přenesená",J784,0)</f>
        <v>0</v>
      </c>
      <c r="BI784" s="217">
        <f>IF(N784="nulová",J784,0)</f>
        <v>0</v>
      </c>
      <c r="BJ784" s="19" t="s">
        <v>36</v>
      </c>
      <c r="BK784" s="217">
        <f>ROUND(I784*H784,2)</f>
        <v>0</v>
      </c>
      <c r="BL784" s="19" t="s">
        <v>277</v>
      </c>
      <c r="BM784" s="216" t="s">
        <v>1071</v>
      </c>
    </row>
    <row r="785" s="2" customFormat="1" ht="14.4" customHeight="1">
      <c r="A785" s="40"/>
      <c r="B785" s="41"/>
      <c r="C785" s="204" t="s">
        <v>1072</v>
      </c>
      <c r="D785" s="204" t="s">
        <v>178</v>
      </c>
      <c r="E785" s="205" t="s">
        <v>1073</v>
      </c>
      <c r="F785" s="206" t="s">
        <v>1074</v>
      </c>
      <c r="G785" s="207" t="s">
        <v>105</v>
      </c>
      <c r="H785" s="208">
        <v>34.049999999999997</v>
      </c>
      <c r="I785" s="209"/>
      <c r="J785" s="210">
        <f>ROUND(I785*H785,2)</f>
        <v>0</v>
      </c>
      <c r="K785" s="211"/>
      <c r="L785" s="46"/>
      <c r="M785" s="212" t="s">
        <v>19</v>
      </c>
      <c r="N785" s="213" t="s">
        <v>47</v>
      </c>
      <c r="O785" s="86"/>
      <c r="P785" s="214">
        <f>O785*H785</f>
        <v>0</v>
      </c>
      <c r="Q785" s="214">
        <v>0.00050000000000000001</v>
      </c>
      <c r="R785" s="214">
        <f>Q785*H785</f>
        <v>0.017024999999999998</v>
      </c>
      <c r="S785" s="214">
        <v>0</v>
      </c>
      <c r="T785" s="215">
        <f>S785*H785</f>
        <v>0</v>
      </c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  <c r="AE785" s="40"/>
      <c r="AR785" s="216" t="s">
        <v>277</v>
      </c>
      <c r="AT785" s="216" t="s">
        <v>178</v>
      </c>
      <c r="AU785" s="216" t="s">
        <v>85</v>
      </c>
      <c r="AY785" s="19" t="s">
        <v>175</v>
      </c>
      <c r="BE785" s="217">
        <f>IF(N785="základní",J785,0)</f>
        <v>0</v>
      </c>
      <c r="BF785" s="217">
        <f>IF(N785="snížená",J785,0)</f>
        <v>0</v>
      </c>
      <c r="BG785" s="217">
        <f>IF(N785="zákl. přenesená",J785,0)</f>
        <v>0</v>
      </c>
      <c r="BH785" s="217">
        <f>IF(N785="sníž. přenesená",J785,0)</f>
        <v>0</v>
      </c>
      <c r="BI785" s="217">
        <f>IF(N785="nulová",J785,0)</f>
        <v>0</v>
      </c>
      <c r="BJ785" s="19" t="s">
        <v>36</v>
      </c>
      <c r="BK785" s="217">
        <f>ROUND(I785*H785,2)</f>
        <v>0</v>
      </c>
      <c r="BL785" s="19" t="s">
        <v>277</v>
      </c>
      <c r="BM785" s="216" t="s">
        <v>1075</v>
      </c>
    </row>
    <row r="786" s="13" customFormat="1">
      <c r="A786" s="13"/>
      <c r="B786" s="218"/>
      <c r="C786" s="219"/>
      <c r="D786" s="220" t="s">
        <v>183</v>
      </c>
      <c r="E786" s="221" t="s">
        <v>19</v>
      </c>
      <c r="F786" s="222" t="s">
        <v>1076</v>
      </c>
      <c r="G786" s="219"/>
      <c r="H786" s="223">
        <v>3</v>
      </c>
      <c r="I786" s="224"/>
      <c r="J786" s="219"/>
      <c r="K786" s="219"/>
      <c r="L786" s="225"/>
      <c r="M786" s="226"/>
      <c r="N786" s="227"/>
      <c r="O786" s="227"/>
      <c r="P786" s="227"/>
      <c r="Q786" s="227"/>
      <c r="R786" s="227"/>
      <c r="S786" s="227"/>
      <c r="T786" s="228"/>
      <c r="U786" s="13"/>
      <c r="V786" s="13"/>
      <c r="W786" s="13"/>
      <c r="X786" s="13"/>
      <c r="Y786" s="13"/>
      <c r="Z786" s="13"/>
      <c r="AA786" s="13"/>
      <c r="AB786" s="13"/>
      <c r="AC786" s="13"/>
      <c r="AD786" s="13"/>
      <c r="AE786" s="13"/>
      <c r="AT786" s="229" t="s">
        <v>183</v>
      </c>
      <c r="AU786" s="229" t="s">
        <v>85</v>
      </c>
      <c r="AV786" s="13" t="s">
        <v>85</v>
      </c>
      <c r="AW786" s="13" t="s">
        <v>35</v>
      </c>
      <c r="AX786" s="13" t="s">
        <v>76</v>
      </c>
      <c r="AY786" s="229" t="s">
        <v>175</v>
      </c>
    </row>
    <row r="787" s="16" customFormat="1">
      <c r="A787" s="16"/>
      <c r="B787" s="251"/>
      <c r="C787" s="252"/>
      <c r="D787" s="220" t="s">
        <v>183</v>
      </c>
      <c r="E787" s="253" t="s">
        <v>19</v>
      </c>
      <c r="F787" s="254" t="s">
        <v>192</v>
      </c>
      <c r="G787" s="252"/>
      <c r="H787" s="255">
        <v>3</v>
      </c>
      <c r="I787" s="256"/>
      <c r="J787" s="252"/>
      <c r="K787" s="252"/>
      <c r="L787" s="257"/>
      <c r="M787" s="258"/>
      <c r="N787" s="259"/>
      <c r="O787" s="259"/>
      <c r="P787" s="259"/>
      <c r="Q787" s="259"/>
      <c r="R787" s="259"/>
      <c r="S787" s="259"/>
      <c r="T787" s="260"/>
      <c r="U787" s="16"/>
      <c r="V787" s="16"/>
      <c r="W787" s="16"/>
      <c r="X787" s="16"/>
      <c r="Y787" s="16"/>
      <c r="Z787" s="16"/>
      <c r="AA787" s="16"/>
      <c r="AB787" s="16"/>
      <c r="AC787" s="16"/>
      <c r="AD787" s="16"/>
      <c r="AE787" s="16"/>
      <c r="AT787" s="261" t="s">
        <v>183</v>
      </c>
      <c r="AU787" s="261" t="s">
        <v>85</v>
      </c>
      <c r="AV787" s="16" t="s">
        <v>176</v>
      </c>
      <c r="AW787" s="16" t="s">
        <v>35</v>
      </c>
      <c r="AX787" s="16" t="s">
        <v>76</v>
      </c>
      <c r="AY787" s="261" t="s">
        <v>175</v>
      </c>
    </row>
    <row r="788" s="13" customFormat="1">
      <c r="A788" s="13"/>
      <c r="B788" s="218"/>
      <c r="C788" s="219"/>
      <c r="D788" s="220" t="s">
        <v>183</v>
      </c>
      <c r="E788" s="221" t="s">
        <v>19</v>
      </c>
      <c r="F788" s="222" t="s">
        <v>1077</v>
      </c>
      <c r="G788" s="219"/>
      <c r="H788" s="223">
        <v>11.92</v>
      </c>
      <c r="I788" s="224"/>
      <c r="J788" s="219"/>
      <c r="K788" s="219"/>
      <c r="L788" s="225"/>
      <c r="M788" s="226"/>
      <c r="N788" s="227"/>
      <c r="O788" s="227"/>
      <c r="P788" s="227"/>
      <c r="Q788" s="227"/>
      <c r="R788" s="227"/>
      <c r="S788" s="227"/>
      <c r="T788" s="228"/>
      <c r="U788" s="13"/>
      <c r="V788" s="13"/>
      <c r="W788" s="13"/>
      <c r="X788" s="13"/>
      <c r="Y788" s="13"/>
      <c r="Z788" s="13"/>
      <c r="AA788" s="13"/>
      <c r="AB788" s="13"/>
      <c r="AC788" s="13"/>
      <c r="AD788" s="13"/>
      <c r="AE788" s="13"/>
      <c r="AT788" s="229" t="s">
        <v>183</v>
      </c>
      <c r="AU788" s="229" t="s">
        <v>85</v>
      </c>
      <c r="AV788" s="13" t="s">
        <v>85</v>
      </c>
      <c r="AW788" s="13" t="s">
        <v>35</v>
      </c>
      <c r="AX788" s="13" t="s">
        <v>76</v>
      </c>
      <c r="AY788" s="229" t="s">
        <v>175</v>
      </c>
    </row>
    <row r="789" s="13" customFormat="1">
      <c r="A789" s="13"/>
      <c r="B789" s="218"/>
      <c r="C789" s="219"/>
      <c r="D789" s="220" t="s">
        <v>183</v>
      </c>
      <c r="E789" s="221" t="s">
        <v>19</v>
      </c>
      <c r="F789" s="222" t="s">
        <v>1078</v>
      </c>
      <c r="G789" s="219"/>
      <c r="H789" s="223">
        <v>9.6500000000000004</v>
      </c>
      <c r="I789" s="224"/>
      <c r="J789" s="219"/>
      <c r="K789" s="219"/>
      <c r="L789" s="225"/>
      <c r="M789" s="226"/>
      <c r="N789" s="227"/>
      <c r="O789" s="227"/>
      <c r="P789" s="227"/>
      <c r="Q789" s="227"/>
      <c r="R789" s="227"/>
      <c r="S789" s="227"/>
      <c r="T789" s="228"/>
      <c r="U789" s="13"/>
      <c r="V789" s="13"/>
      <c r="W789" s="13"/>
      <c r="X789" s="13"/>
      <c r="Y789" s="13"/>
      <c r="Z789" s="13"/>
      <c r="AA789" s="13"/>
      <c r="AB789" s="13"/>
      <c r="AC789" s="13"/>
      <c r="AD789" s="13"/>
      <c r="AE789" s="13"/>
      <c r="AT789" s="229" t="s">
        <v>183</v>
      </c>
      <c r="AU789" s="229" t="s">
        <v>85</v>
      </c>
      <c r="AV789" s="13" t="s">
        <v>85</v>
      </c>
      <c r="AW789" s="13" t="s">
        <v>35</v>
      </c>
      <c r="AX789" s="13" t="s">
        <v>76</v>
      </c>
      <c r="AY789" s="229" t="s">
        <v>175</v>
      </c>
    </row>
    <row r="790" s="13" customFormat="1">
      <c r="A790" s="13"/>
      <c r="B790" s="218"/>
      <c r="C790" s="219"/>
      <c r="D790" s="220" t="s">
        <v>183</v>
      </c>
      <c r="E790" s="221" t="s">
        <v>19</v>
      </c>
      <c r="F790" s="222" t="s">
        <v>1079</v>
      </c>
      <c r="G790" s="219"/>
      <c r="H790" s="223">
        <v>9.4800000000000004</v>
      </c>
      <c r="I790" s="224"/>
      <c r="J790" s="219"/>
      <c r="K790" s="219"/>
      <c r="L790" s="225"/>
      <c r="M790" s="226"/>
      <c r="N790" s="227"/>
      <c r="O790" s="227"/>
      <c r="P790" s="227"/>
      <c r="Q790" s="227"/>
      <c r="R790" s="227"/>
      <c r="S790" s="227"/>
      <c r="T790" s="228"/>
      <c r="U790" s="13"/>
      <c r="V790" s="13"/>
      <c r="W790" s="13"/>
      <c r="X790" s="13"/>
      <c r="Y790" s="13"/>
      <c r="Z790" s="13"/>
      <c r="AA790" s="13"/>
      <c r="AB790" s="13"/>
      <c r="AC790" s="13"/>
      <c r="AD790" s="13"/>
      <c r="AE790" s="13"/>
      <c r="AT790" s="229" t="s">
        <v>183</v>
      </c>
      <c r="AU790" s="229" t="s">
        <v>85</v>
      </c>
      <c r="AV790" s="13" t="s">
        <v>85</v>
      </c>
      <c r="AW790" s="13" t="s">
        <v>35</v>
      </c>
      <c r="AX790" s="13" t="s">
        <v>76</v>
      </c>
      <c r="AY790" s="229" t="s">
        <v>175</v>
      </c>
    </row>
    <row r="791" s="16" customFormat="1">
      <c r="A791" s="16"/>
      <c r="B791" s="251"/>
      <c r="C791" s="252"/>
      <c r="D791" s="220" t="s">
        <v>183</v>
      </c>
      <c r="E791" s="253" t="s">
        <v>19</v>
      </c>
      <c r="F791" s="254" t="s">
        <v>192</v>
      </c>
      <c r="G791" s="252"/>
      <c r="H791" s="255">
        <v>31.050000000000001</v>
      </c>
      <c r="I791" s="256"/>
      <c r="J791" s="252"/>
      <c r="K791" s="252"/>
      <c r="L791" s="257"/>
      <c r="M791" s="258"/>
      <c r="N791" s="259"/>
      <c r="O791" s="259"/>
      <c r="P791" s="259"/>
      <c r="Q791" s="259"/>
      <c r="R791" s="259"/>
      <c r="S791" s="259"/>
      <c r="T791" s="260"/>
      <c r="U791" s="16"/>
      <c r="V791" s="16"/>
      <c r="W791" s="16"/>
      <c r="X791" s="16"/>
      <c r="Y791" s="16"/>
      <c r="Z791" s="16"/>
      <c r="AA791" s="16"/>
      <c r="AB791" s="16"/>
      <c r="AC791" s="16"/>
      <c r="AD791" s="16"/>
      <c r="AE791" s="16"/>
      <c r="AT791" s="261" t="s">
        <v>183</v>
      </c>
      <c r="AU791" s="261" t="s">
        <v>85</v>
      </c>
      <c r="AV791" s="16" t="s">
        <v>176</v>
      </c>
      <c r="AW791" s="16" t="s">
        <v>35</v>
      </c>
      <c r="AX791" s="16" t="s">
        <v>76</v>
      </c>
      <c r="AY791" s="261" t="s">
        <v>175</v>
      </c>
    </row>
    <row r="792" s="14" customFormat="1">
      <c r="A792" s="14"/>
      <c r="B792" s="230"/>
      <c r="C792" s="231"/>
      <c r="D792" s="220" t="s">
        <v>183</v>
      </c>
      <c r="E792" s="232" t="s">
        <v>19</v>
      </c>
      <c r="F792" s="233" t="s">
        <v>186</v>
      </c>
      <c r="G792" s="231"/>
      <c r="H792" s="234">
        <v>34.049999999999997</v>
      </c>
      <c r="I792" s="235"/>
      <c r="J792" s="231"/>
      <c r="K792" s="231"/>
      <c r="L792" s="236"/>
      <c r="M792" s="237"/>
      <c r="N792" s="238"/>
      <c r="O792" s="238"/>
      <c r="P792" s="238"/>
      <c r="Q792" s="238"/>
      <c r="R792" s="238"/>
      <c r="S792" s="238"/>
      <c r="T792" s="239"/>
      <c r="U792" s="14"/>
      <c r="V792" s="14"/>
      <c r="W792" s="14"/>
      <c r="X792" s="14"/>
      <c r="Y792" s="14"/>
      <c r="Z792" s="14"/>
      <c r="AA792" s="14"/>
      <c r="AB792" s="14"/>
      <c r="AC792" s="14"/>
      <c r="AD792" s="14"/>
      <c r="AE792" s="14"/>
      <c r="AT792" s="240" t="s">
        <v>183</v>
      </c>
      <c r="AU792" s="240" t="s">
        <v>85</v>
      </c>
      <c r="AV792" s="14" t="s">
        <v>181</v>
      </c>
      <c r="AW792" s="14" t="s">
        <v>35</v>
      </c>
      <c r="AX792" s="14" t="s">
        <v>36</v>
      </c>
      <c r="AY792" s="240" t="s">
        <v>175</v>
      </c>
    </row>
    <row r="793" s="2" customFormat="1" ht="14.4" customHeight="1">
      <c r="A793" s="40"/>
      <c r="B793" s="41"/>
      <c r="C793" s="204" t="s">
        <v>1080</v>
      </c>
      <c r="D793" s="204" t="s">
        <v>178</v>
      </c>
      <c r="E793" s="205" t="s">
        <v>1081</v>
      </c>
      <c r="F793" s="206" t="s">
        <v>1082</v>
      </c>
      <c r="G793" s="207" t="s">
        <v>105</v>
      </c>
      <c r="H793" s="208">
        <v>25.129999999999999</v>
      </c>
      <c r="I793" s="209"/>
      <c r="J793" s="210">
        <f>ROUND(I793*H793,2)</f>
        <v>0</v>
      </c>
      <c r="K793" s="211"/>
      <c r="L793" s="46"/>
      <c r="M793" s="212" t="s">
        <v>19</v>
      </c>
      <c r="N793" s="213" t="s">
        <v>47</v>
      </c>
      <c r="O793" s="86"/>
      <c r="P793" s="214">
        <f>O793*H793</f>
        <v>0</v>
      </c>
      <c r="Q793" s="214">
        <v>3.0000000000000001E-05</v>
      </c>
      <c r="R793" s="214">
        <f>Q793*H793</f>
        <v>0.00075389999999999995</v>
      </c>
      <c r="S793" s="214">
        <v>0</v>
      </c>
      <c r="T793" s="215">
        <f>S793*H793</f>
        <v>0</v>
      </c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  <c r="AE793" s="40"/>
      <c r="AR793" s="216" t="s">
        <v>277</v>
      </c>
      <c r="AT793" s="216" t="s">
        <v>178</v>
      </c>
      <c r="AU793" s="216" t="s">
        <v>85</v>
      </c>
      <c r="AY793" s="19" t="s">
        <v>175</v>
      </c>
      <c r="BE793" s="217">
        <f>IF(N793="základní",J793,0)</f>
        <v>0</v>
      </c>
      <c r="BF793" s="217">
        <f>IF(N793="snížená",J793,0)</f>
        <v>0</v>
      </c>
      <c r="BG793" s="217">
        <f>IF(N793="zákl. přenesená",J793,0)</f>
        <v>0</v>
      </c>
      <c r="BH793" s="217">
        <f>IF(N793="sníž. přenesená",J793,0)</f>
        <v>0</v>
      </c>
      <c r="BI793" s="217">
        <f>IF(N793="nulová",J793,0)</f>
        <v>0</v>
      </c>
      <c r="BJ793" s="19" t="s">
        <v>36</v>
      </c>
      <c r="BK793" s="217">
        <f>ROUND(I793*H793,2)</f>
        <v>0</v>
      </c>
      <c r="BL793" s="19" t="s">
        <v>277</v>
      </c>
      <c r="BM793" s="216" t="s">
        <v>1083</v>
      </c>
    </row>
    <row r="794" s="13" customFormat="1">
      <c r="A794" s="13"/>
      <c r="B794" s="218"/>
      <c r="C794" s="219"/>
      <c r="D794" s="220" t="s">
        <v>183</v>
      </c>
      <c r="E794" s="221" t="s">
        <v>19</v>
      </c>
      <c r="F794" s="222" t="s">
        <v>1084</v>
      </c>
      <c r="G794" s="219"/>
      <c r="H794" s="223">
        <v>0</v>
      </c>
      <c r="I794" s="224"/>
      <c r="J794" s="219"/>
      <c r="K794" s="219"/>
      <c r="L794" s="225"/>
      <c r="M794" s="226"/>
      <c r="N794" s="227"/>
      <c r="O794" s="227"/>
      <c r="P794" s="227"/>
      <c r="Q794" s="227"/>
      <c r="R794" s="227"/>
      <c r="S794" s="227"/>
      <c r="T794" s="228"/>
      <c r="U794" s="13"/>
      <c r="V794" s="13"/>
      <c r="W794" s="13"/>
      <c r="X794" s="13"/>
      <c r="Y794" s="13"/>
      <c r="Z794" s="13"/>
      <c r="AA794" s="13"/>
      <c r="AB794" s="13"/>
      <c r="AC794" s="13"/>
      <c r="AD794" s="13"/>
      <c r="AE794" s="13"/>
      <c r="AT794" s="229" t="s">
        <v>183</v>
      </c>
      <c r="AU794" s="229" t="s">
        <v>85</v>
      </c>
      <c r="AV794" s="13" t="s">
        <v>85</v>
      </c>
      <c r="AW794" s="13" t="s">
        <v>35</v>
      </c>
      <c r="AX794" s="13" t="s">
        <v>76</v>
      </c>
      <c r="AY794" s="229" t="s">
        <v>175</v>
      </c>
    </row>
    <row r="795" s="16" customFormat="1">
      <c r="A795" s="16"/>
      <c r="B795" s="251"/>
      <c r="C795" s="252"/>
      <c r="D795" s="220" t="s">
        <v>183</v>
      </c>
      <c r="E795" s="253" t="s">
        <v>19</v>
      </c>
      <c r="F795" s="254" t="s">
        <v>192</v>
      </c>
      <c r="G795" s="252"/>
      <c r="H795" s="255">
        <v>0</v>
      </c>
      <c r="I795" s="256"/>
      <c r="J795" s="252"/>
      <c r="K795" s="252"/>
      <c r="L795" s="257"/>
      <c r="M795" s="258"/>
      <c r="N795" s="259"/>
      <c r="O795" s="259"/>
      <c r="P795" s="259"/>
      <c r="Q795" s="259"/>
      <c r="R795" s="259"/>
      <c r="S795" s="259"/>
      <c r="T795" s="260"/>
      <c r="U795" s="16"/>
      <c r="V795" s="16"/>
      <c r="W795" s="16"/>
      <c r="X795" s="16"/>
      <c r="Y795" s="16"/>
      <c r="Z795" s="16"/>
      <c r="AA795" s="16"/>
      <c r="AB795" s="16"/>
      <c r="AC795" s="16"/>
      <c r="AD795" s="16"/>
      <c r="AE795" s="16"/>
      <c r="AT795" s="261" t="s">
        <v>183</v>
      </c>
      <c r="AU795" s="261" t="s">
        <v>85</v>
      </c>
      <c r="AV795" s="16" t="s">
        <v>176</v>
      </c>
      <c r="AW795" s="16" t="s">
        <v>35</v>
      </c>
      <c r="AX795" s="16" t="s">
        <v>76</v>
      </c>
      <c r="AY795" s="261" t="s">
        <v>175</v>
      </c>
    </row>
    <row r="796" s="13" customFormat="1">
      <c r="A796" s="13"/>
      <c r="B796" s="218"/>
      <c r="C796" s="219"/>
      <c r="D796" s="220" t="s">
        <v>183</v>
      </c>
      <c r="E796" s="221" t="s">
        <v>19</v>
      </c>
      <c r="F796" s="222" t="s">
        <v>1085</v>
      </c>
      <c r="G796" s="219"/>
      <c r="H796" s="223">
        <v>7.7999999999999998</v>
      </c>
      <c r="I796" s="224"/>
      <c r="J796" s="219"/>
      <c r="K796" s="219"/>
      <c r="L796" s="225"/>
      <c r="M796" s="226"/>
      <c r="N796" s="227"/>
      <c r="O796" s="227"/>
      <c r="P796" s="227"/>
      <c r="Q796" s="227"/>
      <c r="R796" s="227"/>
      <c r="S796" s="227"/>
      <c r="T796" s="228"/>
      <c r="U796" s="13"/>
      <c r="V796" s="13"/>
      <c r="W796" s="13"/>
      <c r="X796" s="13"/>
      <c r="Y796" s="13"/>
      <c r="Z796" s="13"/>
      <c r="AA796" s="13"/>
      <c r="AB796" s="13"/>
      <c r="AC796" s="13"/>
      <c r="AD796" s="13"/>
      <c r="AE796" s="13"/>
      <c r="AT796" s="229" t="s">
        <v>183</v>
      </c>
      <c r="AU796" s="229" t="s">
        <v>85</v>
      </c>
      <c r="AV796" s="13" t="s">
        <v>85</v>
      </c>
      <c r="AW796" s="13" t="s">
        <v>35</v>
      </c>
      <c r="AX796" s="13" t="s">
        <v>76</v>
      </c>
      <c r="AY796" s="229" t="s">
        <v>175</v>
      </c>
    </row>
    <row r="797" s="13" customFormat="1">
      <c r="A797" s="13"/>
      <c r="B797" s="218"/>
      <c r="C797" s="219"/>
      <c r="D797" s="220" t="s">
        <v>183</v>
      </c>
      <c r="E797" s="221" t="s">
        <v>19</v>
      </c>
      <c r="F797" s="222" t="s">
        <v>1086</v>
      </c>
      <c r="G797" s="219"/>
      <c r="H797" s="223">
        <v>7.0099999999999998</v>
      </c>
      <c r="I797" s="224"/>
      <c r="J797" s="219"/>
      <c r="K797" s="219"/>
      <c r="L797" s="225"/>
      <c r="M797" s="226"/>
      <c r="N797" s="227"/>
      <c r="O797" s="227"/>
      <c r="P797" s="227"/>
      <c r="Q797" s="227"/>
      <c r="R797" s="227"/>
      <c r="S797" s="227"/>
      <c r="T797" s="228"/>
      <c r="U797" s="13"/>
      <c r="V797" s="13"/>
      <c r="W797" s="13"/>
      <c r="X797" s="13"/>
      <c r="Y797" s="13"/>
      <c r="Z797" s="13"/>
      <c r="AA797" s="13"/>
      <c r="AB797" s="13"/>
      <c r="AC797" s="13"/>
      <c r="AD797" s="13"/>
      <c r="AE797" s="13"/>
      <c r="AT797" s="229" t="s">
        <v>183</v>
      </c>
      <c r="AU797" s="229" t="s">
        <v>85</v>
      </c>
      <c r="AV797" s="13" t="s">
        <v>85</v>
      </c>
      <c r="AW797" s="13" t="s">
        <v>35</v>
      </c>
      <c r="AX797" s="13" t="s">
        <v>76</v>
      </c>
      <c r="AY797" s="229" t="s">
        <v>175</v>
      </c>
    </row>
    <row r="798" s="13" customFormat="1">
      <c r="A798" s="13"/>
      <c r="B798" s="218"/>
      <c r="C798" s="219"/>
      <c r="D798" s="220" t="s">
        <v>183</v>
      </c>
      <c r="E798" s="221" t="s">
        <v>19</v>
      </c>
      <c r="F798" s="222" t="s">
        <v>1087</v>
      </c>
      <c r="G798" s="219"/>
      <c r="H798" s="223">
        <v>10.32</v>
      </c>
      <c r="I798" s="224"/>
      <c r="J798" s="219"/>
      <c r="K798" s="219"/>
      <c r="L798" s="225"/>
      <c r="M798" s="226"/>
      <c r="N798" s="227"/>
      <c r="O798" s="227"/>
      <c r="P798" s="227"/>
      <c r="Q798" s="227"/>
      <c r="R798" s="227"/>
      <c r="S798" s="227"/>
      <c r="T798" s="228"/>
      <c r="U798" s="13"/>
      <c r="V798" s="13"/>
      <c r="W798" s="13"/>
      <c r="X798" s="13"/>
      <c r="Y798" s="13"/>
      <c r="Z798" s="13"/>
      <c r="AA798" s="13"/>
      <c r="AB798" s="13"/>
      <c r="AC798" s="13"/>
      <c r="AD798" s="13"/>
      <c r="AE798" s="13"/>
      <c r="AT798" s="229" t="s">
        <v>183</v>
      </c>
      <c r="AU798" s="229" t="s">
        <v>85</v>
      </c>
      <c r="AV798" s="13" t="s">
        <v>85</v>
      </c>
      <c r="AW798" s="13" t="s">
        <v>35</v>
      </c>
      <c r="AX798" s="13" t="s">
        <v>76</v>
      </c>
      <c r="AY798" s="229" t="s">
        <v>175</v>
      </c>
    </row>
    <row r="799" s="16" customFormat="1">
      <c r="A799" s="16"/>
      <c r="B799" s="251"/>
      <c r="C799" s="252"/>
      <c r="D799" s="220" t="s">
        <v>183</v>
      </c>
      <c r="E799" s="253" t="s">
        <v>19</v>
      </c>
      <c r="F799" s="254" t="s">
        <v>192</v>
      </c>
      <c r="G799" s="252"/>
      <c r="H799" s="255">
        <v>25.129999999999999</v>
      </c>
      <c r="I799" s="256"/>
      <c r="J799" s="252"/>
      <c r="K799" s="252"/>
      <c r="L799" s="257"/>
      <c r="M799" s="258"/>
      <c r="N799" s="259"/>
      <c r="O799" s="259"/>
      <c r="P799" s="259"/>
      <c r="Q799" s="259"/>
      <c r="R799" s="259"/>
      <c r="S799" s="259"/>
      <c r="T799" s="260"/>
      <c r="U799" s="16"/>
      <c r="V799" s="16"/>
      <c r="W799" s="16"/>
      <c r="X799" s="16"/>
      <c r="Y799" s="16"/>
      <c r="Z799" s="16"/>
      <c r="AA799" s="16"/>
      <c r="AB799" s="16"/>
      <c r="AC799" s="16"/>
      <c r="AD799" s="16"/>
      <c r="AE799" s="16"/>
      <c r="AT799" s="261" t="s">
        <v>183</v>
      </c>
      <c r="AU799" s="261" t="s">
        <v>85</v>
      </c>
      <c r="AV799" s="16" t="s">
        <v>176</v>
      </c>
      <c r="AW799" s="16" t="s">
        <v>35</v>
      </c>
      <c r="AX799" s="16" t="s">
        <v>76</v>
      </c>
      <c r="AY799" s="261" t="s">
        <v>175</v>
      </c>
    </row>
    <row r="800" s="14" customFormat="1">
      <c r="A800" s="14"/>
      <c r="B800" s="230"/>
      <c r="C800" s="231"/>
      <c r="D800" s="220" t="s">
        <v>183</v>
      </c>
      <c r="E800" s="232" t="s">
        <v>19</v>
      </c>
      <c r="F800" s="233" t="s">
        <v>186</v>
      </c>
      <c r="G800" s="231"/>
      <c r="H800" s="234">
        <v>25.129999999999999</v>
      </c>
      <c r="I800" s="235"/>
      <c r="J800" s="231"/>
      <c r="K800" s="231"/>
      <c r="L800" s="236"/>
      <c r="M800" s="237"/>
      <c r="N800" s="238"/>
      <c r="O800" s="238"/>
      <c r="P800" s="238"/>
      <c r="Q800" s="238"/>
      <c r="R800" s="238"/>
      <c r="S800" s="238"/>
      <c r="T800" s="239"/>
      <c r="U800" s="14"/>
      <c r="V800" s="14"/>
      <c r="W800" s="14"/>
      <c r="X800" s="14"/>
      <c r="Y800" s="14"/>
      <c r="Z800" s="14"/>
      <c r="AA800" s="14"/>
      <c r="AB800" s="14"/>
      <c r="AC800" s="14"/>
      <c r="AD800" s="14"/>
      <c r="AE800" s="14"/>
      <c r="AT800" s="240" t="s">
        <v>183</v>
      </c>
      <c r="AU800" s="240" t="s">
        <v>85</v>
      </c>
      <c r="AV800" s="14" t="s">
        <v>181</v>
      </c>
      <c r="AW800" s="14" t="s">
        <v>35</v>
      </c>
      <c r="AX800" s="14" t="s">
        <v>36</v>
      </c>
      <c r="AY800" s="240" t="s">
        <v>175</v>
      </c>
    </row>
    <row r="801" s="2" customFormat="1" ht="24.15" customHeight="1">
      <c r="A801" s="40"/>
      <c r="B801" s="41"/>
      <c r="C801" s="204" t="s">
        <v>1088</v>
      </c>
      <c r="D801" s="204" t="s">
        <v>178</v>
      </c>
      <c r="E801" s="205" t="s">
        <v>1089</v>
      </c>
      <c r="F801" s="206" t="s">
        <v>1090</v>
      </c>
      <c r="G801" s="207" t="s">
        <v>482</v>
      </c>
      <c r="H801" s="273"/>
      <c r="I801" s="209"/>
      <c r="J801" s="210">
        <f>ROUND(I801*H801,2)</f>
        <v>0</v>
      </c>
      <c r="K801" s="211"/>
      <c r="L801" s="46"/>
      <c r="M801" s="212" t="s">
        <v>19</v>
      </c>
      <c r="N801" s="213" t="s">
        <v>47</v>
      </c>
      <c r="O801" s="86"/>
      <c r="P801" s="214">
        <f>O801*H801</f>
        <v>0</v>
      </c>
      <c r="Q801" s="214">
        <v>0</v>
      </c>
      <c r="R801" s="214">
        <f>Q801*H801</f>
        <v>0</v>
      </c>
      <c r="S801" s="214">
        <v>0</v>
      </c>
      <c r="T801" s="215">
        <f>S801*H801</f>
        <v>0</v>
      </c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  <c r="AE801" s="40"/>
      <c r="AR801" s="216" t="s">
        <v>277</v>
      </c>
      <c r="AT801" s="216" t="s">
        <v>178</v>
      </c>
      <c r="AU801" s="216" t="s">
        <v>85</v>
      </c>
      <c r="AY801" s="19" t="s">
        <v>175</v>
      </c>
      <c r="BE801" s="217">
        <f>IF(N801="základní",J801,0)</f>
        <v>0</v>
      </c>
      <c r="BF801" s="217">
        <f>IF(N801="snížená",J801,0)</f>
        <v>0</v>
      </c>
      <c r="BG801" s="217">
        <f>IF(N801="zákl. přenesená",J801,0)</f>
        <v>0</v>
      </c>
      <c r="BH801" s="217">
        <f>IF(N801="sníž. přenesená",J801,0)</f>
        <v>0</v>
      </c>
      <c r="BI801" s="217">
        <f>IF(N801="nulová",J801,0)</f>
        <v>0</v>
      </c>
      <c r="BJ801" s="19" t="s">
        <v>36</v>
      </c>
      <c r="BK801" s="217">
        <f>ROUND(I801*H801,2)</f>
        <v>0</v>
      </c>
      <c r="BL801" s="19" t="s">
        <v>277</v>
      </c>
      <c r="BM801" s="216" t="s">
        <v>1091</v>
      </c>
    </row>
    <row r="802" s="12" customFormat="1" ht="22.8" customHeight="1">
      <c r="A802" s="12"/>
      <c r="B802" s="188"/>
      <c r="C802" s="189"/>
      <c r="D802" s="190" t="s">
        <v>75</v>
      </c>
      <c r="E802" s="202" t="s">
        <v>1092</v>
      </c>
      <c r="F802" s="202" t="s">
        <v>1093</v>
      </c>
      <c r="G802" s="189"/>
      <c r="H802" s="189"/>
      <c r="I802" s="192"/>
      <c r="J802" s="203">
        <f>BK802</f>
        <v>0</v>
      </c>
      <c r="K802" s="189"/>
      <c r="L802" s="194"/>
      <c r="M802" s="195"/>
      <c r="N802" s="196"/>
      <c r="O802" s="196"/>
      <c r="P802" s="197">
        <f>SUM(P803:P846)</f>
        <v>0</v>
      </c>
      <c r="Q802" s="196"/>
      <c r="R802" s="197">
        <f>SUM(R803:R846)</f>
        <v>0.00346</v>
      </c>
      <c r="S802" s="196"/>
      <c r="T802" s="198">
        <f>SUM(T803:T846)</f>
        <v>0</v>
      </c>
      <c r="U802" s="12"/>
      <c r="V802" s="12"/>
      <c r="W802" s="12"/>
      <c r="X802" s="12"/>
      <c r="Y802" s="12"/>
      <c r="Z802" s="12"/>
      <c r="AA802" s="12"/>
      <c r="AB802" s="12"/>
      <c r="AC802" s="12"/>
      <c r="AD802" s="12"/>
      <c r="AE802" s="12"/>
      <c r="AR802" s="199" t="s">
        <v>85</v>
      </c>
      <c r="AT802" s="200" t="s">
        <v>75</v>
      </c>
      <c r="AU802" s="200" t="s">
        <v>36</v>
      </c>
      <c r="AY802" s="199" t="s">
        <v>175</v>
      </c>
      <c r="BK802" s="201">
        <f>SUM(BK803:BK846)</f>
        <v>0</v>
      </c>
    </row>
    <row r="803" s="2" customFormat="1" ht="14.4" customHeight="1">
      <c r="A803" s="40"/>
      <c r="B803" s="41"/>
      <c r="C803" s="204" t="s">
        <v>1094</v>
      </c>
      <c r="D803" s="204" t="s">
        <v>178</v>
      </c>
      <c r="E803" s="205" t="s">
        <v>1095</v>
      </c>
      <c r="F803" s="206" t="s">
        <v>1096</v>
      </c>
      <c r="G803" s="207" t="s">
        <v>88</v>
      </c>
      <c r="H803" s="208">
        <v>5.9000000000000004</v>
      </c>
      <c r="I803" s="209"/>
      <c r="J803" s="210">
        <f>ROUND(I803*H803,2)</f>
        <v>0</v>
      </c>
      <c r="K803" s="211"/>
      <c r="L803" s="46"/>
      <c r="M803" s="212" t="s">
        <v>19</v>
      </c>
      <c r="N803" s="213" t="s">
        <v>47</v>
      </c>
      <c r="O803" s="86"/>
      <c r="P803" s="214">
        <f>O803*H803</f>
        <v>0</v>
      </c>
      <c r="Q803" s="214">
        <v>0</v>
      </c>
      <c r="R803" s="214">
        <f>Q803*H803</f>
        <v>0</v>
      </c>
      <c r="S803" s="214">
        <v>0</v>
      </c>
      <c r="T803" s="215">
        <f>S803*H803</f>
        <v>0</v>
      </c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  <c r="AE803" s="40"/>
      <c r="AR803" s="216" t="s">
        <v>277</v>
      </c>
      <c r="AT803" s="216" t="s">
        <v>178</v>
      </c>
      <c r="AU803" s="216" t="s">
        <v>85</v>
      </c>
      <c r="AY803" s="19" t="s">
        <v>175</v>
      </c>
      <c r="BE803" s="217">
        <f>IF(N803="základní",J803,0)</f>
        <v>0</v>
      </c>
      <c r="BF803" s="217">
        <f>IF(N803="snížená",J803,0)</f>
        <v>0</v>
      </c>
      <c r="BG803" s="217">
        <f>IF(N803="zákl. přenesená",J803,0)</f>
        <v>0</v>
      </c>
      <c r="BH803" s="217">
        <f>IF(N803="sníž. přenesená",J803,0)</f>
        <v>0</v>
      </c>
      <c r="BI803" s="217">
        <f>IF(N803="nulová",J803,0)</f>
        <v>0</v>
      </c>
      <c r="BJ803" s="19" t="s">
        <v>36</v>
      </c>
      <c r="BK803" s="217">
        <f>ROUND(I803*H803,2)</f>
        <v>0</v>
      </c>
      <c r="BL803" s="19" t="s">
        <v>277</v>
      </c>
      <c r="BM803" s="216" t="s">
        <v>1097</v>
      </c>
    </row>
    <row r="804" s="15" customFormat="1">
      <c r="A804" s="15"/>
      <c r="B804" s="241"/>
      <c r="C804" s="242"/>
      <c r="D804" s="220" t="s">
        <v>183</v>
      </c>
      <c r="E804" s="243" t="s">
        <v>19</v>
      </c>
      <c r="F804" s="244" t="s">
        <v>1098</v>
      </c>
      <c r="G804" s="242"/>
      <c r="H804" s="243" t="s">
        <v>19</v>
      </c>
      <c r="I804" s="245"/>
      <c r="J804" s="242"/>
      <c r="K804" s="242"/>
      <c r="L804" s="246"/>
      <c r="M804" s="247"/>
      <c r="N804" s="248"/>
      <c r="O804" s="248"/>
      <c r="P804" s="248"/>
      <c r="Q804" s="248"/>
      <c r="R804" s="248"/>
      <c r="S804" s="248"/>
      <c r="T804" s="249"/>
      <c r="U804" s="15"/>
      <c r="V804" s="15"/>
      <c r="W804" s="15"/>
      <c r="X804" s="15"/>
      <c r="Y804" s="15"/>
      <c r="Z804" s="15"/>
      <c r="AA804" s="15"/>
      <c r="AB804" s="15"/>
      <c r="AC804" s="15"/>
      <c r="AD804" s="15"/>
      <c r="AE804" s="15"/>
      <c r="AT804" s="250" t="s">
        <v>183</v>
      </c>
      <c r="AU804" s="250" t="s">
        <v>85</v>
      </c>
      <c r="AV804" s="15" t="s">
        <v>36</v>
      </c>
      <c r="AW804" s="15" t="s">
        <v>35</v>
      </c>
      <c r="AX804" s="15" t="s">
        <v>76</v>
      </c>
      <c r="AY804" s="250" t="s">
        <v>175</v>
      </c>
    </row>
    <row r="805" s="13" customFormat="1">
      <c r="A805" s="13"/>
      <c r="B805" s="218"/>
      <c r="C805" s="219"/>
      <c r="D805" s="220" t="s">
        <v>183</v>
      </c>
      <c r="E805" s="221" t="s">
        <v>19</v>
      </c>
      <c r="F805" s="222" t="s">
        <v>1099</v>
      </c>
      <c r="G805" s="219"/>
      <c r="H805" s="223">
        <v>2.2999999999999998</v>
      </c>
      <c r="I805" s="224"/>
      <c r="J805" s="219"/>
      <c r="K805" s="219"/>
      <c r="L805" s="225"/>
      <c r="M805" s="226"/>
      <c r="N805" s="227"/>
      <c r="O805" s="227"/>
      <c r="P805" s="227"/>
      <c r="Q805" s="227"/>
      <c r="R805" s="227"/>
      <c r="S805" s="227"/>
      <c r="T805" s="228"/>
      <c r="U805" s="13"/>
      <c r="V805" s="13"/>
      <c r="W805" s="13"/>
      <c r="X805" s="13"/>
      <c r="Y805" s="13"/>
      <c r="Z805" s="13"/>
      <c r="AA805" s="13"/>
      <c r="AB805" s="13"/>
      <c r="AC805" s="13"/>
      <c r="AD805" s="13"/>
      <c r="AE805" s="13"/>
      <c r="AT805" s="229" t="s">
        <v>183</v>
      </c>
      <c r="AU805" s="229" t="s">
        <v>85</v>
      </c>
      <c r="AV805" s="13" t="s">
        <v>85</v>
      </c>
      <c r="AW805" s="13" t="s">
        <v>35</v>
      </c>
      <c r="AX805" s="13" t="s">
        <v>76</v>
      </c>
      <c r="AY805" s="229" t="s">
        <v>175</v>
      </c>
    </row>
    <row r="806" s="13" customFormat="1">
      <c r="A806" s="13"/>
      <c r="B806" s="218"/>
      <c r="C806" s="219"/>
      <c r="D806" s="220" t="s">
        <v>183</v>
      </c>
      <c r="E806" s="221" t="s">
        <v>19</v>
      </c>
      <c r="F806" s="222" t="s">
        <v>1100</v>
      </c>
      <c r="G806" s="219"/>
      <c r="H806" s="223">
        <v>3.6000000000000001</v>
      </c>
      <c r="I806" s="224"/>
      <c r="J806" s="219"/>
      <c r="K806" s="219"/>
      <c r="L806" s="225"/>
      <c r="M806" s="226"/>
      <c r="N806" s="227"/>
      <c r="O806" s="227"/>
      <c r="P806" s="227"/>
      <c r="Q806" s="227"/>
      <c r="R806" s="227"/>
      <c r="S806" s="227"/>
      <c r="T806" s="228"/>
      <c r="U806" s="13"/>
      <c r="V806" s="13"/>
      <c r="W806" s="13"/>
      <c r="X806" s="13"/>
      <c r="Y806" s="13"/>
      <c r="Z806" s="13"/>
      <c r="AA806" s="13"/>
      <c r="AB806" s="13"/>
      <c r="AC806" s="13"/>
      <c r="AD806" s="13"/>
      <c r="AE806" s="13"/>
      <c r="AT806" s="229" t="s">
        <v>183</v>
      </c>
      <c r="AU806" s="229" t="s">
        <v>85</v>
      </c>
      <c r="AV806" s="13" t="s">
        <v>85</v>
      </c>
      <c r="AW806" s="13" t="s">
        <v>35</v>
      </c>
      <c r="AX806" s="13" t="s">
        <v>76</v>
      </c>
      <c r="AY806" s="229" t="s">
        <v>175</v>
      </c>
    </row>
    <row r="807" s="13" customFormat="1">
      <c r="A807" s="13"/>
      <c r="B807" s="218"/>
      <c r="C807" s="219"/>
      <c r="D807" s="220" t="s">
        <v>183</v>
      </c>
      <c r="E807" s="221" t="s">
        <v>19</v>
      </c>
      <c r="F807" s="222" t="s">
        <v>850</v>
      </c>
      <c r="G807" s="219"/>
      <c r="H807" s="223">
        <v>0</v>
      </c>
      <c r="I807" s="224"/>
      <c r="J807" s="219"/>
      <c r="K807" s="219"/>
      <c r="L807" s="225"/>
      <c r="M807" s="226"/>
      <c r="N807" s="227"/>
      <c r="O807" s="227"/>
      <c r="P807" s="227"/>
      <c r="Q807" s="227"/>
      <c r="R807" s="227"/>
      <c r="S807" s="227"/>
      <c r="T807" s="228"/>
      <c r="U807" s="13"/>
      <c r="V807" s="13"/>
      <c r="W807" s="13"/>
      <c r="X807" s="13"/>
      <c r="Y807" s="13"/>
      <c r="Z807" s="13"/>
      <c r="AA807" s="13"/>
      <c r="AB807" s="13"/>
      <c r="AC807" s="13"/>
      <c r="AD807" s="13"/>
      <c r="AE807" s="13"/>
      <c r="AT807" s="229" t="s">
        <v>183</v>
      </c>
      <c r="AU807" s="229" t="s">
        <v>85</v>
      </c>
      <c r="AV807" s="13" t="s">
        <v>85</v>
      </c>
      <c r="AW807" s="13" t="s">
        <v>35</v>
      </c>
      <c r="AX807" s="13" t="s">
        <v>76</v>
      </c>
      <c r="AY807" s="229" t="s">
        <v>175</v>
      </c>
    </row>
    <row r="808" s="16" customFormat="1">
      <c r="A808" s="16"/>
      <c r="B808" s="251"/>
      <c r="C808" s="252"/>
      <c r="D808" s="220" t="s">
        <v>183</v>
      </c>
      <c r="E808" s="253" t="s">
        <v>19</v>
      </c>
      <c r="F808" s="254" t="s">
        <v>192</v>
      </c>
      <c r="G808" s="252"/>
      <c r="H808" s="255">
        <v>5.9000000000000004</v>
      </c>
      <c r="I808" s="256"/>
      <c r="J808" s="252"/>
      <c r="K808" s="252"/>
      <c r="L808" s="257"/>
      <c r="M808" s="258"/>
      <c r="N808" s="259"/>
      <c r="O808" s="259"/>
      <c r="P808" s="259"/>
      <c r="Q808" s="259"/>
      <c r="R808" s="259"/>
      <c r="S808" s="259"/>
      <c r="T808" s="260"/>
      <c r="U808" s="16"/>
      <c r="V808" s="16"/>
      <c r="W808" s="16"/>
      <c r="X808" s="16"/>
      <c r="Y808" s="16"/>
      <c r="Z808" s="16"/>
      <c r="AA808" s="16"/>
      <c r="AB808" s="16"/>
      <c r="AC808" s="16"/>
      <c r="AD808" s="16"/>
      <c r="AE808" s="16"/>
      <c r="AT808" s="261" t="s">
        <v>183</v>
      </c>
      <c r="AU808" s="261" t="s">
        <v>85</v>
      </c>
      <c r="AV808" s="16" t="s">
        <v>176</v>
      </c>
      <c r="AW808" s="16" t="s">
        <v>35</v>
      </c>
      <c r="AX808" s="16" t="s">
        <v>76</v>
      </c>
      <c r="AY808" s="261" t="s">
        <v>175</v>
      </c>
    </row>
    <row r="809" s="14" customFormat="1">
      <c r="A809" s="14"/>
      <c r="B809" s="230"/>
      <c r="C809" s="231"/>
      <c r="D809" s="220" t="s">
        <v>183</v>
      </c>
      <c r="E809" s="232" t="s">
        <v>19</v>
      </c>
      <c r="F809" s="233" t="s">
        <v>186</v>
      </c>
      <c r="G809" s="231"/>
      <c r="H809" s="234">
        <v>5.9000000000000004</v>
      </c>
      <c r="I809" s="235"/>
      <c r="J809" s="231"/>
      <c r="K809" s="231"/>
      <c r="L809" s="236"/>
      <c r="M809" s="237"/>
      <c r="N809" s="238"/>
      <c r="O809" s="238"/>
      <c r="P809" s="238"/>
      <c r="Q809" s="238"/>
      <c r="R809" s="238"/>
      <c r="S809" s="238"/>
      <c r="T809" s="239"/>
      <c r="U809" s="14"/>
      <c r="V809" s="14"/>
      <c r="W809" s="14"/>
      <c r="X809" s="14"/>
      <c r="Y809" s="14"/>
      <c r="Z809" s="14"/>
      <c r="AA809" s="14"/>
      <c r="AB809" s="14"/>
      <c r="AC809" s="14"/>
      <c r="AD809" s="14"/>
      <c r="AE809" s="14"/>
      <c r="AT809" s="240" t="s">
        <v>183</v>
      </c>
      <c r="AU809" s="240" t="s">
        <v>85</v>
      </c>
      <c r="AV809" s="14" t="s">
        <v>181</v>
      </c>
      <c r="AW809" s="14" t="s">
        <v>35</v>
      </c>
      <c r="AX809" s="14" t="s">
        <v>36</v>
      </c>
      <c r="AY809" s="240" t="s">
        <v>175</v>
      </c>
    </row>
    <row r="810" s="2" customFormat="1" ht="14.4" customHeight="1">
      <c r="A810" s="40"/>
      <c r="B810" s="41"/>
      <c r="C810" s="204" t="s">
        <v>1101</v>
      </c>
      <c r="D810" s="204" t="s">
        <v>178</v>
      </c>
      <c r="E810" s="205" t="s">
        <v>1102</v>
      </c>
      <c r="F810" s="206" t="s">
        <v>1103</v>
      </c>
      <c r="G810" s="207" t="s">
        <v>88</v>
      </c>
      <c r="H810" s="208">
        <v>5.9000000000000004</v>
      </c>
      <c r="I810" s="209"/>
      <c r="J810" s="210">
        <f>ROUND(I810*H810,2)</f>
        <v>0</v>
      </c>
      <c r="K810" s="211"/>
      <c r="L810" s="46"/>
      <c r="M810" s="212" t="s">
        <v>19</v>
      </c>
      <c r="N810" s="213" t="s">
        <v>47</v>
      </c>
      <c r="O810" s="86"/>
      <c r="P810" s="214">
        <f>O810*H810</f>
        <v>0</v>
      </c>
      <c r="Q810" s="214">
        <v>6.0000000000000002E-05</v>
      </c>
      <c r="R810" s="214">
        <f>Q810*H810</f>
        <v>0.00035400000000000004</v>
      </c>
      <c r="S810" s="214">
        <v>0</v>
      </c>
      <c r="T810" s="215">
        <f>S810*H810</f>
        <v>0</v>
      </c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  <c r="AE810" s="40"/>
      <c r="AR810" s="216" t="s">
        <v>277</v>
      </c>
      <c r="AT810" s="216" t="s">
        <v>178</v>
      </c>
      <c r="AU810" s="216" t="s">
        <v>85</v>
      </c>
      <c r="AY810" s="19" t="s">
        <v>175</v>
      </c>
      <c r="BE810" s="217">
        <f>IF(N810="základní",J810,0)</f>
        <v>0</v>
      </c>
      <c r="BF810" s="217">
        <f>IF(N810="snížená",J810,0)</f>
        <v>0</v>
      </c>
      <c r="BG810" s="217">
        <f>IF(N810="zákl. přenesená",J810,0)</f>
        <v>0</v>
      </c>
      <c r="BH810" s="217">
        <f>IF(N810="sníž. přenesená",J810,0)</f>
        <v>0</v>
      </c>
      <c r="BI810" s="217">
        <f>IF(N810="nulová",J810,0)</f>
        <v>0</v>
      </c>
      <c r="BJ810" s="19" t="s">
        <v>36</v>
      </c>
      <c r="BK810" s="217">
        <f>ROUND(I810*H810,2)</f>
        <v>0</v>
      </c>
      <c r="BL810" s="19" t="s">
        <v>277</v>
      </c>
      <c r="BM810" s="216" t="s">
        <v>1104</v>
      </c>
    </row>
    <row r="811" s="15" customFormat="1">
      <c r="A811" s="15"/>
      <c r="B811" s="241"/>
      <c r="C811" s="242"/>
      <c r="D811" s="220" t="s">
        <v>183</v>
      </c>
      <c r="E811" s="243" t="s">
        <v>19</v>
      </c>
      <c r="F811" s="244" t="s">
        <v>1098</v>
      </c>
      <c r="G811" s="242"/>
      <c r="H811" s="243" t="s">
        <v>19</v>
      </c>
      <c r="I811" s="245"/>
      <c r="J811" s="242"/>
      <c r="K811" s="242"/>
      <c r="L811" s="246"/>
      <c r="M811" s="247"/>
      <c r="N811" s="248"/>
      <c r="O811" s="248"/>
      <c r="P811" s="248"/>
      <c r="Q811" s="248"/>
      <c r="R811" s="248"/>
      <c r="S811" s="248"/>
      <c r="T811" s="249"/>
      <c r="U811" s="15"/>
      <c r="V811" s="15"/>
      <c r="W811" s="15"/>
      <c r="X811" s="15"/>
      <c r="Y811" s="15"/>
      <c r="Z811" s="15"/>
      <c r="AA811" s="15"/>
      <c r="AB811" s="15"/>
      <c r="AC811" s="15"/>
      <c r="AD811" s="15"/>
      <c r="AE811" s="15"/>
      <c r="AT811" s="250" t="s">
        <v>183</v>
      </c>
      <c r="AU811" s="250" t="s">
        <v>85</v>
      </c>
      <c r="AV811" s="15" t="s">
        <v>36</v>
      </c>
      <c r="AW811" s="15" t="s">
        <v>35</v>
      </c>
      <c r="AX811" s="15" t="s">
        <v>76</v>
      </c>
      <c r="AY811" s="250" t="s">
        <v>175</v>
      </c>
    </row>
    <row r="812" s="13" customFormat="1">
      <c r="A812" s="13"/>
      <c r="B812" s="218"/>
      <c r="C812" s="219"/>
      <c r="D812" s="220" t="s">
        <v>183</v>
      </c>
      <c r="E812" s="221" t="s">
        <v>19</v>
      </c>
      <c r="F812" s="222" t="s">
        <v>1099</v>
      </c>
      <c r="G812" s="219"/>
      <c r="H812" s="223">
        <v>2.2999999999999998</v>
      </c>
      <c r="I812" s="224"/>
      <c r="J812" s="219"/>
      <c r="K812" s="219"/>
      <c r="L812" s="225"/>
      <c r="M812" s="226"/>
      <c r="N812" s="227"/>
      <c r="O812" s="227"/>
      <c r="P812" s="227"/>
      <c r="Q812" s="227"/>
      <c r="R812" s="227"/>
      <c r="S812" s="227"/>
      <c r="T812" s="228"/>
      <c r="U812" s="13"/>
      <c r="V812" s="13"/>
      <c r="W812" s="13"/>
      <c r="X812" s="13"/>
      <c r="Y812" s="13"/>
      <c r="Z812" s="13"/>
      <c r="AA812" s="13"/>
      <c r="AB812" s="13"/>
      <c r="AC812" s="13"/>
      <c r="AD812" s="13"/>
      <c r="AE812" s="13"/>
      <c r="AT812" s="229" t="s">
        <v>183</v>
      </c>
      <c r="AU812" s="229" t="s">
        <v>85</v>
      </c>
      <c r="AV812" s="13" t="s">
        <v>85</v>
      </c>
      <c r="AW812" s="13" t="s">
        <v>35</v>
      </c>
      <c r="AX812" s="13" t="s">
        <v>76</v>
      </c>
      <c r="AY812" s="229" t="s">
        <v>175</v>
      </c>
    </row>
    <row r="813" s="13" customFormat="1">
      <c r="A813" s="13"/>
      <c r="B813" s="218"/>
      <c r="C813" s="219"/>
      <c r="D813" s="220" t="s">
        <v>183</v>
      </c>
      <c r="E813" s="221" t="s">
        <v>19</v>
      </c>
      <c r="F813" s="222" t="s">
        <v>1100</v>
      </c>
      <c r="G813" s="219"/>
      <c r="H813" s="223">
        <v>3.6000000000000001</v>
      </c>
      <c r="I813" s="224"/>
      <c r="J813" s="219"/>
      <c r="K813" s="219"/>
      <c r="L813" s="225"/>
      <c r="M813" s="226"/>
      <c r="N813" s="227"/>
      <c r="O813" s="227"/>
      <c r="P813" s="227"/>
      <c r="Q813" s="227"/>
      <c r="R813" s="227"/>
      <c r="S813" s="227"/>
      <c r="T813" s="228"/>
      <c r="U813" s="13"/>
      <c r="V813" s="13"/>
      <c r="W813" s="13"/>
      <c r="X813" s="13"/>
      <c r="Y813" s="13"/>
      <c r="Z813" s="13"/>
      <c r="AA813" s="13"/>
      <c r="AB813" s="13"/>
      <c r="AC813" s="13"/>
      <c r="AD813" s="13"/>
      <c r="AE813" s="13"/>
      <c r="AT813" s="229" t="s">
        <v>183</v>
      </c>
      <c r="AU813" s="229" t="s">
        <v>85</v>
      </c>
      <c r="AV813" s="13" t="s">
        <v>85</v>
      </c>
      <c r="AW813" s="13" t="s">
        <v>35</v>
      </c>
      <c r="AX813" s="13" t="s">
        <v>76</v>
      </c>
      <c r="AY813" s="229" t="s">
        <v>175</v>
      </c>
    </row>
    <row r="814" s="13" customFormat="1">
      <c r="A814" s="13"/>
      <c r="B814" s="218"/>
      <c r="C814" s="219"/>
      <c r="D814" s="220" t="s">
        <v>183</v>
      </c>
      <c r="E814" s="221" t="s">
        <v>19</v>
      </c>
      <c r="F814" s="222" t="s">
        <v>850</v>
      </c>
      <c r="G814" s="219"/>
      <c r="H814" s="223">
        <v>0</v>
      </c>
      <c r="I814" s="224"/>
      <c r="J814" s="219"/>
      <c r="K814" s="219"/>
      <c r="L814" s="225"/>
      <c r="M814" s="226"/>
      <c r="N814" s="227"/>
      <c r="O814" s="227"/>
      <c r="P814" s="227"/>
      <c r="Q814" s="227"/>
      <c r="R814" s="227"/>
      <c r="S814" s="227"/>
      <c r="T814" s="228"/>
      <c r="U814" s="13"/>
      <c r="V814" s="13"/>
      <c r="W814" s="13"/>
      <c r="X814" s="13"/>
      <c r="Y814" s="13"/>
      <c r="Z814" s="13"/>
      <c r="AA814" s="13"/>
      <c r="AB814" s="13"/>
      <c r="AC814" s="13"/>
      <c r="AD814" s="13"/>
      <c r="AE814" s="13"/>
      <c r="AT814" s="229" t="s">
        <v>183</v>
      </c>
      <c r="AU814" s="229" t="s">
        <v>85</v>
      </c>
      <c r="AV814" s="13" t="s">
        <v>85</v>
      </c>
      <c r="AW814" s="13" t="s">
        <v>35</v>
      </c>
      <c r="AX814" s="13" t="s">
        <v>76</v>
      </c>
      <c r="AY814" s="229" t="s">
        <v>175</v>
      </c>
    </row>
    <row r="815" s="16" customFormat="1">
      <c r="A815" s="16"/>
      <c r="B815" s="251"/>
      <c r="C815" s="252"/>
      <c r="D815" s="220" t="s">
        <v>183</v>
      </c>
      <c r="E815" s="253" t="s">
        <v>19</v>
      </c>
      <c r="F815" s="254" t="s">
        <v>192</v>
      </c>
      <c r="G815" s="252"/>
      <c r="H815" s="255">
        <v>5.9000000000000004</v>
      </c>
      <c r="I815" s="256"/>
      <c r="J815" s="252"/>
      <c r="K815" s="252"/>
      <c r="L815" s="257"/>
      <c r="M815" s="258"/>
      <c r="N815" s="259"/>
      <c r="O815" s="259"/>
      <c r="P815" s="259"/>
      <c r="Q815" s="259"/>
      <c r="R815" s="259"/>
      <c r="S815" s="259"/>
      <c r="T815" s="260"/>
      <c r="U815" s="16"/>
      <c r="V815" s="16"/>
      <c r="W815" s="16"/>
      <c r="X815" s="16"/>
      <c r="Y815" s="16"/>
      <c r="Z815" s="16"/>
      <c r="AA815" s="16"/>
      <c r="AB815" s="16"/>
      <c r="AC815" s="16"/>
      <c r="AD815" s="16"/>
      <c r="AE815" s="16"/>
      <c r="AT815" s="261" t="s">
        <v>183</v>
      </c>
      <c r="AU815" s="261" t="s">
        <v>85</v>
      </c>
      <c r="AV815" s="16" t="s">
        <v>176</v>
      </c>
      <c r="AW815" s="16" t="s">
        <v>35</v>
      </c>
      <c r="AX815" s="16" t="s">
        <v>76</v>
      </c>
      <c r="AY815" s="261" t="s">
        <v>175</v>
      </c>
    </row>
    <row r="816" s="14" customFormat="1">
      <c r="A816" s="14"/>
      <c r="B816" s="230"/>
      <c r="C816" s="231"/>
      <c r="D816" s="220" t="s">
        <v>183</v>
      </c>
      <c r="E816" s="232" t="s">
        <v>19</v>
      </c>
      <c r="F816" s="233" t="s">
        <v>186</v>
      </c>
      <c r="G816" s="231"/>
      <c r="H816" s="234">
        <v>5.9000000000000004</v>
      </c>
      <c r="I816" s="235"/>
      <c r="J816" s="231"/>
      <c r="K816" s="231"/>
      <c r="L816" s="236"/>
      <c r="M816" s="237"/>
      <c r="N816" s="238"/>
      <c r="O816" s="238"/>
      <c r="P816" s="238"/>
      <c r="Q816" s="238"/>
      <c r="R816" s="238"/>
      <c r="S816" s="238"/>
      <c r="T816" s="239"/>
      <c r="U816" s="14"/>
      <c r="V816" s="14"/>
      <c r="W816" s="14"/>
      <c r="X816" s="14"/>
      <c r="Y816" s="14"/>
      <c r="Z816" s="14"/>
      <c r="AA816" s="14"/>
      <c r="AB816" s="14"/>
      <c r="AC816" s="14"/>
      <c r="AD816" s="14"/>
      <c r="AE816" s="14"/>
      <c r="AT816" s="240" t="s">
        <v>183</v>
      </c>
      <c r="AU816" s="240" t="s">
        <v>85</v>
      </c>
      <c r="AV816" s="14" t="s">
        <v>181</v>
      </c>
      <c r="AW816" s="14" t="s">
        <v>35</v>
      </c>
      <c r="AX816" s="14" t="s">
        <v>36</v>
      </c>
      <c r="AY816" s="240" t="s">
        <v>175</v>
      </c>
    </row>
    <row r="817" s="2" customFormat="1" ht="14.4" customHeight="1">
      <c r="A817" s="40"/>
      <c r="B817" s="41"/>
      <c r="C817" s="204" t="s">
        <v>1105</v>
      </c>
      <c r="D817" s="204" t="s">
        <v>178</v>
      </c>
      <c r="E817" s="205" t="s">
        <v>1106</v>
      </c>
      <c r="F817" s="206" t="s">
        <v>1107</v>
      </c>
      <c r="G817" s="207" t="s">
        <v>88</v>
      </c>
      <c r="H817" s="208">
        <v>5.9000000000000004</v>
      </c>
      <c r="I817" s="209"/>
      <c r="J817" s="210">
        <f>ROUND(I817*H817,2)</f>
        <v>0</v>
      </c>
      <c r="K817" s="211"/>
      <c r="L817" s="46"/>
      <c r="M817" s="212" t="s">
        <v>19</v>
      </c>
      <c r="N817" s="213" t="s">
        <v>47</v>
      </c>
      <c r="O817" s="86"/>
      <c r="P817" s="214">
        <f>O817*H817</f>
        <v>0</v>
      </c>
      <c r="Q817" s="214">
        <v>0.00013999999999999999</v>
      </c>
      <c r="R817" s="214">
        <f>Q817*H817</f>
        <v>0.00082600000000000002</v>
      </c>
      <c r="S817" s="214">
        <v>0</v>
      </c>
      <c r="T817" s="215">
        <f>S817*H817</f>
        <v>0</v>
      </c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  <c r="AE817" s="40"/>
      <c r="AR817" s="216" t="s">
        <v>277</v>
      </c>
      <c r="AT817" s="216" t="s">
        <v>178</v>
      </c>
      <c r="AU817" s="216" t="s">
        <v>85</v>
      </c>
      <c r="AY817" s="19" t="s">
        <v>175</v>
      </c>
      <c r="BE817" s="217">
        <f>IF(N817="základní",J817,0)</f>
        <v>0</v>
      </c>
      <c r="BF817" s="217">
        <f>IF(N817="snížená",J817,0)</f>
        <v>0</v>
      </c>
      <c r="BG817" s="217">
        <f>IF(N817="zákl. přenesená",J817,0)</f>
        <v>0</v>
      </c>
      <c r="BH817" s="217">
        <f>IF(N817="sníž. přenesená",J817,0)</f>
        <v>0</v>
      </c>
      <c r="BI817" s="217">
        <f>IF(N817="nulová",J817,0)</f>
        <v>0</v>
      </c>
      <c r="BJ817" s="19" t="s">
        <v>36</v>
      </c>
      <c r="BK817" s="217">
        <f>ROUND(I817*H817,2)</f>
        <v>0</v>
      </c>
      <c r="BL817" s="19" t="s">
        <v>277</v>
      </c>
      <c r="BM817" s="216" t="s">
        <v>1108</v>
      </c>
    </row>
    <row r="818" s="15" customFormat="1">
      <c r="A818" s="15"/>
      <c r="B818" s="241"/>
      <c r="C818" s="242"/>
      <c r="D818" s="220" t="s">
        <v>183</v>
      </c>
      <c r="E818" s="243" t="s">
        <v>19</v>
      </c>
      <c r="F818" s="244" t="s">
        <v>1098</v>
      </c>
      <c r="G818" s="242"/>
      <c r="H818" s="243" t="s">
        <v>19</v>
      </c>
      <c r="I818" s="245"/>
      <c r="J818" s="242"/>
      <c r="K818" s="242"/>
      <c r="L818" s="246"/>
      <c r="M818" s="247"/>
      <c r="N818" s="248"/>
      <c r="O818" s="248"/>
      <c r="P818" s="248"/>
      <c r="Q818" s="248"/>
      <c r="R818" s="248"/>
      <c r="S818" s="248"/>
      <c r="T818" s="249"/>
      <c r="U818" s="15"/>
      <c r="V818" s="15"/>
      <c r="W818" s="15"/>
      <c r="X818" s="15"/>
      <c r="Y818" s="15"/>
      <c r="Z818" s="15"/>
      <c r="AA818" s="15"/>
      <c r="AB818" s="15"/>
      <c r="AC818" s="15"/>
      <c r="AD818" s="15"/>
      <c r="AE818" s="15"/>
      <c r="AT818" s="250" t="s">
        <v>183</v>
      </c>
      <c r="AU818" s="250" t="s">
        <v>85</v>
      </c>
      <c r="AV818" s="15" t="s">
        <v>36</v>
      </c>
      <c r="AW818" s="15" t="s">
        <v>35</v>
      </c>
      <c r="AX818" s="15" t="s">
        <v>76</v>
      </c>
      <c r="AY818" s="250" t="s">
        <v>175</v>
      </c>
    </row>
    <row r="819" s="13" customFormat="1">
      <c r="A819" s="13"/>
      <c r="B819" s="218"/>
      <c r="C819" s="219"/>
      <c r="D819" s="220" t="s">
        <v>183</v>
      </c>
      <c r="E819" s="221" t="s">
        <v>19</v>
      </c>
      <c r="F819" s="222" t="s">
        <v>1099</v>
      </c>
      <c r="G819" s="219"/>
      <c r="H819" s="223">
        <v>2.2999999999999998</v>
      </c>
      <c r="I819" s="224"/>
      <c r="J819" s="219"/>
      <c r="K819" s="219"/>
      <c r="L819" s="225"/>
      <c r="M819" s="226"/>
      <c r="N819" s="227"/>
      <c r="O819" s="227"/>
      <c r="P819" s="227"/>
      <c r="Q819" s="227"/>
      <c r="R819" s="227"/>
      <c r="S819" s="227"/>
      <c r="T819" s="228"/>
      <c r="U819" s="13"/>
      <c r="V819" s="13"/>
      <c r="W819" s="13"/>
      <c r="X819" s="13"/>
      <c r="Y819" s="13"/>
      <c r="Z819" s="13"/>
      <c r="AA819" s="13"/>
      <c r="AB819" s="13"/>
      <c r="AC819" s="13"/>
      <c r="AD819" s="13"/>
      <c r="AE819" s="13"/>
      <c r="AT819" s="229" t="s">
        <v>183</v>
      </c>
      <c r="AU819" s="229" t="s">
        <v>85</v>
      </c>
      <c r="AV819" s="13" t="s">
        <v>85</v>
      </c>
      <c r="AW819" s="13" t="s">
        <v>35</v>
      </c>
      <c r="AX819" s="13" t="s">
        <v>76</v>
      </c>
      <c r="AY819" s="229" t="s">
        <v>175</v>
      </c>
    </row>
    <row r="820" s="13" customFormat="1">
      <c r="A820" s="13"/>
      <c r="B820" s="218"/>
      <c r="C820" s="219"/>
      <c r="D820" s="220" t="s">
        <v>183</v>
      </c>
      <c r="E820" s="221" t="s">
        <v>19</v>
      </c>
      <c r="F820" s="222" t="s">
        <v>1100</v>
      </c>
      <c r="G820" s="219"/>
      <c r="H820" s="223">
        <v>3.6000000000000001</v>
      </c>
      <c r="I820" s="224"/>
      <c r="J820" s="219"/>
      <c r="K820" s="219"/>
      <c r="L820" s="225"/>
      <c r="M820" s="226"/>
      <c r="N820" s="227"/>
      <c r="O820" s="227"/>
      <c r="P820" s="227"/>
      <c r="Q820" s="227"/>
      <c r="R820" s="227"/>
      <c r="S820" s="227"/>
      <c r="T820" s="228"/>
      <c r="U820" s="13"/>
      <c r="V820" s="13"/>
      <c r="W820" s="13"/>
      <c r="X820" s="13"/>
      <c r="Y820" s="13"/>
      <c r="Z820" s="13"/>
      <c r="AA820" s="13"/>
      <c r="AB820" s="13"/>
      <c r="AC820" s="13"/>
      <c r="AD820" s="13"/>
      <c r="AE820" s="13"/>
      <c r="AT820" s="229" t="s">
        <v>183</v>
      </c>
      <c r="AU820" s="229" t="s">
        <v>85</v>
      </c>
      <c r="AV820" s="13" t="s">
        <v>85</v>
      </c>
      <c r="AW820" s="13" t="s">
        <v>35</v>
      </c>
      <c r="AX820" s="13" t="s">
        <v>76</v>
      </c>
      <c r="AY820" s="229" t="s">
        <v>175</v>
      </c>
    </row>
    <row r="821" s="13" customFormat="1">
      <c r="A821" s="13"/>
      <c r="B821" s="218"/>
      <c r="C821" s="219"/>
      <c r="D821" s="220" t="s">
        <v>183</v>
      </c>
      <c r="E821" s="221" t="s">
        <v>19</v>
      </c>
      <c r="F821" s="222" t="s">
        <v>850</v>
      </c>
      <c r="G821" s="219"/>
      <c r="H821" s="223">
        <v>0</v>
      </c>
      <c r="I821" s="224"/>
      <c r="J821" s="219"/>
      <c r="K821" s="219"/>
      <c r="L821" s="225"/>
      <c r="M821" s="226"/>
      <c r="N821" s="227"/>
      <c r="O821" s="227"/>
      <c r="P821" s="227"/>
      <c r="Q821" s="227"/>
      <c r="R821" s="227"/>
      <c r="S821" s="227"/>
      <c r="T821" s="228"/>
      <c r="U821" s="13"/>
      <c r="V821" s="13"/>
      <c r="W821" s="13"/>
      <c r="X821" s="13"/>
      <c r="Y821" s="13"/>
      <c r="Z821" s="13"/>
      <c r="AA821" s="13"/>
      <c r="AB821" s="13"/>
      <c r="AC821" s="13"/>
      <c r="AD821" s="13"/>
      <c r="AE821" s="13"/>
      <c r="AT821" s="229" t="s">
        <v>183</v>
      </c>
      <c r="AU821" s="229" t="s">
        <v>85</v>
      </c>
      <c r="AV821" s="13" t="s">
        <v>85</v>
      </c>
      <c r="AW821" s="13" t="s">
        <v>35</v>
      </c>
      <c r="AX821" s="13" t="s">
        <v>76</v>
      </c>
      <c r="AY821" s="229" t="s">
        <v>175</v>
      </c>
    </row>
    <row r="822" s="14" customFormat="1">
      <c r="A822" s="14"/>
      <c r="B822" s="230"/>
      <c r="C822" s="231"/>
      <c r="D822" s="220" t="s">
        <v>183</v>
      </c>
      <c r="E822" s="232" t="s">
        <v>19</v>
      </c>
      <c r="F822" s="233" t="s">
        <v>186</v>
      </c>
      <c r="G822" s="231"/>
      <c r="H822" s="234">
        <v>5.9000000000000004</v>
      </c>
      <c r="I822" s="235"/>
      <c r="J822" s="231"/>
      <c r="K822" s="231"/>
      <c r="L822" s="236"/>
      <c r="M822" s="237"/>
      <c r="N822" s="238"/>
      <c r="O822" s="238"/>
      <c r="P822" s="238"/>
      <c r="Q822" s="238"/>
      <c r="R822" s="238"/>
      <c r="S822" s="238"/>
      <c r="T822" s="239"/>
      <c r="U822" s="14"/>
      <c r="V822" s="14"/>
      <c r="W822" s="14"/>
      <c r="X822" s="14"/>
      <c r="Y822" s="14"/>
      <c r="Z822" s="14"/>
      <c r="AA822" s="14"/>
      <c r="AB822" s="14"/>
      <c r="AC822" s="14"/>
      <c r="AD822" s="14"/>
      <c r="AE822" s="14"/>
      <c r="AT822" s="240" t="s">
        <v>183</v>
      </c>
      <c r="AU822" s="240" t="s">
        <v>85</v>
      </c>
      <c r="AV822" s="14" t="s">
        <v>181</v>
      </c>
      <c r="AW822" s="14" t="s">
        <v>35</v>
      </c>
      <c r="AX822" s="14" t="s">
        <v>36</v>
      </c>
      <c r="AY822" s="240" t="s">
        <v>175</v>
      </c>
    </row>
    <row r="823" s="2" customFormat="1" ht="14.4" customHeight="1">
      <c r="A823" s="40"/>
      <c r="B823" s="41"/>
      <c r="C823" s="204" t="s">
        <v>1109</v>
      </c>
      <c r="D823" s="204" t="s">
        <v>178</v>
      </c>
      <c r="E823" s="205" t="s">
        <v>1110</v>
      </c>
      <c r="F823" s="206" t="s">
        <v>1111</v>
      </c>
      <c r="G823" s="207" t="s">
        <v>88</v>
      </c>
      <c r="H823" s="208">
        <v>9.5</v>
      </c>
      <c r="I823" s="209"/>
      <c r="J823" s="210">
        <f>ROUND(I823*H823,2)</f>
        <v>0</v>
      </c>
      <c r="K823" s="211"/>
      <c r="L823" s="46"/>
      <c r="M823" s="212" t="s">
        <v>19</v>
      </c>
      <c r="N823" s="213" t="s">
        <v>47</v>
      </c>
      <c r="O823" s="86"/>
      <c r="P823" s="214">
        <f>O823*H823</f>
        <v>0</v>
      </c>
      <c r="Q823" s="214">
        <v>0.00012</v>
      </c>
      <c r="R823" s="214">
        <f>Q823*H823</f>
        <v>0.00114</v>
      </c>
      <c r="S823" s="214">
        <v>0</v>
      </c>
      <c r="T823" s="215">
        <f>S823*H823</f>
        <v>0</v>
      </c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  <c r="AE823" s="40"/>
      <c r="AR823" s="216" t="s">
        <v>277</v>
      </c>
      <c r="AT823" s="216" t="s">
        <v>178</v>
      </c>
      <c r="AU823" s="216" t="s">
        <v>85</v>
      </c>
      <c r="AY823" s="19" t="s">
        <v>175</v>
      </c>
      <c r="BE823" s="217">
        <f>IF(N823="základní",J823,0)</f>
        <v>0</v>
      </c>
      <c r="BF823" s="217">
        <f>IF(N823="snížená",J823,0)</f>
        <v>0</v>
      </c>
      <c r="BG823" s="217">
        <f>IF(N823="zákl. přenesená",J823,0)</f>
        <v>0</v>
      </c>
      <c r="BH823" s="217">
        <f>IF(N823="sníž. přenesená",J823,0)</f>
        <v>0</v>
      </c>
      <c r="BI823" s="217">
        <f>IF(N823="nulová",J823,0)</f>
        <v>0</v>
      </c>
      <c r="BJ823" s="19" t="s">
        <v>36</v>
      </c>
      <c r="BK823" s="217">
        <f>ROUND(I823*H823,2)</f>
        <v>0</v>
      </c>
      <c r="BL823" s="19" t="s">
        <v>277</v>
      </c>
      <c r="BM823" s="216" t="s">
        <v>1112</v>
      </c>
    </row>
    <row r="824" s="15" customFormat="1">
      <c r="A824" s="15"/>
      <c r="B824" s="241"/>
      <c r="C824" s="242"/>
      <c r="D824" s="220" t="s">
        <v>183</v>
      </c>
      <c r="E824" s="243" t="s">
        <v>19</v>
      </c>
      <c r="F824" s="244" t="s">
        <v>1098</v>
      </c>
      <c r="G824" s="242"/>
      <c r="H824" s="243" t="s">
        <v>19</v>
      </c>
      <c r="I824" s="245"/>
      <c r="J824" s="242"/>
      <c r="K824" s="242"/>
      <c r="L824" s="246"/>
      <c r="M824" s="247"/>
      <c r="N824" s="248"/>
      <c r="O824" s="248"/>
      <c r="P824" s="248"/>
      <c r="Q824" s="248"/>
      <c r="R824" s="248"/>
      <c r="S824" s="248"/>
      <c r="T824" s="249"/>
      <c r="U824" s="15"/>
      <c r="V824" s="15"/>
      <c r="W824" s="15"/>
      <c r="X824" s="15"/>
      <c r="Y824" s="15"/>
      <c r="Z824" s="15"/>
      <c r="AA824" s="15"/>
      <c r="AB824" s="15"/>
      <c r="AC824" s="15"/>
      <c r="AD824" s="15"/>
      <c r="AE824" s="15"/>
      <c r="AT824" s="250" t="s">
        <v>183</v>
      </c>
      <c r="AU824" s="250" t="s">
        <v>85</v>
      </c>
      <c r="AV824" s="15" t="s">
        <v>36</v>
      </c>
      <c r="AW824" s="15" t="s">
        <v>35</v>
      </c>
      <c r="AX824" s="15" t="s">
        <v>76</v>
      </c>
      <c r="AY824" s="250" t="s">
        <v>175</v>
      </c>
    </row>
    <row r="825" s="13" customFormat="1">
      <c r="A825" s="13"/>
      <c r="B825" s="218"/>
      <c r="C825" s="219"/>
      <c r="D825" s="220" t="s">
        <v>183</v>
      </c>
      <c r="E825" s="221" t="s">
        <v>19</v>
      </c>
      <c r="F825" s="222" t="s">
        <v>1099</v>
      </c>
      <c r="G825" s="219"/>
      <c r="H825" s="223">
        <v>2.2999999999999998</v>
      </c>
      <c r="I825" s="224"/>
      <c r="J825" s="219"/>
      <c r="K825" s="219"/>
      <c r="L825" s="225"/>
      <c r="M825" s="226"/>
      <c r="N825" s="227"/>
      <c r="O825" s="227"/>
      <c r="P825" s="227"/>
      <c r="Q825" s="227"/>
      <c r="R825" s="227"/>
      <c r="S825" s="227"/>
      <c r="T825" s="228"/>
      <c r="U825" s="13"/>
      <c r="V825" s="13"/>
      <c r="W825" s="13"/>
      <c r="X825" s="13"/>
      <c r="Y825" s="13"/>
      <c r="Z825" s="13"/>
      <c r="AA825" s="13"/>
      <c r="AB825" s="13"/>
      <c r="AC825" s="13"/>
      <c r="AD825" s="13"/>
      <c r="AE825" s="13"/>
      <c r="AT825" s="229" t="s">
        <v>183</v>
      </c>
      <c r="AU825" s="229" t="s">
        <v>85</v>
      </c>
      <c r="AV825" s="13" t="s">
        <v>85</v>
      </c>
      <c r="AW825" s="13" t="s">
        <v>35</v>
      </c>
      <c r="AX825" s="13" t="s">
        <v>76</v>
      </c>
      <c r="AY825" s="229" t="s">
        <v>175</v>
      </c>
    </row>
    <row r="826" s="13" customFormat="1">
      <c r="A826" s="13"/>
      <c r="B826" s="218"/>
      <c r="C826" s="219"/>
      <c r="D826" s="220" t="s">
        <v>183</v>
      </c>
      <c r="E826" s="221" t="s">
        <v>19</v>
      </c>
      <c r="F826" s="222" t="s">
        <v>1100</v>
      </c>
      <c r="G826" s="219"/>
      <c r="H826" s="223">
        <v>3.6000000000000001</v>
      </c>
      <c r="I826" s="224"/>
      <c r="J826" s="219"/>
      <c r="K826" s="219"/>
      <c r="L826" s="225"/>
      <c r="M826" s="226"/>
      <c r="N826" s="227"/>
      <c r="O826" s="227"/>
      <c r="P826" s="227"/>
      <c r="Q826" s="227"/>
      <c r="R826" s="227"/>
      <c r="S826" s="227"/>
      <c r="T826" s="228"/>
      <c r="U826" s="13"/>
      <c r="V826" s="13"/>
      <c r="W826" s="13"/>
      <c r="X826" s="13"/>
      <c r="Y826" s="13"/>
      <c r="Z826" s="13"/>
      <c r="AA826" s="13"/>
      <c r="AB826" s="13"/>
      <c r="AC826" s="13"/>
      <c r="AD826" s="13"/>
      <c r="AE826" s="13"/>
      <c r="AT826" s="229" t="s">
        <v>183</v>
      </c>
      <c r="AU826" s="229" t="s">
        <v>85</v>
      </c>
      <c r="AV826" s="13" t="s">
        <v>85</v>
      </c>
      <c r="AW826" s="13" t="s">
        <v>35</v>
      </c>
      <c r="AX826" s="13" t="s">
        <v>76</v>
      </c>
      <c r="AY826" s="229" t="s">
        <v>175</v>
      </c>
    </row>
    <row r="827" s="13" customFormat="1">
      <c r="A827" s="13"/>
      <c r="B827" s="218"/>
      <c r="C827" s="219"/>
      <c r="D827" s="220" t="s">
        <v>183</v>
      </c>
      <c r="E827" s="221" t="s">
        <v>19</v>
      </c>
      <c r="F827" s="222" t="s">
        <v>850</v>
      </c>
      <c r="G827" s="219"/>
      <c r="H827" s="223">
        <v>0</v>
      </c>
      <c r="I827" s="224"/>
      <c r="J827" s="219"/>
      <c r="K827" s="219"/>
      <c r="L827" s="225"/>
      <c r="M827" s="226"/>
      <c r="N827" s="227"/>
      <c r="O827" s="227"/>
      <c r="P827" s="227"/>
      <c r="Q827" s="227"/>
      <c r="R827" s="227"/>
      <c r="S827" s="227"/>
      <c r="T827" s="228"/>
      <c r="U827" s="13"/>
      <c r="V827" s="13"/>
      <c r="W827" s="13"/>
      <c r="X827" s="13"/>
      <c r="Y827" s="13"/>
      <c r="Z827" s="13"/>
      <c r="AA827" s="13"/>
      <c r="AB827" s="13"/>
      <c r="AC827" s="13"/>
      <c r="AD827" s="13"/>
      <c r="AE827" s="13"/>
      <c r="AT827" s="229" t="s">
        <v>183</v>
      </c>
      <c r="AU827" s="229" t="s">
        <v>85</v>
      </c>
      <c r="AV827" s="13" t="s">
        <v>85</v>
      </c>
      <c r="AW827" s="13" t="s">
        <v>35</v>
      </c>
      <c r="AX827" s="13" t="s">
        <v>76</v>
      </c>
      <c r="AY827" s="229" t="s">
        <v>175</v>
      </c>
    </row>
    <row r="828" s="16" customFormat="1">
      <c r="A828" s="16"/>
      <c r="B828" s="251"/>
      <c r="C828" s="252"/>
      <c r="D828" s="220" t="s">
        <v>183</v>
      </c>
      <c r="E828" s="253" t="s">
        <v>19</v>
      </c>
      <c r="F828" s="254" t="s">
        <v>192</v>
      </c>
      <c r="G828" s="252"/>
      <c r="H828" s="255">
        <v>5.9000000000000004</v>
      </c>
      <c r="I828" s="256"/>
      <c r="J828" s="252"/>
      <c r="K828" s="252"/>
      <c r="L828" s="257"/>
      <c r="M828" s="258"/>
      <c r="N828" s="259"/>
      <c r="O828" s="259"/>
      <c r="P828" s="259"/>
      <c r="Q828" s="259"/>
      <c r="R828" s="259"/>
      <c r="S828" s="259"/>
      <c r="T828" s="260"/>
      <c r="U828" s="16"/>
      <c r="V828" s="16"/>
      <c r="W828" s="16"/>
      <c r="X828" s="16"/>
      <c r="Y828" s="16"/>
      <c r="Z828" s="16"/>
      <c r="AA828" s="16"/>
      <c r="AB828" s="16"/>
      <c r="AC828" s="16"/>
      <c r="AD828" s="16"/>
      <c r="AE828" s="16"/>
      <c r="AT828" s="261" t="s">
        <v>183</v>
      </c>
      <c r="AU828" s="261" t="s">
        <v>85</v>
      </c>
      <c r="AV828" s="16" t="s">
        <v>176</v>
      </c>
      <c r="AW828" s="16" t="s">
        <v>35</v>
      </c>
      <c r="AX828" s="16" t="s">
        <v>76</v>
      </c>
      <c r="AY828" s="261" t="s">
        <v>175</v>
      </c>
    </row>
    <row r="829" s="15" customFormat="1">
      <c r="A829" s="15"/>
      <c r="B829" s="241"/>
      <c r="C829" s="242"/>
      <c r="D829" s="220" t="s">
        <v>183</v>
      </c>
      <c r="E829" s="243" t="s">
        <v>19</v>
      </c>
      <c r="F829" s="244" t="s">
        <v>1113</v>
      </c>
      <c r="G829" s="242"/>
      <c r="H829" s="243" t="s">
        <v>19</v>
      </c>
      <c r="I829" s="245"/>
      <c r="J829" s="242"/>
      <c r="K829" s="242"/>
      <c r="L829" s="246"/>
      <c r="M829" s="247"/>
      <c r="N829" s="248"/>
      <c r="O829" s="248"/>
      <c r="P829" s="248"/>
      <c r="Q829" s="248"/>
      <c r="R829" s="248"/>
      <c r="S829" s="248"/>
      <c r="T829" s="249"/>
      <c r="U829" s="15"/>
      <c r="V829" s="15"/>
      <c r="W829" s="15"/>
      <c r="X829" s="15"/>
      <c r="Y829" s="15"/>
      <c r="Z829" s="15"/>
      <c r="AA829" s="15"/>
      <c r="AB829" s="15"/>
      <c r="AC829" s="15"/>
      <c r="AD829" s="15"/>
      <c r="AE829" s="15"/>
      <c r="AT829" s="250" t="s">
        <v>183</v>
      </c>
      <c r="AU829" s="250" t="s">
        <v>85</v>
      </c>
      <c r="AV829" s="15" t="s">
        <v>36</v>
      </c>
      <c r="AW829" s="15" t="s">
        <v>35</v>
      </c>
      <c r="AX829" s="15" t="s">
        <v>76</v>
      </c>
      <c r="AY829" s="250" t="s">
        <v>175</v>
      </c>
    </row>
    <row r="830" s="13" customFormat="1">
      <c r="A830" s="13"/>
      <c r="B830" s="218"/>
      <c r="C830" s="219"/>
      <c r="D830" s="220" t="s">
        <v>183</v>
      </c>
      <c r="E830" s="221" t="s">
        <v>19</v>
      </c>
      <c r="F830" s="222" t="s">
        <v>1114</v>
      </c>
      <c r="G830" s="219"/>
      <c r="H830" s="223">
        <v>1.2</v>
      </c>
      <c r="I830" s="224"/>
      <c r="J830" s="219"/>
      <c r="K830" s="219"/>
      <c r="L830" s="225"/>
      <c r="M830" s="226"/>
      <c r="N830" s="227"/>
      <c r="O830" s="227"/>
      <c r="P830" s="227"/>
      <c r="Q830" s="227"/>
      <c r="R830" s="227"/>
      <c r="S830" s="227"/>
      <c r="T830" s="228"/>
      <c r="U830" s="13"/>
      <c r="V830" s="13"/>
      <c r="W830" s="13"/>
      <c r="X830" s="13"/>
      <c r="Y830" s="13"/>
      <c r="Z830" s="13"/>
      <c r="AA830" s="13"/>
      <c r="AB830" s="13"/>
      <c r="AC830" s="13"/>
      <c r="AD830" s="13"/>
      <c r="AE830" s="13"/>
      <c r="AT830" s="229" t="s">
        <v>183</v>
      </c>
      <c r="AU830" s="229" t="s">
        <v>85</v>
      </c>
      <c r="AV830" s="13" t="s">
        <v>85</v>
      </c>
      <c r="AW830" s="13" t="s">
        <v>35</v>
      </c>
      <c r="AX830" s="13" t="s">
        <v>76</v>
      </c>
      <c r="AY830" s="229" t="s">
        <v>175</v>
      </c>
    </row>
    <row r="831" s="13" customFormat="1">
      <c r="A831" s="13"/>
      <c r="B831" s="218"/>
      <c r="C831" s="219"/>
      <c r="D831" s="220" t="s">
        <v>183</v>
      </c>
      <c r="E831" s="221" t="s">
        <v>19</v>
      </c>
      <c r="F831" s="222" t="s">
        <v>1115</v>
      </c>
      <c r="G831" s="219"/>
      <c r="H831" s="223">
        <v>1.175</v>
      </c>
      <c r="I831" s="224"/>
      <c r="J831" s="219"/>
      <c r="K831" s="219"/>
      <c r="L831" s="225"/>
      <c r="M831" s="226"/>
      <c r="N831" s="227"/>
      <c r="O831" s="227"/>
      <c r="P831" s="227"/>
      <c r="Q831" s="227"/>
      <c r="R831" s="227"/>
      <c r="S831" s="227"/>
      <c r="T831" s="228"/>
      <c r="U831" s="13"/>
      <c r="V831" s="13"/>
      <c r="W831" s="13"/>
      <c r="X831" s="13"/>
      <c r="Y831" s="13"/>
      <c r="Z831" s="13"/>
      <c r="AA831" s="13"/>
      <c r="AB831" s="13"/>
      <c r="AC831" s="13"/>
      <c r="AD831" s="13"/>
      <c r="AE831" s="13"/>
      <c r="AT831" s="229" t="s">
        <v>183</v>
      </c>
      <c r="AU831" s="229" t="s">
        <v>85</v>
      </c>
      <c r="AV831" s="13" t="s">
        <v>85</v>
      </c>
      <c r="AW831" s="13" t="s">
        <v>35</v>
      </c>
      <c r="AX831" s="13" t="s">
        <v>76</v>
      </c>
      <c r="AY831" s="229" t="s">
        <v>175</v>
      </c>
    </row>
    <row r="832" s="13" customFormat="1">
      <c r="A832" s="13"/>
      <c r="B832" s="218"/>
      <c r="C832" s="219"/>
      <c r="D832" s="220" t="s">
        <v>183</v>
      </c>
      <c r="E832" s="221" t="s">
        <v>19</v>
      </c>
      <c r="F832" s="222" t="s">
        <v>1116</v>
      </c>
      <c r="G832" s="219"/>
      <c r="H832" s="223">
        <v>1.2250000000000001</v>
      </c>
      <c r="I832" s="224"/>
      <c r="J832" s="219"/>
      <c r="K832" s="219"/>
      <c r="L832" s="225"/>
      <c r="M832" s="226"/>
      <c r="N832" s="227"/>
      <c r="O832" s="227"/>
      <c r="P832" s="227"/>
      <c r="Q832" s="227"/>
      <c r="R832" s="227"/>
      <c r="S832" s="227"/>
      <c r="T832" s="228"/>
      <c r="U832" s="13"/>
      <c r="V832" s="13"/>
      <c r="W832" s="13"/>
      <c r="X832" s="13"/>
      <c r="Y832" s="13"/>
      <c r="Z832" s="13"/>
      <c r="AA832" s="13"/>
      <c r="AB832" s="13"/>
      <c r="AC832" s="13"/>
      <c r="AD832" s="13"/>
      <c r="AE832" s="13"/>
      <c r="AT832" s="229" t="s">
        <v>183</v>
      </c>
      <c r="AU832" s="229" t="s">
        <v>85</v>
      </c>
      <c r="AV832" s="13" t="s">
        <v>85</v>
      </c>
      <c r="AW832" s="13" t="s">
        <v>35</v>
      </c>
      <c r="AX832" s="13" t="s">
        <v>76</v>
      </c>
      <c r="AY832" s="229" t="s">
        <v>175</v>
      </c>
    </row>
    <row r="833" s="16" customFormat="1">
      <c r="A833" s="16"/>
      <c r="B833" s="251"/>
      <c r="C833" s="252"/>
      <c r="D833" s="220" t="s">
        <v>183</v>
      </c>
      <c r="E833" s="253" t="s">
        <v>19</v>
      </c>
      <c r="F833" s="254" t="s">
        <v>192</v>
      </c>
      <c r="G833" s="252"/>
      <c r="H833" s="255">
        <v>3.6000000000000001</v>
      </c>
      <c r="I833" s="256"/>
      <c r="J833" s="252"/>
      <c r="K833" s="252"/>
      <c r="L833" s="257"/>
      <c r="M833" s="258"/>
      <c r="N833" s="259"/>
      <c r="O833" s="259"/>
      <c r="P833" s="259"/>
      <c r="Q833" s="259"/>
      <c r="R833" s="259"/>
      <c r="S833" s="259"/>
      <c r="T833" s="260"/>
      <c r="U833" s="16"/>
      <c r="V833" s="16"/>
      <c r="W833" s="16"/>
      <c r="X833" s="16"/>
      <c r="Y833" s="16"/>
      <c r="Z833" s="16"/>
      <c r="AA833" s="16"/>
      <c r="AB833" s="16"/>
      <c r="AC833" s="16"/>
      <c r="AD833" s="16"/>
      <c r="AE833" s="16"/>
      <c r="AT833" s="261" t="s">
        <v>183</v>
      </c>
      <c r="AU833" s="261" t="s">
        <v>85</v>
      </c>
      <c r="AV833" s="16" t="s">
        <v>176</v>
      </c>
      <c r="AW833" s="16" t="s">
        <v>35</v>
      </c>
      <c r="AX833" s="16" t="s">
        <v>76</v>
      </c>
      <c r="AY833" s="261" t="s">
        <v>175</v>
      </c>
    </row>
    <row r="834" s="14" customFormat="1">
      <c r="A834" s="14"/>
      <c r="B834" s="230"/>
      <c r="C834" s="231"/>
      <c r="D834" s="220" t="s">
        <v>183</v>
      </c>
      <c r="E834" s="232" t="s">
        <v>19</v>
      </c>
      <c r="F834" s="233" t="s">
        <v>186</v>
      </c>
      <c r="G834" s="231"/>
      <c r="H834" s="234">
        <v>9.5</v>
      </c>
      <c r="I834" s="235"/>
      <c r="J834" s="231"/>
      <c r="K834" s="231"/>
      <c r="L834" s="236"/>
      <c r="M834" s="237"/>
      <c r="N834" s="238"/>
      <c r="O834" s="238"/>
      <c r="P834" s="238"/>
      <c r="Q834" s="238"/>
      <c r="R834" s="238"/>
      <c r="S834" s="238"/>
      <c r="T834" s="239"/>
      <c r="U834" s="14"/>
      <c r="V834" s="14"/>
      <c r="W834" s="14"/>
      <c r="X834" s="14"/>
      <c r="Y834" s="14"/>
      <c r="Z834" s="14"/>
      <c r="AA834" s="14"/>
      <c r="AB834" s="14"/>
      <c r="AC834" s="14"/>
      <c r="AD834" s="14"/>
      <c r="AE834" s="14"/>
      <c r="AT834" s="240" t="s">
        <v>183</v>
      </c>
      <c r="AU834" s="240" t="s">
        <v>85</v>
      </c>
      <c r="AV834" s="14" t="s">
        <v>181</v>
      </c>
      <c r="AW834" s="14" t="s">
        <v>35</v>
      </c>
      <c r="AX834" s="14" t="s">
        <v>36</v>
      </c>
      <c r="AY834" s="240" t="s">
        <v>175</v>
      </c>
    </row>
    <row r="835" s="2" customFormat="1" ht="14.4" customHeight="1">
      <c r="A835" s="40"/>
      <c r="B835" s="41"/>
      <c r="C835" s="204" t="s">
        <v>1117</v>
      </c>
      <c r="D835" s="204" t="s">
        <v>178</v>
      </c>
      <c r="E835" s="205" t="s">
        <v>1118</v>
      </c>
      <c r="F835" s="206" t="s">
        <v>1119</v>
      </c>
      <c r="G835" s="207" t="s">
        <v>88</v>
      </c>
      <c r="H835" s="208">
        <v>9.5</v>
      </c>
      <c r="I835" s="209"/>
      <c r="J835" s="210">
        <f>ROUND(I835*H835,2)</f>
        <v>0</v>
      </c>
      <c r="K835" s="211"/>
      <c r="L835" s="46"/>
      <c r="M835" s="212" t="s">
        <v>19</v>
      </c>
      <c r="N835" s="213" t="s">
        <v>47</v>
      </c>
      <c r="O835" s="86"/>
      <c r="P835" s="214">
        <f>O835*H835</f>
        <v>0</v>
      </c>
      <c r="Q835" s="214">
        <v>0.00012</v>
      </c>
      <c r="R835" s="214">
        <f>Q835*H835</f>
        <v>0.00114</v>
      </c>
      <c r="S835" s="214">
        <v>0</v>
      </c>
      <c r="T835" s="215">
        <f>S835*H835</f>
        <v>0</v>
      </c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  <c r="AE835" s="40"/>
      <c r="AR835" s="216" t="s">
        <v>277</v>
      </c>
      <c r="AT835" s="216" t="s">
        <v>178</v>
      </c>
      <c r="AU835" s="216" t="s">
        <v>85</v>
      </c>
      <c r="AY835" s="19" t="s">
        <v>175</v>
      </c>
      <c r="BE835" s="217">
        <f>IF(N835="základní",J835,0)</f>
        <v>0</v>
      </c>
      <c r="BF835" s="217">
        <f>IF(N835="snížená",J835,0)</f>
        <v>0</v>
      </c>
      <c r="BG835" s="217">
        <f>IF(N835="zákl. přenesená",J835,0)</f>
        <v>0</v>
      </c>
      <c r="BH835" s="217">
        <f>IF(N835="sníž. přenesená",J835,0)</f>
        <v>0</v>
      </c>
      <c r="BI835" s="217">
        <f>IF(N835="nulová",J835,0)</f>
        <v>0</v>
      </c>
      <c r="BJ835" s="19" t="s">
        <v>36</v>
      </c>
      <c r="BK835" s="217">
        <f>ROUND(I835*H835,2)</f>
        <v>0</v>
      </c>
      <c r="BL835" s="19" t="s">
        <v>277</v>
      </c>
      <c r="BM835" s="216" t="s">
        <v>1120</v>
      </c>
    </row>
    <row r="836" s="15" customFormat="1">
      <c r="A836" s="15"/>
      <c r="B836" s="241"/>
      <c r="C836" s="242"/>
      <c r="D836" s="220" t="s">
        <v>183</v>
      </c>
      <c r="E836" s="243" t="s">
        <v>19</v>
      </c>
      <c r="F836" s="244" t="s">
        <v>1098</v>
      </c>
      <c r="G836" s="242"/>
      <c r="H836" s="243" t="s">
        <v>19</v>
      </c>
      <c r="I836" s="245"/>
      <c r="J836" s="242"/>
      <c r="K836" s="242"/>
      <c r="L836" s="246"/>
      <c r="M836" s="247"/>
      <c r="N836" s="248"/>
      <c r="O836" s="248"/>
      <c r="P836" s="248"/>
      <c r="Q836" s="248"/>
      <c r="R836" s="248"/>
      <c r="S836" s="248"/>
      <c r="T836" s="249"/>
      <c r="U836" s="15"/>
      <c r="V836" s="15"/>
      <c r="W836" s="15"/>
      <c r="X836" s="15"/>
      <c r="Y836" s="15"/>
      <c r="Z836" s="15"/>
      <c r="AA836" s="15"/>
      <c r="AB836" s="15"/>
      <c r="AC836" s="15"/>
      <c r="AD836" s="15"/>
      <c r="AE836" s="15"/>
      <c r="AT836" s="250" t="s">
        <v>183</v>
      </c>
      <c r="AU836" s="250" t="s">
        <v>85</v>
      </c>
      <c r="AV836" s="15" t="s">
        <v>36</v>
      </c>
      <c r="AW836" s="15" t="s">
        <v>35</v>
      </c>
      <c r="AX836" s="15" t="s">
        <v>76</v>
      </c>
      <c r="AY836" s="250" t="s">
        <v>175</v>
      </c>
    </row>
    <row r="837" s="13" customFormat="1">
      <c r="A837" s="13"/>
      <c r="B837" s="218"/>
      <c r="C837" s="219"/>
      <c r="D837" s="220" t="s">
        <v>183</v>
      </c>
      <c r="E837" s="221" t="s">
        <v>19</v>
      </c>
      <c r="F837" s="222" t="s">
        <v>1099</v>
      </c>
      <c r="G837" s="219"/>
      <c r="H837" s="223">
        <v>2.2999999999999998</v>
      </c>
      <c r="I837" s="224"/>
      <c r="J837" s="219"/>
      <c r="K837" s="219"/>
      <c r="L837" s="225"/>
      <c r="M837" s="226"/>
      <c r="N837" s="227"/>
      <c r="O837" s="227"/>
      <c r="P837" s="227"/>
      <c r="Q837" s="227"/>
      <c r="R837" s="227"/>
      <c r="S837" s="227"/>
      <c r="T837" s="228"/>
      <c r="U837" s="13"/>
      <c r="V837" s="13"/>
      <c r="W837" s="13"/>
      <c r="X837" s="13"/>
      <c r="Y837" s="13"/>
      <c r="Z837" s="13"/>
      <c r="AA837" s="13"/>
      <c r="AB837" s="13"/>
      <c r="AC837" s="13"/>
      <c r="AD837" s="13"/>
      <c r="AE837" s="13"/>
      <c r="AT837" s="229" t="s">
        <v>183</v>
      </c>
      <c r="AU837" s="229" t="s">
        <v>85</v>
      </c>
      <c r="AV837" s="13" t="s">
        <v>85</v>
      </c>
      <c r="AW837" s="13" t="s">
        <v>35</v>
      </c>
      <c r="AX837" s="13" t="s">
        <v>76</v>
      </c>
      <c r="AY837" s="229" t="s">
        <v>175</v>
      </c>
    </row>
    <row r="838" s="13" customFormat="1">
      <c r="A838" s="13"/>
      <c r="B838" s="218"/>
      <c r="C838" s="219"/>
      <c r="D838" s="220" t="s">
        <v>183</v>
      </c>
      <c r="E838" s="221" t="s">
        <v>19</v>
      </c>
      <c r="F838" s="222" t="s">
        <v>1100</v>
      </c>
      <c r="G838" s="219"/>
      <c r="H838" s="223">
        <v>3.6000000000000001</v>
      </c>
      <c r="I838" s="224"/>
      <c r="J838" s="219"/>
      <c r="K838" s="219"/>
      <c r="L838" s="225"/>
      <c r="M838" s="226"/>
      <c r="N838" s="227"/>
      <c r="O838" s="227"/>
      <c r="P838" s="227"/>
      <c r="Q838" s="227"/>
      <c r="R838" s="227"/>
      <c r="S838" s="227"/>
      <c r="T838" s="228"/>
      <c r="U838" s="13"/>
      <c r="V838" s="13"/>
      <c r="W838" s="13"/>
      <c r="X838" s="13"/>
      <c r="Y838" s="13"/>
      <c r="Z838" s="13"/>
      <c r="AA838" s="13"/>
      <c r="AB838" s="13"/>
      <c r="AC838" s="13"/>
      <c r="AD838" s="13"/>
      <c r="AE838" s="13"/>
      <c r="AT838" s="229" t="s">
        <v>183</v>
      </c>
      <c r="AU838" s="229" t="s">
        <v>85</v>
      </c>
      <c r="AV838" s="13" t="s">
        <v>85</v>
      </c>
      <c r="AW838" s="13" t="s">
        <v>35</v>
      </c>
      <c r="AX838" s="13" t="s">
        <v>76</v>
      </c>
      <c r="AY838" s="229" t="s">
        <v>175</v>
      </c>
    </row>
    <row r="839" s="13" customFormat="1">
      <c r="A839" s="13"/>
      <c r="B839" s="218"/>
      <c r="C839" s="219"/>
      <c r="D839" s="220" t="s">
        <v>183</v>
      </c>
      <c r="E839" s="221" t="s">
        <v>19</v>
      </c>
      <c r="F839" s="222" t="s">
        <v>850</v>
      </c>
      <c r="G839" s="219"/>
      <c r="H839" s="223">
        <v>0</v>
      </c>
      <c r="I839" s="224"/>
      <c r="J839" s="219"/>
      <c r="K839" s="219"/>
      <c r="L839" s="225"/>
      <c r="M839" s="226"/>
      <c r="N839" s="227"/>
      <c r="O839" s="227"/>
      <c r="P839" s="227"/>
      <c r="Q839" s="227"/>
      <c r="R839" s="227"/>
      <c r="S839" s="227"/>
      <c r="T839" s="228"/>
      <c r="U839" s="13"/>
      <c r="V839" s="13"/>
      <c r="W839" s="13"/>
      <c r="X839" s="13"/>
      <c r="Y839" s="13"/>
      <c r="Z839" s="13"/>
      <c r="AA839" s="13"/>
      <c r="AB839" s="13"/>
      <c r="AC839" s="13"/>
      <c r="AD839" s="13"/>
      <c r="AE839" s="13"/>
      <c r="AT839" s="229" t="s">
        <v>183</v>
      </c>
      <c r="AU839" s="229" t="s">
        <v>85</v>
      </c>
      <c r="AV839" s="13" t="s">
        <v>85</v>
      </c>
      <c r="AW839" s="13" t="s">
        <v>35</v>
      </c>
      <c r="AX839" s="13" t="s">
        <v>76</v>
      </c>
      <c r="AY839" s="229" t="s">
        <v>175</v>
      </c>
    </row>
    <row r="840" s="16" customFormat="1">
      <c r="A840" s="16"/>
      <c r="B840" s="251"/>
      <c r="C840" s="252"/>
      <c r="D840" s="220" t="s">
        <v>183</v>
      </c>
      <c r="E840" s="253" t="s">
        <v>19</v>
      </c>
      <c r="F840" s="254" t="s">
        <v>192</v>
      </c>
      <c r="G840" s="252"/>
      <c r="H840" s="255">
        <v>5.9000000000000004</v>
      </c>
      <c r="I840" s="256"/>
      <c r="J840" s="252"/>
      <c r="K840" s="252"/>
      <c r="L840" s="257"/>
      <c r="M840" s="258"/>
      <c r="N840" s="259"/>
      <c r="O840" s="259"/>
      <c r="P840" s="259"/>
      <c r="Q840" s="259"/>
      <c r="R840" s="259"/>
      <c r="S840" s="259"/>
      <c r="T840" s="260"/>
      <c r="U840" s="16"/>
      <c r="V840" s="16"/>
      <c r="W840" s="16"/>
      <c r="X840" s="16"/>
      <c r="Y840" s="16"/>
      <c r="Z840" s="16"/>
      <c r="AA840" s="16"/>
      <c r="AB840" s="16"/>
      <c r="AC840" s="16"/>
      <c r="AD840" s="16"/>
      <c r="AE840" s="16"/>
      <c r="AT840" s="261" t="s">
        <v>183</v>
      </c>
      <c r="AU840" s="261" t="s">
        <v>85</v>
      </c>
      <c r="AV840" s="16" t="s">
        <v>176</v>
      </c>
      <c r="AW840" s="16" t="s">
        <v>35</v>
      </c>
      <c r="AX840" s="16" t="s">
        <v>76</v>
      </c>
      <c r="AY840" s="261" t="s">
        <v>175</v>
      </c>
    </row>
    <row r="841" s="15" customFormat="1">
      <c r="A841" s="15"/>
      <c r="B841" s="241"/>
      <c r="C841" s="242"/>
      <c r="D841" s="220" t="s">
        <v>183</v>
      </c>
      <c r="E841" s="243" t="s">
        <v>19</v>
      </c>
      <c r="F841" s="244" t="s">
        <v>1113</v>
      </c>
      <c r="G841" s="242"/>
      <c r="H841" s="243" t="s">
        <v>19</v>
      </c>
      <c r="I841" s="245"/>
      <c r="J841" s="242"/>
      <c r="K841" s="242"/>
      <c r="L841" s="246"/>
      <c r="M841" s="247"/>
      <c r="N841" s="248"/>
      <c r="O841" s="248"/>
      <c r="P841" s="248"/>
      <c r="Q841" s="248"/>
      <c r="R841" s="248"/>
      <c r="S841" s="248"/>
      <c r="T841" s="249"/>
      <c r="U841" s="15"/>
      <c r="V841" s="15"/>
      <c r="W841" s="15"/>
      <c r="X841" s="15"/>
      <c r="Y841" s="15"/>
      <c r="Z841" s="15"/>
      <c r="AA841" s="15"/>
      <c r="AB841" s="15"/>
      <c r="AC841" s="15"/>
      <c r="AD841" s="15"/>
      <c r="AE841" s="15"/>
      <c r="AT841" s="250" t="s">
        <v>183</v>
      </c>
      <c r="AU841" s="250" t="s">
        <v>85</v>
      </c>
      <c r="AV841" s="15" t="s">
        <v>36</v>
      </c>
      <c r="AW841" s="15" t="s">
        <v>35</v>
      </c>
      <c r="AX841" s="15" t="s">
        <v>76</v>
      </c>
      <c r="AY841" s="250" t="s">
        <v>175</v>
      </c>
    </row>
    <row r="842" s="13" customFormat="1">
      <c r="A842" s="13"/>
      <c r="B842" s="218"/>
      <c r="C842" s="219"/>
      <c r="D842" s="220" t="s">
        <v>183</v>
      </c>
      <c r="E842" s="221" t="s">
        <v>19</v>
      </c>
      <c r="F842" s="222" t="s">
        <v>1114</v>
      </c>
      <c r="G842" s="219"/>
      <c r="H842" s="223">
        <v>1.2</v>
      </c>
      <c r="I842" s="224"/>
      <c r="J842" s="219"/>
      <c r="K842" s="219"/>
      <c r="L842" s="225"/>
      <c r="M842" s="226"/>
      <c r="N842" s="227"/>
      <c r="O842" s="227"/>
      <c r="P842" s="227"/>
      <c r="Q842" s="227"/>
      <c r="R842" s="227"/>
      <c r="S842" s="227"/>
      <c r="T842" s="228"/>
      <c r="U842" s="13"/>
      <c r="V842" s="13"/>
      <c r="W842" s="13"/>
      <c r="X842" s="13"/>
      <c r="Y842" s="13"/>
      <c r="Z842" s="13"/>
      <c r="AA842" s="13"/>
      <c r="AB842" s="13"/>
      <c r="AC842" s="13"/>
      <c r="AD842" s="13"/>
      <c r="AE842" s="13"/>
      <c r="AT842" s="229" t="s">
        <v>183</v>
      </c>
      <c r="AU842" s="229" t="s">
        <v>85</v>
      </c>
      <c r="AV842" s="13" t="s">
        <v>85</v>
      </c>
      <c r="AW842" s="13" t="s">
        <v>35</v>
      </c>
      <c r="AX842" s="13" t="s">
        <v>76</v>
      </c>
      <c r="AY842" s="229" t="s">
        <v>175</v>
      </c>
    </row>
    <row r="843" s="13" customFormat="1">
      <c r="A843" s="13"/>
      <c r="B843" s="218"/>
      <c r="C843" s="219"/>
      <c r="D843" s="220" t="s">
        <v>183</v>
      </c>
      <c r="E843" s="221" t="s">
        <v>19</v>
      </c>
      <c r="F843" s="222" t="s">
        <v>1115</v>
      </c>
      <c r="G843" s="219"/>
      <c r="H843" s="223">
        <v>1.175</v>
      </c>
      <c r="I843" s="224"/>
      <c r="J843" s="219"/>
      <c r="K843" s="219"/>
      <c r="L843" s="225"/>
      <c r="M843" s="226"/>
      <c r="N843" s="227"/>
      <c r="O843" s="227"/>
      <c r="P843" s="227"/>
      <c r="Q843" s="227"/>
      <c r="R843" s="227"/>
      <c r="S843" s="227"/>
      <c r="T843" s="228"/>
      <c r="U843" s="13"/>
      <c r="V843" s="13"/>
      <c r="W843" s="13"/>
      <c r="X843" s="13"/>
      <c r="Y843" s="13"/>
      <c r="Z843" s="13"/>
      <c r="AA843" s="13"/>
      <c r="AB843" s="13"/>
      <c r="AC843" s="13"/>
      <c r="AD843" s="13"/>
      <c r="AE843" s="13"/>
      <c r="AT843" s="229" t="s">
        <v>183</v>
      </c>
      <c r="AU843" s="229" t="s">
        <v>85</v>
      </c>
      <c r="AV843" s="13" t="s">
        <v>85</v>
      </c>
      <c r="AW843" s="13" t="s">
        <v>35</v>
      </c>
      <c r="AX843" s="13" t="s">
        <v>76</v>
      </c>
      <c r="AY843" s="229" t="s">
        <v>175</v>
      </c>
    </row>
    <row r="844" s="13" customFormat="1">
      <c r="A844" s="13"/>
      <c r="B844" s="218"/>
      <c r="C844" s="219"/>
      <c r="D844" s="220" t="s">
        <v>183</v>
      </c>
      <c r="E844" s="221" t="s">
        <v>19</v>
      </c>
      <c r="F844" s="222" t="s">
        <v>1116</v>
      </c>
      <c r="G844" s="219"/>
      <c r="H844" s="223">
        <v>1.2250000000000001</v>
      </c>
      <c r="I844" s="224"/>
      <c r="J844" s="219"/>
      <c r="K844" s="219"/>
      <c r="L844" s="225"/>
      <c r="M844" s="226"/>
      <c r="N844" s="227"/>
      <c r="O844" s="227"/>
      <c r="P844" s="227"/>
      <c r="Q844" s="227"/>
      <c r="R844" s="227"/>
      <c r="S844" s="227"/>
      <c r="T844" s="228"/>
      <c r="U844" s="13"/>
      <c r="V844" s="13"/>
      <c r="W844" s="13"/>
      <c r="X844" s="13"/>
      <c r="Y844" s="13"/>
      <c r="Z844" s="13"/>
      <c r="AA844" s="13"/>
      <c r="AB844" s="13"/>
      <c r="AC844" s="13"/>
      <c r="AD844" s="13"/>
      <c r="AE844" s="13"/>
      <c r="AT844" s="229" t="s">
        <v>183</v>
      </c>
      <c r="AU844" s="229" t="s">
        <v>85</v>
      </c>
      <c r="AV844" s="13" t="s">
        <v>85</v>
      </c>
      <c r="AW844" s="13" t="s">
        <v>35</v>
      </c>
      <c r="AX844" s="13" t="s">
        <v>76</v>
      </c>
      <c r="AY844" s="229" t="s">
        <v>175</v>
      </c>
    </row>
    <row r="845" s="16" customFormat="1">
      <c r="A845" s="16"/>
      <c r="B845" s="251"/>
      <c r="C845" s="252"/>
      <c r="D845" s="220" t="s">
        <v>183</v>
      </c>
      <c r="E845" s="253" t="s">
        <v>19</v>
      </c>
      <c r="F845" s="254" t="s">
        <v>192</v>
      </c>
      <c r="G845" s="252"/>
      <c r="H845" s="255">
        <v>3.6000000000000001</v>
      </c>
      <c r="I845" s="256"/>
      <c r="J845" s="252"/>
      <c r="K845" s="252"/>
      <c r="L845" s="257"/>
      <c r="M845" s="258"/>
      <c r="N845" s="259"/>
      <c r="O845" s="259"/>
      <c r="P845" s="259"/>
      <c r="Q845" s="259"/>
      <c r="R845" s="259"/>
      <c r="S845" s="259"/>
      <c r="T845" s="260"/>
      <c r="U845" s="16"/>
      <c r="V845" s="16"/>
      <c r="W845" s="16"/>
      <c r="X845" s="16"/>
      <c r="Y845" s="16"/>
      <c r="Z845" s="16"/>
      <c r="AA845" s="16"/>
      <c r="AB845" s="16"/>
      <c r="AC845" s="16"/>
      <c r="AD845" s="16"/>
      <c r="AE845" s="16"/>
      <c r="AT845" s="261" t="s">
        <v>183</v>
      </c>
      <c r="AU845" s="261" t="s">
        <v>85</v>
      </c>
      <c r="AV845" s="16" t="s">
        <v>176</v>
      </c>
      <c r="AW845" s="16" t="s">
        <v>35</v>
      </c>
      <c r="AX845" s="16" t="s">
        <v>76</v>
      </c>
      <c r="AY845" s="261" t="s">
        <v>175</v>
      </c>
    </row>
    <row r="846" s="14" customFormat="1">
      <c r="A846" s="14"/>
      <c r="B846" s="230"/>
      <c r="C846" s="231"/>
      <c r="D846" s="220" t="s">
        <v>183</v>
      </c>
      <c r="E846" s="232" t="s">
        <v>19</v>
      </c>
      <c r="F846" s="233" t="s">
        <v>186</v>
      </c>
      <c r="G846" s="231"/>
      <c r="H846" s="234">
        <v>9.5</v>
      </c>
      <c r="I846" s="235"/>
      <c r="J846" s="231"/>
      <c r="K846" s="231"/>
      <c r="L846" s="236"/>
      <c r="M846" s="237"/>
      <c r="N846" s="238"/>
      <c r="O846" s="238"/>
      <c r="P846" s="238"/>
      <c r="Q846" s="238"/>
      <c r="R846" s="238"/>
      <c r="S846" s="238"/>
      <c r="T846" s="239"/>
      <c r="U846" s="14"/>
      <c r="V846" s="14"/>
      <c r="W846" s="14"/>
      <c r="X846" s="14"/>
      <c r="Y846" s="14"/>
      <c r="Z846" s="14"/>
      <c r="AA846" s="14"/>
      <c r="AB846" s="14"/>
      <c r="AC846" s="14"/>
      <c r="AD846" s="14"/>
      <c r="AE846" s="14"/>
      <c r="AT846" s="240" t="s">
        <v>183</v>
      </c>
      <c r="AU846" s="240" t="s">
        <v>85</v>
      </c>
      <c r="AV846" s="14" t="s">
        <v>181</v>
      </c>
      <c r="AW846" s="14" t="s">
        <v>35</v>
      </c>
      <c r="AX846" s="14" t="s">
        <v>36</v>
      </c>
      <c r="AY846" s="240" t="s">
        <v>175</v>
      </c>
    </row>
    <row r="847" s="12" customFormat="1" ht="22.8" customHeight="1">
      <c r="A847" s="12"/>
      <c r="B847" s="188"/>
      <c r="C847" s="189"/>
      <c r="D847" s="190" t="s">
        <v>75</v>
      </c>
      <c r="E847" s="202" t="s">
        <v>1121</v>
      </c>
      <c r="F847" s="202" t="s">
        <v>1122</v>
      </c>
      <c r="G847" s="189"/>
      <c r="H847" s="189"/>
      <c r="I847" s="192"/>
      <c r="J847" s="203">
        <f>BK847</f>
        <v>0</v>
      </c>
      <c r="K847" s="189"/>
      <c r="L847" s="194"/>
      <c r="M847" s="195"/>
      <c r="N847" s="196"/>
      <c r="O847" s="196"/>
      <c r="P847" s="197">
        <f>SUM(P848:P854)</f>
        <v>0</v>
      </c>
      <c r="Q847" s="196"/>
      <c r="R847" s="197">
        <f>SUM(R848:R854)</f>
        <v>0.086214679999999988</v>
      </c>
      <c r="S847" s="196"/>
      <c r="T847" s="198">
        <f>SUM(T848:T854)</f>
        <v>0</v>
      </c>
      <c r="U847" s="12"/>
      <c r="V847" s="12"/>
      <c r="W847" s="12"/>
      <c r="X847" s="12"/>
      <c r="Y847" s="12"/>
      <c r="Z847" s="12"/>
      <c r="AA847" s="12"/>
      <c r="AB847" s="12"/>
      <c r="AC847" s="12"/>
      <c r="AD847" s="12"/>
      <c r="AE847" s="12"/>
      <c r="AR847" s="199" t="s">
        <v>85</v>
      </c>
      <c r="AT847" s="200" t="s">
        <v>75</v>
      </c>
      <c r="AU847" s="200" t="s">
        <v>36</v>
      </c>
      <c r="AY847" s="199" t="s">
        <v>175</v>
      </c>
      <c r="BK847" s="201">
        <f>SUM(BK848:BK854)</f>
        <v>0</v>
      </c>
    </row>
    <row r="848" s="2" customFormat="1" ht="24.15" customHeight="1">
      <c r="A848" s="40"/>
      <c r="B848" s="41"/>
      <c r="C848" s="204" t="s">
        <v>1123</v>
      </c>
      <c r="D848" s="204" t="s">
        <v>178</v>
      </c>
      <c r="E848" s="205" t="s">
        <v>1124</v>
      </c>
      <c r="F848" s="206" t="s">
        <v>1125</v>
      </c>
      <c r="G848" s="207" t="s">
        <v>88</v>
      </c>
      <c r="H848" s="208">
        <v>297.29199999999997</v>
      </c>
      <c r="I848" s="209"/>
      <c r="J848" s="210">
        <f>ROUND(I848*H848,2)</f>
        <v>0</v>
      </c>
      <c r="K848" s="211"/>
      <c r="L848" s="46"/>
      <c r="M848" s="212" t="s">
        <v>19</v>
      </c>
      <c r="N848" s="213" t="s">
        <v>47</v>
      </c>
      <c r="O848" s="86"/>
      <c r="P848" s="214">
        <f>O848*H848</f>
        <v>0</v>
      </c>
      <c r="Q848" s="214">
        <v>0.00029</v>
      </c>
      <c r="R848" s="214">
        <f>Q848*H848</f>
        <v>0.086214679999999988</v>
      </c>
      <c r="S848" s="214">
        <v>0</v>
      </c>
      <c r="T848" s="215">
        <f>S848*H848</f>
        <v>0</v>
      </c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  <c r="AE848" s="40"/>
      <c r="AR848" s="216" t="s">
        <v>277</v>
      </c>
      <c r="AT848" s="216" t="s">
        <v>178</v>
      </c>
      <c r="AU848" s="216" t="s">
        <v>85</v>
      </c>
      <c r="AY848" s="19" t="s">
        <v>175</v>
      </c>
      <c r="BE848" s="217">
        <f>IF(N848="základní",J848,0)</f>
        <v>0</v>
      </c>
      <c r="BF848" s="217">
        <f>IF(N848="snížená",J848,0)</f>
        <v>0</v>
      </c>
      <c r="BG848" s="217">
        <f>IF(N848="zákl. přenesená",J848,0)</f>
        <v>0</v>
      </c>
      <c r="BH848" s="217">
        <f>IF(N848="sníž. přenesená",J848,0)</f>
        <v>0</v>
      </c>
      <c r="BI848" s="217">
        <f>IF(N848="nulová",J848,0)</f>
        <v>0</v>
      </c>
      <c r="BJ848" s="19" t="s">
        <v>36</v>
      </c>
      <c r="BK848" s="217">
        <f>ROUND(I848*H848,2)</f>
        <v>0</v>
      </c>
      <c r="BL848" s="19" t="s">
        <v>277</v>
      </c>
      <c r="BM848" s="216" t="s">
        <v>1126</v>
      </c>
    </row>
    <row r="849" s="13" customFormat="1">
      <c r="A849" s="13"/>
      <c r="B849" s="218"/>
      <c r="C849" s="219"/>
      <c r="D849" s="220" t="s">
        <v>183</v>
      </c>
      <c r="E849" s="221" t="s">
        <v>19</v>
      </c>
      <c r="F849" s="222" t="s">
        <v>119</v>
      </c>
      <c r="G849" s="219"/>
      <c r="H849" s="223">
        <v>282.65199999999999</v>
      </c>
      <c r="I849" s="224"/>
      <c r="J849" s="219"/>
      <c r="K849" s="219"/>
      <c r="L849" s="225"/>
      <c r="M849" s="226"/>
      <c r="N849" s="227"/>
      <c r="O849" s="227"/>
      <c r="P849" s="227"/>
      <c r="Q849" s="227"/>
      <c r="R849" s="227"/>
      <c r="S849" s="227"/>
      <c r="T849" s="228"/>
      <c r="U849" s="13"/>
      <c r="V849" s="13"/>
      <c r="W849" s="13"/>
      <c r="X849" s="13"/>
      <c r="Y849" s="13"/>
      <c r="Z849" s="13"/>
      <c r="AA849" s="13"/>
      <c r="AB849" s="13"/>
      <c r="AC849" s="13"/>
      <c r="AD849" s="13"/>
      <c r="AE849" s="13"/>
      <c r="AT849" s="229" t="s">
        <v>183</v>
      </c>
      <c r="AU849" s="229" t="s">
        <v>85</v>
      </c>
      <c r="AV849" s="13" t="s">
        <v>85</v>
      </c>
      <c r="AW849" s="13" t="s">
        <v>35</v>
      </c>
      <c r="AX849" s="13" t="s">
        <v>76</v>
      </c>
      <c r="AY849" s="229" t="s">
        <v>175</v>
      </c>
    </row>
    <row r="850" s="16" customFormat="1">
      <c r="A850" s="16"/>
      <c r="B850" s="251"/>
      <c r="C850" s="252"/>
      <c r="D850" s="220" t="s">
        <v>183</v>
      </c>
      <c r="E850" s="253" t="s">
        <v>19</v>
      </c>
      <c r="F850" s="254" t="s">
        <v>192</v>
      </c>
      <c r="G850" s="252"/>
      <c r="H850" s="255">
        <v>282.65199999999999</v>
      </c>
      <c r="I850" s="256"/>
      <c r="J850" s="252"/>
      <c r="K850" s="252"/>
      <c r="L850" s="257"/>
      <c r="M850" s="258"/>
      <c r="N850" s="259"/>
      <c r="O850" s="259"/>
      <c r="P850" s="259"/>
      <c r="Q850" s="259"/>
      <c r="R850" s="259"/>
      <c r="S850" s="259"/>
      <c r="T850" s="260"/>
      <c r="U850" s="16"/>
      <c r="V850" s="16"/>
      <c r="W850" s="16"/>
      <c r="X850" s="16"/>
      <c r="Y850" s="16"/>
      <c r="Z850" s="16"/>
      <c r="AA850" s="16"/>
      <c r="AB850" s="16"/>
      <c r="AC850" s="16"/>
      <c r="AD850" s="16"/>
      <c r="AE850" s="16"/>
      <c r="AT850" s="261" t="s">
        <v>183</v>
      </c>
      <c r="AU850" s="261" t="s">
        <v>85</v>
      </c>
      <c r="AV850" s="16" t="s">
        <v>176</v>
      </c>
      <c r="AW850" s="16" t="s">
        <v>35</v>
      </c>
      <c r="AX850" s="16" t="s">
        <v>76</v>
      </c>
      <c r="AY850" s="261" t="s">
        <v>175</v>
      </c>
    </row>
    <row r="851" s="13" customFormat="1">
      <c r="A851" s="13"/>
      <c r="B851" s="218"/>
      <c r="C851" s="219"/>
      <c r="D851" s="220" t="s">
        <v>183</v>
      </c>
      <c r="E851" s="221" t="s">
        <v>19</v>
      </c>
      <c r="F851" s="222" t="s">
        <v>94</v>
      </c>
      <c r="G851" s="219"/>
      <c r="H851" s="223">
        <v>6.7699999999999996</v>
      </c>
      <c r="I851" s="224"/>
      <c r="J851" s="219"/>
      <c r="K851" s="219"/>
      <c r="L851" s="225"/>
      <c r="M851" s="226"/>
      <c r="N851" s="227"/>
      <c r="O851" s="227"/>
      <c r="P851" s="227"/>
      <c r="Q851" s="227"/>
      <c r="R851" s="227"/>
      <c r="S851" s="227"/>
      <c r="T851" s="228"/>
      <c r="U851" s="13"/>
      <c r="V851" s="13"/>
      <c r="W851" s="13"/>
      <c r="X851" s="13"/>
      <c r="Y851" s="13"/>
      <c r="Z851" s="13"/>
      <c r="AA851" s="13"/>
      <c r="AB851" s="13"/>
      <c r="AC851" s="13"/>
      <c r="AD851" s="13"/>
      <c r="AE851" s="13"/>
      <c r="AT851" s="229" t="s">
        <v>183</v>
      </c>
      <c r="AU851" s="229" t="s">
        <v>85</v>
      </c>
      <c r="AV851" s="13" t="s">
        <v>85</v>
      </c>
      <c r="AW851" s="13" t="s">
        <v>35</v>
      </c>
      <c r="AX851" s="13" t="s">
        <v>76</v>
      </c>
      <c r="AY851" s="229" t="s">
        <v>175</v>
      </c>
    </row>
    <row r="852" s="13" customFormat="1">
      <c r="A852" s="13"/>
      <c r="B852" s="218"/>
      <c r="C852" s="219"/>
      <c r="D852" s="220" t="s">
        <v>183</v>
      </c>
      <c r="E852" s="221" t="s">
        <v>19</v>
      </c>
      <c r="F852" s="222" t="s">
        <v>97</v>
      </c>
      <c r="G852" s="219"/>
      <c r="H852" s="223">
        <v>7.8700000000000001</v>
      </c>
      <c r="I852" s="224"/>
      <c r="J852" s="219"/>
      <c r="K852" s="219"/>
      <c r="L852" s="225"/>
      <c r="M852" s="226"/>
      <c r="N852" s="227"/>
      <c r="O852" s="227"/>
      <c r="P852" s="227"/>
      <c r="Q852" s="227"/>
      <c r="R852" s="227"/>
      <c r="S852" s="227"/>
      <c r="T852" s="228"/>
      <c r="U852" s="13"/>
      <c r="V852" s="13"/>
      <c r="W852" s="13"/>
      <c r="X852" s="13"/>
      <c r="Y852" s="13"/>
      <c r="Z852" s="13"/>
      <c r="AA852" s="13"/>
      <c r="AB852" s="13"/>
      <c r="AC852" s="13"/>
      <c r="AD852" s="13"/>
      <c r="AE852" s="13"/>
      <c r="AT852" s="229" t="s">
        <v>183</v>
      </c>
      <c r="AU852" s="229" t="s">
        <v>85</v>
      </c>
      <c r="AV852" s="13" t="s">
        <v>85</v>
      </c>
      <c r="AW852" s="13" t="s">
        <v>35</v>
      </c>
      <c r="AX852" s="13" t="s">
        <v>76</v>
      </c>
      <c r="AY852" s="229" t="s">
        <v>175</v>
      </c>
    </row>
    <row r="853" s="16" customFormat="1">
      <c r="A853" s="16"/>
      <c r="B853" s="251"/>
      <c r="C853" s="252"/>
      <c r="D853" s="220" t="s">
        <v>183</v>
      </c>
      <c r="E853" s="253" t="s">
        <v>19</v>
      </c>
      <c r="F853" s="254" t="s">
        <v>192</v>
      </c>
      <c r="G853" s="252"/>
      <c r="H853" s="255">
        <v>14.640000000000001</v>
      </c>
      <c r="I853" s="256"/>
      <c r="J853" s="252"/>
      <c r="K853" s="252"/>
      <c r="L853" s="257"/>
      <c r="M853" s="258"/>
      <c r="N853" s="259"/>
      <c r="O853" s="259"/>
      <c r="P853" s="259"/>
      <c r="Q853" s="259"/>
      <c r="R853" s="259"/>
      <c r="S853" s="259"/>
      <c r="T853" s="260"/>
      <c r="U853" s="16"/>
      <c r="V853" s="16"/>
      <c r="W853" s="16"/>
      <c r="X853" s="16"/>
      <c r="Y853" s="16"/>
      <c r="Z853" s="16"/>
      <c r="AA853" s="16"/>
      <c r="AB853" s="16"/>
      <c r="AC853" s="16"/>
      <c r="AD853" s="16"/>
      <c r="AE853" s="16"/>
      <c r="AT853" s="261" t="s">
        <v>183</v>
      </c>
      <c r="AU853" s="261" t="s">
        <v>85</v>
      </c>
      <c r="AV853" s="16" t="s">
        <v>176</v>
      </c>
      <c r="AW853" s="16" t="s">
        <v>35</v>
      </c>
      <c r="AX853" s="16" t="s">
        <v>76</v>
      </c>
      <c r="AY853" s="261" t="s">
        <v>175</v>
      </c>
    </row>
    <row r="854" s="14" customFormat="1">
      <c r="A854" s="14"/>
      <c r="B854" s="230"/>
      <c r="C854" s="231"/>
      <c r="D854" s="220" t="s">
        <v>183</v>
      </c>
      <c r="E854" s="232" t="s">
        <v>19</v>
      </c>
      <c r="F854" s="233" t="s">
        <v>186</v>
      </c>
      <c r="G854" s="231"/>
      <c r="H854" s="234">
        <v>297.29199999999997</v>
      </c>
      <c r="I854" s="235"/>
      <c r="J854" s="231"/>
      <c r="K854" s="231"/>
      <c r="L854" s="236"/>
      <c r="M854" s="237"/>
      <c r="N854" s="238"/>
      <c r="O854" s="238"/>
      <c r="P854" s="238"/>
      <c r="Q854" s="238"/>
      <c r="R854" s="238"/>
      <c r="S854" s="238"/>
      <c r="T854" s="239"/>
      <c r="U854" s="14"/>
      <c r="V854" s="14"/>
      <c r="W854" s="14"/>
      <c r="X854" s="14"/>
      <c r="Y854" s="14"/>
      <c r="Z854" s="14"/>
      <c r="AA854" s="14"/>
      <c r="AB854" s="14"/>
      <c r="AC854" s="14"/>
      <c r="AD854" s="14"/>
      <c r="AE854" s="14"/>
      <c r="AT854" s="240" t="s">
        <v>183</v>
      </c>
      <c r="AU854" s="240" t="s">
        <v>85</v>
      </c>
      <c r="AV854" s="14" t="s">
        <v>181</v>
      </c>
      <c r="AW854" s="14" t="s">
        <v>35</v>
      </c>
      <c r="AX854" s="14" t="s">
        <v>36</v>
      </c>
      <c r="AY854" s="240" t="s">
        <v>175</v>
      </c>
    </row>
    <row r="855" s="12" customFormat="1" ht="25.92" customHeight="1">
      <c r="A855" s="12"/>
      <c r="B855" s="188"/>
      <c r="C855" s="189"/>
      <c r="D855" s="190" t="s">
        <v>75</v>
      </c>
      <c r="E855" s="191" t="s">
        <v>265</v>
      </c>
      <c r="F855" s="191" t="s">
        <v>1127</v>
      </c>
      <c r="G855" s="189"/>
      <c r="H855" s="189"/>
      <c r="I855" s="192"/>
      <c r="J855" s="193">
        <f>BK855</f>
        <v>0</v>
      </c>
      <c r="K855" s="189"/>
      <c r="L855" s="194"/>
      <c r="M855" s="195"/>
      <c r="N855" s="196"/>
      <c r="O855" s="196"/>
      <c r="P855" s="197">
        <f>P856</f>
        <v>0</v>
      </c>
      <c r="Q855" s="196"/>
      <c r="R855" s="197">
        <f>R856</f>
        <v>0</v>
      </c>
      <c r="S855" s="196"/>
      <c r="T855" s="198">
        <f>T856</f>
        <v>0</v>
      </c>
      <c r="U855" s="12"/>
      <c r="V855" s="12"/>
      <c r="W855" s="12"/>
      <c r="X855" s="12"/>
      <c r="Y855" s="12"/>
      <c r="Z855" s="12"/>
      <c r="AA855" s="12"/>
      <c r="AB855" s="12"/>
      <c r="AC855" s="12"/>
      <c r="AD855" s="12"/>
      <c r="AE855" s="12"/>
      <c r="AR855" s="199" t="s">
        <v>176</v>
      </c>
      <c r="AT855" s="200" t="s">
        <v>75</v>
      </c>
      <c r="AU855" s="200" t="s">
        <v>76</v>
      </c>
      <c r="AY855" s="199" t="s">
        <v>175</v>
      </c>
      <c r="BK855" s="201">
        <f>BK856</f>
        <v>0</v>
      </c>
    </row>
    <row r="856" s="12" customFormat="1" ht="22.8" customHeight="1">
      <c r="A856" s="12"/>
      <c r="B856" s="188"/>
      <c r="C856" s="189"/>
      <c r="D856" s="190" t="s">
        <v>75</v>
      </c>
      <c r="E856" s="202" t="s">
        <v>1128</v>
      </c>
      <c r="F856" s="202" t="s">
        <v>1129</v>
      </c>
      <c r="G856" s="189"/>
      <c r="H856" s="189"/>
      <c r="I856" s="192"/>
      <c r="J856" s="203">
        <f>BK856</f>
        <v>0</v>
      </c>
      <c r="K856" s="189"/>
      <c r="L856" s="194"/>
      <c r="M856" s="195"/>
      <c r="N856" s="196"/>
      <c r="O856" s="196"/>
      <c r="P856" s="197">
        <f>SUM(P857:P879)</f>
        <v>0</v>
      </c>
      <c r="Q856" s="196"/>
      <c r="R856" s="197">
        <f>SUM(R857:R879)</f>
        <v>0</v>
      </c>
      <c r="S856" s="196"/>
      <c r="T856" s="198">
        <f>SUM(T857:T879)</f>
        <v>0</v>
      </c>
      <c r="U856" s="12"/>
      <c r="V856" s="12"/>
      <c r="W856" s="12"/>
      <c r="X856" s="12"/>
      <c r="Y856" s="12"/>
      <c r="Z856" s="12"/>
      <c r="AA856" s="12"/>
      <c r="AB856" s="12"/>
      <c r="AC856" s="12"/>
      <c r="AD856" s="12"/>
      <c r="AE856" s="12"/>
      <c r="AR856" s="199" t="s">
        <v>176</v>
      </c>
      <c r="AT856" s="200" t="s">
        <v>75</v>
      </c>
      <c r="AU856" s="200" t="s">
        <v>36</v>
      </c>
      <c r="AY856" s="199" t="s">
        <v>175</v>
      </c>
      <c r="BK856" s="201">
        <f>SUM(BK857:BK879)</f>
        <v>0</v>
      </c>
    </row>
    <row r="857" s="2" customFormat="1" ht="14.4" customHeight="1">
      <c r="A857" s="40"/>
      <c r="B857" s="41"/>
      <c r="C857" s="204" t="s">
        <v>1130</v>
      </c>
      <c r="D857" s="204" t="s">
        <v>178</v>
      </c>
      <c r="E857" s="205" t="s">
        <v>1131</v>
      </c>
      <c r="F857" s="206" t="s">
        <v>1132</v>
      </c>
      <c r="G857" s="207" t="s">
        <v>378</v>
      </c>
      <c r="H857" s="208">
        <v>1</v>
      </c>
      <c r="I857" s="209"/>
      <c r="J857" s="210">
        <f>ROUND(I857*H857,2)</f>
        <v>0</v>
      </c>
      <c r="K857" s="211"/>
      <c r="L857" s="46"/>
      <c r="M857" s="212" t="s">
        <v>19</v>
      </c>
      <c r="N857" s="213" t="s">
        <v>47</v>
      </c>
      <c r="O857" s="86"/>
      <c r="P857" s="214">
        <f>O857*H857</f>
        <v>0</v>
      </c>
      <c r="Q857" s="214">
        <v>0</v>
      </c>
      <c r="R857" s="214">
        <f>Q857*H857</f>
        <v>0</v>
      </c>
      <c r="S857" s="214">
        <v>0</v>
      </c>
      <c r="T857" s="215">
        <f>S857*H857</f>
        <v>0</v>
      </c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  <c r="AE857" s="40"/>
      <c r="AR857" s="216" t="s">
        <v>550</v>
      </c>
      <c r="AT857" s="216" t="s">
        <v>178</v>
      </c>
      <c r="AU857" s="216" t="s">
        <v>85</v>
      </c>
      <c r="AY857" s="19" t="s">
        <v>175</v>
      </c>
      <c r="BE857" s="217">
        <f>IF(N857="základní",J857,0)</f>
        <v>0</v>
      </c>
      <c r="BF857" s="217">
        <f>IF(N857="snížená",J857,0)</f>
        <v>0</v>
      </c>
      <c r="BG857" s="217">
        <f>IF(N857="zákl. přenesená",J857,0)</f>
        <v>0</v>
      </c>
      <c r="BH857" s="217">
        <f>IF(N857="sníž. přenesená",J857,0)</f>
        <v>0</v>
      </c>
      <c r="BI857" s="217">
        <f>IF(N857="nulová",J857,0)</f>
        <v>0</v>
      </c>
      <c r="BJ857" s="19" t="s">
        <v>36</v>
      </c>
      <c r="BK857" s="217">
        <f>ROUND(I857*H857,2)</f>
        <v>0</v>
      </c>
      <c r="BL857" s="19" t="s">
        <v>550</v>
      </c>
      <c r="BM857" s="216" t="s">
        <v>1133</v>
      </c>
    </row>
    <row r="858" s="15" customFormat="1">
      <c r="A858" s="15"/>
      <c r="B858" s="241"/>
      <c r="C858" s="242"/>
      <c r="D858" s="220" t="s">
        <v>183</v>
      </c>
      <c r="E858" s="243" t="s">
        <v>19</v>
      </c>
      <c r="F858" s="244" t="s">
        <v>1134</v>
      </c>
      <c r="G858" s="242"/>
      <c r="H858" s="243" t="s">
        <v>19</v>
      </c>
      <c r="I858" s="245"/>
      <c r="J858" s="242"/>
      <c r="K858" s="242"/>
      <c r="L858" s="246"/>
      <c r="M858" s="247"/>
      <c r="N858" s="248"/>
      <c r="O858" s="248"/>
      <c r="P858" s="248"/>
      <c r="Q858" s="248"/>
      <c r="R858" s="248"/>
      <c r="S858" s="248"/>
      <c r="T858" s="249"/>
      <c r="U858" s="15"/>
      <c r="V858" s="15"/>
      <c r="W858" s="15"/>
      <c r="X858" s="15"/>
      <c r="Y858" s="15"/>
      <c r="Z858" s="15"/>
      <c r="AA858" s="15"/>
      <c r="AB858" s="15"/>
      <c r="AC858" s="15"/>
      <c r="AD858" s="15"/>
      <c r="AE858" s="15"/>
      <c r="AT858" s="250" t="s">
        <v>183</v>
      </c>
      <c r="AU858" s="250" t="s">
        <v>85</v>
      </c>
      <c r="AV858" s="15" t="s">
        <v>36</v>
      </c>
      <c r="AW858" s="15" t="s">
        <v>35</v>
      </c>
      <c r="AX858" s="15" t="s">
        <v>76</v>
      </c>
      <c r="AY858" s="250" t="s">
        <v>175</v>
      </c>
    </row>
    <row r="859" s="15" customFormat="1">
      <c r="A859" s="15"/>
      <c r="B859" s="241"/>
      <c r="C859" s="242"/>
      <c r="D859" s="220" t="s">
        <v>183</v>
      </c>
      <c r="E859" s="243" t="s">
        <v>19</v>
      </c>
      <c r="F859" s="244" t="s">
        <v>1135</v>
      </c>
      <c r="G859" s="242"/>
      <c r="H859" s="243" t="s">
        <v>19</v>
      </c>
      <c r="I859" s="245"/>
      <c r="J859" s="242"/>
      <c r="K859" s="242"/>
      <c r="L859" s="246"/>
      <c r="M859" s="247"/>
      <c r="N859" s="248"/>
      <c r="O859" s="248"/>
      <c r="P859" s="248"/>
      <c r="Q859" s="248"/>
      <c r="R859" s="248"/>
      <c r="S859" s="248"/>
      <c r="T859" s="249"/>
      <c r="U859" s="15"/>
      <c r="V859" s="15"/>
      <c r="W859" s="15"/>
      <c r="X859" s="15"/>
      <c r="Y859" s="15"/>
      <c r="Z859" s="15"/>
      <c r="AA859" s="15"/>
      <c r="AB859" s="15"/>
      <c r="AC859" s="15"/>
      <c r="AD859" s="15"/>
      <c r="AE859" s="15"/>
      <c r="AT859" s="250" t="s">
        <v>183</v>
      </c>
      <c r="AU859" s="250" t="s">
        <v>85</v>
      </c>
      <c r="AV859" s="15" t="s">
        <v>36</v>
      </c>
      <c r="AW859" s="15" t="s">
        <v>35</v>
      </c>
      <c r="AX859" s="15" t="s">
        <v>76</v>
      </c>
      <c r="AY859" s="250" t="s">
        <v>175</v>
      </c>
    </row>
    <row r="860" s="15" customFormat="1">
      <c r="A860" s="15"/>
      <c r="B860" s="241"/>
      <c r="C860" s="242"/>
      <c r="D860" s="220" t="s">
        <v>183</v>
      </c>
      <c r="E860" s="243" t="s">
        <v>19</v>
      </c>
      <c r="F860" s="244" t="s">
        <v>1136</v>
      </c>
      <c r="G860" s="242"/>
      <c r="H860" s="243" t="s">
        <v>19</v>
      </c>
      <c r="I860" s="245"/>
      <c r="J860" s="242"/>
      <c r="K860" s="242"/>
      <c r="L860" s="246"/>
      <c r="M860" s="247"/>
      <c r="N860" s="248"/>
      <c r="O860" s="248"/>
      <c r="P860" s="248"/>
      <c r="Q860" s="248"/>
      <c r="R860" s="248"/>
      <c r="S860" s="248"/>
      <c r="T860" s="249"/>
      <c r="U860" s="15"/>
      <c r="V860" s="15"/>
      <c r="W860" s="15"/>
      <c r="X860" s="15"/>
      <c r="Y860" s="15"/>
      <c r="Z860" s="15"/>
      <c r="AA860" s="15"/>
      <c r="AB860" s="15"/>
      <c r="AC860" s="15"/>
      <c r="AD860" s="15"/>
      <c r="AE860" s="15"/>
      <c r="AT860" s="250" t="s">
        <v>183</v>
      </c>
      <c r="AU860" s="250" t="s">
        <v>85</v>
      </c>
      <c r="AV860" s="15" t="s">
        <v>36</v>
      </c>
      <c r="AW860" s="15" t="s">
        <v>35</v>
      </c>
      <c r="AX860" s="15" t="s">
        <v>76</v>
      </c>
      <c r="AY860" s="250" t="s">
        <v>175</v>
      </c>
    </row>
    <row r="861" s="15" customFormat="1">
      <c r="A861" s="15"/>
      <c r="B861" s="241"/>
      <c r="C861" s="242"/>
      <c r="D861" s="220" t="s">
        <v>183</v>
      </c>
      <c r="E861" s="243" t="s">
        <v>19</v>
      </c>
      <c r="F861" s="244" t="s">
        <v>1137</v>
      </c>
      <c r="G861" s="242"/>
      <c r="H861" s="243" t="s">
        <v>19</v>
      </c>
      <c r="I861" s="245"/>
      <c r="J861" s="242"/>
      <c r="K861" s="242"/>
      <c r="L861" s="246"/>
      <c r="M861" s="247"/>
      <c r="N861" s="248"/>
      <c r="O861" s="248"/>
      <c r="P861" s="248"/>
      <c r="Q861" s="248"/>
      <c r="R861" s="248"/>
      <c r="S861" s="248"/>
      <c r="T861" s="249"/>
      <c r="U861" s="15"/>
      <c r="V861" s="15"/>
      <c r="W861" s="15"/>
      <c r="X861" s="15"/>
      <c r="Y861" s="15"/>
      <c r="Z861" s="15"/>
      <c r="AA861" s="15"/>
      <c r="AB861" s="15"/>
      <c r="AC861" s="15"/>
      <c r="AD861" s="15"/>
      <c r="AE861" s="15"/>
      <c r="AT861" s="250" t="s">
        <v>183</v>
      </c>
      <c r="AU861" s="250" t="s">
        <v>85</v>
      </c>
      <c r="AV861" s="15" t="s">
        <v>36</v>
      </c>
      <c r="AW861" s="15" t="s">
        <v>35</v>
      </c>
      <c r="AX861" s="15" t="s">
        <v>76</v>
      </c>
      <c r="AY861" s="250" t="s">
        <v>175</v>
      </c>
    </row>
    <row r="862" s="15" customFormat="1">
      <c r="A862" s="15"/>
      <c r="B862" s="241"/>
      <c r="C862" s="242"/>
      <c r="D862" s="220" t="s">
        <v>183</v>
      </c>
      <c r="E862" s="243" t="s">
        <v>19</v>
      </c>
      <c r="F862" s="244" t="s">
        <v>1138</v>
      </c>
      <c r="G862" s="242"/>
      <c r="H862" s="243" t="s">
        <v>19</v>
      </c>
      <c r="I862" s="245"/>
      <c r="J862" s="242"/>
      <c r="K862" s="242"/>
      <c r="L862" s="246"/>
      <c r="M862" s="247"/>
      <c r="N862" s="248"/>
      <c r="O862" s="248"/>
      <c r="P862" s="248"/>
      <c r="Q862" s="248"/>
      <c r="R862" s="248"/>
      <c r="S862" s="248"/>
      <c r="T862" s="249"/>
      <c r="U862" s="15"/>
      <c r="V862" s="15"/>
      <c r="W862" s="15"/>
      <c r="X862" s="15"/>
      <c r="Y862" s="15"/>
      <c r="Z862" s="15"/>
      <c r="AA862" s="15"/>
      <c r="AB862" s="15"/>
      <c r="AC862" s="15"/>
      <c r="AD862" s="15"/>
      <c r="AE862" s="15"/>
      <c r="AT862" s="250" t="s">
        <v>183</v>
      </c>
      <c r="AU862" s="250" t="s">
        <v>85</v>
      </c>
      <c r="AV862" s="15" t="s">
        <v>36</v>
      </c>
      <c r="AW862" s="15" t="s">
        <v>35</v>
      </c>
      <c r="AX862" s="15" t="s">
        <v>76</v>
      </c>
      <c r="AY862" s="250" t="s">
        <v>175</v>
      </c>
    </row>
    <row r="863" s="15" customFormat="1">
      <c r="A863" s="15"/>
      <c r="B863" s="241"/>
      <c r="C863" s="242"/>
      <c r="D863" s="220" t="s">
        <v>183</v>
      </c>
      <c r="E863" s="243" t="s">
        <v>19</v>
      </c>
      <c r="F863" s="244" t="s">
        <v>1139</v>
      </c>
      <c r="G863" s="242"/>
      <c r="H863" s="243" t="s">
        <v>19</v>
      </c>
      <c r="I863" s="245"/>
      <c r="J863" s="242"/>
      <c r="K863" s="242"/>
      <c r="L863" s="246"/>
      <c r="M863" s="247"/>
      <c r="N863" s="248"/>
      <c r="O863" s="248"/>
      <c r="P863" s="248"/>
      <c r="Q863" s="248"/>
      <c r="R863" s="248"/>
      <c r="S863" s="248"/>
      <c r="T863" s="249"/>
      <c r="U863" s="15"/>
      <c r="V863" s="15"/>
      <c r="W863" s="15"/>
      <c r="X863" s="15"/>
      <c r="Y863" s="15"/>
      <c r="Z863" s="15"/>
      <c r="AA863" s="15"/>
      <c r="AB863" s="15"/>
      <c r="AC863" s="15"/>
      <c r="AD863" s="15"/>
      <c r="AE863" s="15"/>
      <c r="AT863" s="250" t="s">
        <v>183</v>
      </c>
      <c r="AU863" s="250" t="s">
        <v>85</v>
      </c>
      <c r="AV863" s="15" t="s">
        <v>36</v>
      </c>
      <c r="AW863" s="15" t="s">
        <v>35</v>
      </c>
      <c r="AX863" s="15" t="s">
        <v>76</v>
      </c>
      <c r="AY863" s="250" t="s">
        <v>175</v>
      </c>
    </row>
    <row r="864" s="15" customFormat="1">
      <c r="A864" s="15"/>
      <c r="B864" s="241"/>
      <c r="C864" s="242"/>
      <c r="D864" s="220" t="s">
        <v>183</v>
      </c>
      <c r="E864" s="243" t="s">
        <v>19</v>
      </c>
      <c r="F864" s="244" t="s">
        <v>1140</v>
      </c>
      <c r="G864" s="242"/>
      <c r="H864" s="243" t="s">
        <v>19</v>
      </c>
      <c r="I864" s="245"/>
      <c r="J864" s="242"/>
      <c r="K864" s="242"/>
      <c r="L864" s="246"/>
      <c r="M864" s="247"/>
      <c r="N864" s="248"/>
      <c r="O864" s="248"/>
      <c r="P864" s="248"/>
      <c r="Q864" s="248"/>
      <c r="R864" s="248"/>
      <c r="S864" s="248"/>
      <c r="T864" s="249"/>
      <c r="U864" s="15"/>
      <c r="V864" s="15"/>
      <c r="W864" s="15"/>
      <c r="X864" s="15"/>
      <c r="Y864" s="15"/>
      <c r="Z864" s="15"/>
      <c r="AA864" s="15"/>
      <c r="AB864" s="15"/>
      <c r="AC864" s="15"/>
      <c r="AD864" s="15"/>
      <c r="AE864" s="15"/>
      <c r="AT864" s="250" t="s">
        <v>183</v>
      </c>
      <c r="AU864" s="250" t="s">
        <v>85</v>
      </c>
      <c r="AV864" s="15" t="s">
        <v>36</v>
      </c>
      <c r="AW864" s="15" t="s">
        <v>35</v>
      </c>
      <c r="AX864" s="15" t="s">
        <v>76</v>
      </c>
      <c r="AY864" s="250" t="s">
        <v>175</v>
      </c>
    </row>
    <row r="865" s="15" customFormat="1">
      <c r="A865" s="15"/>
      <c r="B865" s="241"/>
      <c r="C865" s="242"/>
      <c r="D865" s="220" t="s">
        <v>183</v>
      </c>
      <c r="E865" s="243" t="s">
        <v>19</v>
      </c>
      <c r="F865" s="244" t="s">
        <v>1141</v>
      </c>
      <c r="G865" s="242"/>
      <c r="H865" s="243" t="s">
        <v>19</v>
      </c>
      <c r="I865" s="245"/>
      <c r="J865" s="242"/>
      <c r="K865" s="242"/>
      <c r="L865" s="246"/>
      <c r="M865" s="247"/>
      <c r="N865" s="248"/>
      <c r="O865" s="248"/>
      <c r="P865" s="248"/>
      <c r="Q865" s="248"/>
      <c r="R865" s="248"/>
      <c r="S865" s="248"/>
      <c r="T865" s="249"/>
      <c r="U865" s="15"/>
      <c r="V865" s="15"/>
      <c r="W865" s="15"/>
      <c r="X865" s="15"/>
      <c r="Y865" s="15"/>
      <c r="Z865" s="15"/>
      <c r="AA865" s="15"/>
      <c r="AB865" s="15"/>
      <c r="AC865" s="15"/>
      <c r="AD865" s="15"/>
      <c r="AE865" s="15"/>
      <c r="AT865" s="250" t="s">
        <v>183</v>
      </c>
      <c r="AU865" s="250" t="s">
        <v>85</v>
      </c>
      <c r="AV865" s="15" t="s">
        <v>36</v>
      </c>
      <c r="AW865" s="15" t="s">
        <v>35</v>
      </c>
      <c r="AX865" s="15" t="s">
        <v>76</v>
      </c>
      <c r="AY865" s="250" t="s">
        <v>175</v>
      </c>
    </row>
    <row r="866" s="15" customFormat="1">
      <c r="A866" s="15"/>
      <c r="B866" s="241"/>
      <c r="C866" s="242"/>
      <c r="D866" s="220" t="s">
        <v>183</v>
      </c>
      <c r="E866" s="243" t="s">
        <v>19</v>
      </c>
      <c r="F866" s="244" t="s">
        <v>1142</v>
      </c>
      <c r="G866" s="242"/>
      <c r="H866" s="243" t="s">
        <v>19</v>
      </c>
      <c r="I866" s="245"/>
      <c r="J866" s="242"/>
      <c r="K866" s="242"/>
      <c r="L866" s="246"/>
      <c r="M866" s="247"/>
      <c r="N866" s="248"/>
      <c r="O866" s="248"/>
      <c r="P866" s="248"/>
      <c r="Q866" s="248"/>
      <c r="R866" s="248"/>
      <c r="S866" s="248"/>
      <c r="T866" s="249"/>
      <c r="U866" s="15"/>
      <c r="V866" s="15"/>
      <c r="W866" s="15"/>
      <c r="X866" s="15"/>
      <c r="Y866" s="15"/>
      <c r="Z866" s="15"/>
      <c r="AA866" s="15"/>
      <c r="AB866" s="15"/>
      <c r="AC866" s="15"/>
      <c r="AD866" s="15"/>
      <c r="AE866" s="15"/>
      <c r="AT866" s="250" t="s">
        <v>183</v>
      </c>
      <c r="AU866" s="250" t="s">
        <v>85</v>
      </c>
      <c r="AV866" s="15" t="s">
        <v>36</v>
      </c>
      <c r="AW866" s="15" t="s">
        <v>35</v>
      </c>
      <c r="AX866" s="15" t="s">
        <v>76</v>
      </c>
      <c r="AY866" s="250" t="s">
        <v>175</v>
      </c>
    </row>
    <row r="867" s="15" customFormat="1">
      <c r="A867" s="15"/>
      <c r="B867" s="241"/>
      <c r="C867" s="242"/>
      <c r="D867" s="220" t="s">
        <v>183</v>
      </c>
      <c r="E867" s="243" t="s">
        <v>19</v>
      </c>
      <c r="F867" s="244" t="s">
        <v>1143</v>
      </c>
      <c r="G867" s="242"/>
      <c r="H867" s="243" t="s">
        <v>19</v>
      </c>
      <c r="I867" s="245"/>
      <c r="J867" s="242"/>
      <c r="K867" s="242"/>
      <c r="L867" s="246"/>
      <c r="M867" s="247"/>
      <c r="N867" s="248"/>
      <c r="O867" s="248"/>
      <c r="P867" s="248"/>
      <c r="Q867" s="248"/>
      <c r="R867" s="248"/>
      <c r="S867" s="248"/>
      <c r="T867" s="249"/>
      <c r="U867" s="15"/>
      <c r="V867" s="15"/>
      <c r="W867" s="15"/>
      <c r="X867" s="15"/>
      <c r="Y867" s="15"/>
      <c r="Z867" s="15"/>
      <c r="AA867" s="15"/>
      <c r="AB867" s="15"/>
      <c r="AC867" s="15"/>
      <c r="AD867" s="15"/>
      <c r="AE867" s="15"/>
      <c r="AT867" s="250" t="s">
        <v>183</v>
      </c>
      <c r="AU867" s="250" t="s">
        <v>85</v>
      </c>
      <c r="AV867" s="15" t="s">
        <v>36</v>
      </c>
      <c r="AW867" s="15" t="s">
        <v>35</v>
      </c>
      <c r="AX867" s="15" t="s">
        <v>76</v>
      </c>
      <c r="AY867" s="250" t="s">
        <v>175</v>
      </c>
    </row>
    <row r="868" s="15" customFormat="1">
      <c r="A868" s="15"/>
      <c r="B868" s="241"/>
      <c r="C868" s="242"/>
      <c r="D868" s="220" t="s">
        <v>183</v>
      </c>
      <c r="E868" s="243" t="s">
        <v>19</v>
      </c>
      <c r="F868" s="244" t="s">
        <v>1144</v>
      </c>
      <c r="G868" s="242"/>
      <c r="H868" s="243" t="s">
        <v>19</v>
      </c>
      <c r="I868" s="245"/>
      <c r="J868" s="242"/>
      <c r="K868" s="242"/>
      <c r="L868" s="246"/>
      <c r="M868" s="247"/>
      <c r="N868" s="248"/>
      <c r="O868" s="248"/>
      <c r="P868" s="248"/>
      <c r="Q868" s="248"/>
      <c r="R868" s="248"/>
      <c r="S868" s="248"/>
      <c r="T868" s="249"/>
      <c r="U868" s="15"/>
      <c r="V868" s="15"/>
      <c r="W868" s="15"/>
      <c r="X868" s="15"/>
      <c r="Y868" s="15"/>
      <c r="Z868" s="15"/>
      <c r="AA868" s="15"/>
      <c r="AB868" s="15"/>
      <c r="AC868" s="15"/>
      <c r="AD868" s="15"/>
      <c r="AE868" s="15"/>
      <c r="AT868" s="250" t="s">
        <v>183</v>
      </c>
      <c r="AU868" s="250" t="s">
        <v>85</v>
      </c>
      <c r="AV868" s="15" t="s">
        <v>36</v>
      </c>
      <c r="AW868" s="15" t="s">
        <v>35</v>
      </c>
      <c r="AX868" s="15" t="s">
        <v>76</v>
      </c>
      <c r="AY868" s="250" t="s">
        <v>175</v>
      </c>
    </row>
    <row r="869" s="15" customFormat="1">
      <c r="A869" s="15"/>
      <c r="B869" s="241"/>
      <c r="C869" s="242"/>
      <c r="D869" s="220" t="s">
        <v>183</v>
      </c>
      <c r="E869" s="243" t="s">
        <v>19</v>
      </c>
      <c r="F869" s="244" t="s">
        <v>1145</v>
      </c>
      <c r="G869" s="242"/>
      <c r="H869" s="243" t="s">
        <v>19</v>
      </c>
      <c r="I869" s="245"/>
      <c r="J869" s="242"/>
      <c r="K869" s="242"/>
      <c r="L869" s="246"/>
      <c r="M869" s="247"/>
      <c r="N869" s="248"/>
      <c r="O869" s="248"/>
      <c r="P869" s="248"/>
      <c r="Q869" s="248"/>
      <c r="R869" s="248"/>
      <c r="S869" s="248"/>
      <c r="T869" s="249"/>
      <c r="U869" s="15"/>
      <c r="V869" s="15"/>
      <c r="W869" s="15"/>
      <c r="X869" s="15"/>
      <c r="Y869" s="15"/>
      <c r="Z869" s="15"/>
      <c r="AA869" s="15"/>
      <c r="AB869" s="15"/>
      <c r="AC869" s="15"/>
      <c r="AD869" s="15"/>
      <c r="AE869" s="15"/>
      <c r="AT869" s="250" t="s">
        <v>183</v>
      </c>
      <c r="AU869" s="250" t="s">
        <v>85</v>
      </c>
      <c r="AV869" s="15" t="s">
        <v>36</v>
      </c>
      <c r="AW869" s="15" t="s">
        <v>35</v>
      </c>
      <c r="AX869" s="15" t="s">
        <v>76</v>
      </c>
      <c r="AY869" s="250" t="s">
        <v>175</v>
      </c>
    </row>
    <row r="870" s="15" customFormat="1">
      <c r="A870" s="15"/>
      <c r="B870" s="241"/>
      <c r="C870" s="242"/>
      <c r="D870" s="220" t="s">
        <v>183</v>
      </c>
      <c r="E870" s="243" t="s">
        <v>19</v>
      </c>
      <c r="F870" s="244" t="s">
        <v>1146</v>
      </c>
      <c r="G870" s="242"/>
      <c r="H870" s="243" t="s">
        <v>19</v>
      </c>
      <c r="I870" s="245"/>
      <c r="J870" s="242"/>
      <c r="K870" s="242"/>
      <c r="L870" s="246"/>
      <c r="M870" s="247"/>
      <c r="N870" s="248"/>
      <c r="O870" s="248"/>
      <c r="P870" s="248"/>
      <c r="Q870" s="248"/>
      <c r="R870" s="248"/>
      <c r="S870" s="248"/>
      <c r="T870" s="249"/>
      <c r="U870" s="15"/>
      <c r="V870" s="15"/>
      <c r="W870" s="15"/>
      <c r="X870" s="15"/>
      <c r="Y870" s="15"/>
      <c r="Z870" s="15"/>
      <c r="AA870" s="15"/>
      <c r="AB870" s="15"/>
      <c r="AC870" s="15"/>
      <c r="AD870" s="15"/>
      <c r="AE870" s="15"/>
      <c r="AT870" s="250" t="s">
        <v>183</v>
      </c>
      <c r="AU870" s="250" t="s">
        <v>85</v>
      </c>
      <c r="AV870" s="15" t="s">
        <v>36</v>
      </c>
      <c r="AW870" s="15" t="s">
        <v>35</v>
      </c>
      <c r="AX870" s="15" t="s">
        <v>76</v>
      </c>
      <c r="AY870" s="250" t="s">
        <v>175</v>
      </c>
    </row>
    <row r="871" s="15" customFormat="1">
      <c r="A871" s="15"/>
      <c r="B871" s="241"/>
      <c r="C871" s="242"/>
      <c r="D871" s="220" t="s">
        <v>183</v>
      </c>
      <c r="E871" s="243" t="s">
        <v>19</v>
      </c>
      <c r="F871" s="244" t="s">
        <v>1147</v>
      </c>
      <c r="G871" s="242"/>
      <c r="H871" s="243" t="s">
        <v>19</v>
      </c>
      <c r="I871" s="245"/>
      <c r="J871" s="242"/>
      <c r="K871" s="242"/>
      <c r="L871" s="246"/>
      <c r="M871" s="247"/>
      <c r="N871" s="248"/>
      <c r="O871" s="248"/>
      <c r="P871" s="248"/>
      <c r="Q871" s="248"/>
      <c r="R871" s="248"/>
      <c r="S871" s="248"/>
      <c r="T871" s="249"/>
      <c r="U871" s="15"/>
      <c r="V871" s="15"/>
      <c r="W871" s="15"/>
      <c r="X871" s="15"/>
      <c r="Y871" s="15"/>
      <c r="Z871" s="15"/>
      <c r="AA871" s="15"/>
      <c r="AB871" s="15"/>
      <c r="AC871" s="15"/>
      <c r="AD871" s="15"/>
      <c r="AE871" s="15"/>
      <c r="AT871" s="250" t="s">
        <v>183</v>
      </c>
      <c r="AU871" s="250" t="s">
        <v>85</v>
      </c>
      <c r="AV871" s="15" t="s">
        <v>36</v>
      </c>
      <c r="AW871" s="15" t="s">
        <v>35</v>
      </c>
      <c r="AX871" s="15" t="s">
        <v>76</v>
      </c>
      <c r="AY871" s="250" t="s">
        <v>175</v>
      </c>
    </row>
    <row r="872" s="15" customFormat="1">
      <c r="A872" s="15"/>
      <c r="B872" s="241"/>
      <c r="C872" s="242"/>
      <c r="D872" s="220" t="s">
        <v>183</v>
      </c>
      <c r="E872" s="243" t="s">
        <v>19</v>
      </c>
      <c r="F872" s="244" t="s">
        <v>1148</v>
      </c>
      <c r="G872" s="242"/>
      <c r="H872" s="243" t="s">
        <v>19</v>
      </c>
      <c r="I872" s="245"/>
      <c r="J872" s="242"/>
      <c r="K872" s="242"/>
      <c r="L872" s="246"/>
      <c r="M872" s="247"/>
      <c r="N872" s="248"/>
      <c r="O872" s="248"/>
      <c r="P872" s="248"/>
      <c r="Q872" s="248"/>
      <c r="R872" s="248"/>
      <c r="S872" s="248"/>
      <c r="T872" s="249"/>
      <c r="U872" s="15"/>
      <c r="V872" s="15"/>
      <c r="W872" s="15"/>
      <c r="X872" s="15"/>
      <c r="Y872" s="15"/>
      <c r="Z872" s="15"/>
      <c r="AA872" s="15"/>
      <c r="AB872" s="15"/>
      <c r="AC872" s="15"/>
      <c r="AD872" s="15"/>
      <c r="AE872" s="15"/>
      <c r="AT872" s="250" t="s">
        <v>183</v>
      </c>
      <c r="AU872" s="250" t="s">
        <v>85</v>
      </c>
      <c r="AV872" s="15" t="s">
        <v>36</v>
      </c>
      <c r="AW872" s="15" t="s">
        <v>35</v>
      </c>
      <c r="AX872" s="15" t="s">
        <v>76</v>
      </c>
      <c r="AY872" s="250" t="s">
        <v>175</v>
      </c>
    </row>
    <row r="873" s="15" customFormat="1">
      <c r="A873" s="15"/>
      <c r="B873" s="241"/>
      <c r="C873" s="242"/>
      <c r="D873" s="220" t="s">
        <v>183</v>
      </c>
      <c r="E873" s="243" t="s">
        <v>19</v>
      </c>
      <c r="F873" s="244" t="s">
        <v>1149</v>
      </c>
      <c r="G873" s="242"/>
      <c r="H873" s="243" t="s">
        <v>19</v>
      </c>
      <c r="I873" s="245"/>
      <c r="J873" s="242"/>
      <c r="K873" s="242"/>
      <c r="L873" s="246"/>
      <c r="M873" s="247"/>
      <c r="N873" s="248"/>
      <c r="O873" s="248"/>
      <c r="P873" s="248"/>
      <c r="Q873" s="248"/>
      <c r="R873" s="248"/>
      <c r="S873" s="248"/>
      <c r="T873" s="249"/>
      <c r="U873" s="15"/>
      <c r="V873" s="15"/>
      <c r="W873" s="15"/>
      <c r="X873" s="15"/>
      <c r="Y873" s="15"/>
      <c r="Z873" s="15"/>
      <c r="AA873" s="15"/>
      <c r="AB873" s="15"/>
      <c r="AC873" s="15"/>
      <c r="AD873" s="15"/>
      <c r="AE873" s="15"/>
      <c r="AT873" s="250" t="s">
        <v>183</v>
      </c>
      <c r="AU873" s="250" t="s">
        <v>85</v>
      </c>
      <c r="AV873" s="15" t="s">
        <v>36</v>
      </c>
      <c r="AW873" s="15" t="s">
        <v>35</v>
      </c>
      <c r="AX873" s="15" t="s">
        <v>76</v>
      </c>
      <c r="AY873" s="250" t="s">
        <v>175</v>
      </c>
    </row>
    <row r="874" s="13" customFormat="1">
      <c r="A874" s="13"/>
      <c r="B874" s="218"/>
      <c r="C874" s="219"/>
      <c r="D874" s="220" t="s">
        <v>183</v>
      </c>
      <c r="E874" s="221" t="s">
        <v>19</v>
      </c>
      <c r="F874" s="222" t="s">
        <v>389</v>
      </c>
      <c r="G874" s="219"/>
      <c r="H874" s="223">
        <v>1</v>
      </c>
      <c r="I874" s="224"/>
      <c r="J874" s="219"/>
      <c r="K874" s="219"/>
      <c r="L874" s="225"/>
      <c r="M874" s="226"/>
      <c r="N874" s="227"/>
      <c r="O874" s="227"/>
      <c r="P874" s="227"/>
      <c r="Q874" s="227"/>
      <c r="R874" s="227"/>
      <c r="S874" s="227"/>
      <c r="T874" s="228"/>
      <c r="U874" s="13"/>
      <c r="V874" s="13"/>
      <c r="W874" s="13"/>
      <c r="X874" s="13"/>
      <c r="Y874" s="13"/>
      <c r="Z874" s="13"/>
      <c r="AA874" s="13"/>
      <c r="AB874" s="13"/>
      <c r="AC874" s="13"/>
      <c r="AD874" s="13"/>
      <c r="AE874" s="13"/>
      <c r="AT874" s="229" t="s">
        <v>183</v>
      </c>
      <c r="AU874" s="229" t="s">
        <v>85</v>
      </c>
      <c r="AV874" s="13" t="s">
        <v>85</v>
      </c>
      <c r="AW874" s="13" t="s">
        <v>35</v>
      </c>
      <c r="AX874" s="13" t="s">
        <v>76</v>
      </c>
      <c r="AY874" s="229" t="s">
        <v>175</v>
      </c>
    </row>
    <row r="875" s="14" customFormat="1">
      <c r="A875" s="14"/>
      <c r="B875" s="230"/>
      <c r="C875" s="231"/>
      <c r="D875" s="220" t="s">
        <v>183</v>
      </c>
      <c r="E875" s="232" t="s">
        <v>19</v>
      </c>
      <c r="F875" s="233" t="s">
        <v>186</v>
      </c>
      <c r="G875" s="231"/>
      <c r="H875" s="234">
        <v>1</v>
      </c>
      <c r="I875" s="235"/>
      <c r="J875" s="231"/>
      <c r="K875" s="231"/>
      <c r="L875" s="236"/>
      <c r="M875" s="237"/>
      <c r="N875" s="238"/>
      <c r="O875" s="238"/>
      <c r="P875" s="238"/>
      <c r="Q875" s="238"/>
      <c r="R875" s="238"/>
      <c r="S875" s="238"/>
      <c r="T875" s="239"/>
      <c r="U875" s="14"/>
      <c r="V875" s="14"/>
      <c r="W875" s="14"/>
      <c r="X875" s="14"/>
      <c r="Y875" s="14"/>
      <c r="Z875" s="14"/>
      <c r="AA875" s="14"/>
      <c r="AB875" s="14"/>
      <c r="AC875" s="14"/>
      <c r="AD875" s="14"/>
      <c r="AE875" s="14"/>
      <c r="AT875" s="240" t="s">
        <v>183</v>
      </c>
      <c r="AU875" s="240" t="s">
        <v>85</v>
      </c>
      <c r="AV875" s="14" t="s">
        <v>181</v>
      </c>
      <c r="AW875" s="14" t="s">
        <v>35</v>
      </c>
      <c r="AX875" s="14" t="s">
        <v>36</v>
      </c>
      <c r="AY875" s="240" t="s">
        <v>175</v>
      </c>
    </row>
    <row r="876" s="2" customFormat="1" ht="14.4" customHeight="1">
      <c r="A876" s="40"/>
      <c r="B876" s="41"/>
      <c r="C876" s="204" t="s">
        <v>1150</v>
      </c>
      <c r="D876" s="204" t="s">
        <v>178</v>
      </c>
      <c r="E876" s="205" t="s">
        <v>1151</v>
      </c>
      <c r="F876" s="206" t="s">
        <v>1152</v>
      </c>
      <c r="G876" s="207" t="s">
        <v>378</v>
      </c>
      <c r="H876" s="208">
        <v>1</v>
      </c>
      <c r="I876" s="209"/>
      <c r="J876" s="210">
        <f>ROUND(I876*H876,2)</f>
        <v>0</v>
      </c>
      <c r="K876" s="211"/>
      <c r="L876" s="46"/>
      <c r="M876" s="212" t="s">
        <v>19</v>
      </c>
      <c r="N876" s="213" t="s">
        <v>47</v>
      </c>
      <c r="O876" s="86"/>
      <c r="P876" s="214">
        <f>O876*H876</f>
        <v>0</v>
      </c>
      <c r="Q876" s="214">
        <v>0</v>
      </c>
      <c r="R876" s="214">
        <f>Q876*H876</f>
        <v>0</v>
      </c>
      <c r="S876" s="214">
        <v>0</v>
      </c>
      <c r="T876" s="215">
        <f>S876*H876</f>
        <v>0</v>
      </c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  <c r="AE876" s="40"/>
      <c r="AR876" s="216" t="s">
        <v>550</v>
      </c>
      <c r="AT876" s="216" t="s">
        <v>178</v>
      </c>
      <c r="AU876" s="216" t="s">
        <v>85</v>
      </c>
      <c r="AY876" s="19" t="s">
        <v>175</v>
      </c>
      <c r="BE876" s="217">
        <f>IF(N876="základní",J876,0)</f>
        <v>0</v>
      </c>
      <c r="BF876" s="217">
        <f>IF(N876="snížená",J876,0)</f>
        <v>0</v>
      </c>
      <c r="BG876" s="217">
        <f>IF(N876="zákl. přenesená",J876,0)</f>
        <v>0</v>
      </c>
      <c r="BH876" s="217">
        <f>IF(N876="sníž. přenesená",J876,0)</f>
        <v>0</v>
      </c>
      <c r="BI876" s="217">
        <f>IF(N876="nulová",J876,0)</f>
        <v>0</v>
      </c>
      <c r="BJ876" s="19" t="s">
        <v>36</v>
      </c>
      <c r="BK876" s="217">
        <f>ROUND(I876*H876,2)</f>
        <v>0</v>
      </c>
      <c r="BL876" s="19" t="s">
        <v>550</v>
      </c>
      <c r="BM876" s="216" t="s">
        <v>1153</v>
      </c>
    </row>
    <row r="877" s="15" customFormat="1">
      <c r="A877" s="15"/>
      <c r="B877" s="241"/>
      <c r="C877" s="242"/>
      <c r="D877" s="220" t="s">
        <v>183</v>
      </c>
      <c r="E877" s="243" t="s">
        <v>19</v>
      </c>
      <c r="F877" s="244" t="s">
        <v>1154</v>
      </c>
      <c r="G877" s="242"/>
      <c r="H877" s="243" t="s">
        <v>19</v>
      </c>
      <c r="I877" s="245"/>
      <c r="J877" s="242"/>
      <c r="K877" s="242"/>
      <c r="L877" s="246"/>
      <c r="M877" s="247"/>
      <c r="N877" s="248"/>
      <c r="O877" s="248"/>
      <c r="P877" s="248"/>
      <c r="Q877" s="248"/>
      <c r="R877" s="248"/>
      <c r="S877" s="248"/>
      <c r="T877" s="249"/>
      <c r="U877" s="15"/>
      <c r="V877" s="15"/>
      <c r="W877" s="15"/>
      <c r="X877" s="15"/>
      <c r="Y877" s="15"/>
      <c r="Z877" s="15"/>
      <c r="AA877" s="15"/>
      <c r="AB877" s="15"/>
      <c r="AC877" s="15"/>
      <c r="AD877" s="15"/>
      <c r="AE877" s="15"/>
      <c r="AT877" s="250" t="s">
        <v>183</v>
      </c>
      <c r="AU877" s="250" t="s">
        <v>85</v>
      </c>
      <c r="AV877" s="15" t="s">
        <v>36</v>
      </c>
      <c r="AW877" s="15" t="s">
        <v>35</v>
      </c>
      <c r="AX877" s="15" t="s">
        <v>76</v>
      </c>
      <c r="AY877" s="250" t="s">
        <v>175</v>
      </c>
    </row>
    <row r="878" s="13" customFormat="1">
      <c r="A878" s="13"/>
      <c r="B878" s="218"/>
      <c r="C878" s="219"/>
      <c r="D878" s="220" t="s">
        <v>183</v>
      </c>
      <c r="E878" s="221" t="s">
        <v>19</v>
      </c>
      <c r="F878" s="222" t="s">
        <v>389</v>
      </c>
      <c r="G878" s="219"/>
      <c r="H878" s="223">
        <v>1</v>
      </c>
      <c r="I878" s="224"/>
      <c r="J878" s="219"/>
      <c r="K878" s="219"/>
      <c r="L878" s="225"/>
      <c r="M878" s="226"/>
      <c r="N878" s="227"/>
      <c r="O878" s="227"/>
      <c r="P878" s="227"/>
      <c r="Q878" s="227"/>
      <c r="R878" s="227"/>
      <c r="S878" s="227"/>
      <c r="T878" s="228"/>
      <c r="U878" s="13"/>
      <c r="V878" s="13"/>
      <c r="W878" s="13"/>
      <c r="X878" s="13"/>
      <c r="Y878" s="13"/>
      <c r="Z878" s="13"/>
      <c r="AA878" s="13"/>
      <c r="AB878" s="13"/>
      <c r="AC878" s="13"/>
      <c r="AD878" s="13"/>
      <c r="AE878" s="13"/>
      <c r="AT878" s="229" t="s">
        <v>183</v>
      </c>
      <c r="AU878" s="229" t="s">
        <v>85</v>
      </c>
      <c r="AV878" s="13" t="s">
        <v>85</v>
      </c>
      <c r="AW878" s="13" t="s">
        <v>35</v>
      </c>
      <c r="AX878" s="13" t="s">
        <v>76</v>
      </c>
      <c r="AY878" s="229" t="s">
        <v>175</v>
      </c>
    </row>
    <row r="879" s="14" customFormat="1">
      <c r="A879" s="14"/>
      <c r="B879" s="230"/>
      <c r="C879" s="231"/>
      <c r="D879" s="220" t="s">
        <v>183</v>
      </c>
      <c r="E879" s="232" t="s">
        <v>19</v>
      </c>
      <c r="F879" s="233" t="s">
        <v>186</v>
      </c>
      <c r="G879" s="231"/>
      <c r="H879" s="234">
        <v>1</v>
      </c>
      <c r="I879" s="235"/>
      <c r="J879" s="231"/>
      <c r="K879" s="231"/>
      <c r="L879" s="236"/>
      <c r="M879" s="237"/>
      <c r="N879" s="238"/>
      <c r="O879" s="238"/>
      <c r="P879" s="238"/>
      <c r="Q879" s="238"/>
      <c r="R879" s="238"/>
      <c r="S879" s="238"/>
      <c r="T879" s="239"/>
      <c r="U879" s="14"/>
      <c r="V879" s="14"/>
      <c r="W879" s="14"/>
      <c r="X879" s="14"/>
      <c r="Y879" s="14"/>
      <c r="Z879" s="14"/>
      <c r="AA879" s="14"/>
      <c r="AB879" s="14"/>
      <c r="AC879" s="14"/>
      <c r="AD879" s="14"/>
      <c r="AE879" s="14"/>
      <c r="AT879" s="240" t="s">
        <v>183</v>
      </c>
      <c r="AU879" s="240" t="s">
        <v>85</v>
      </c>
      <c r="AV879" s="14" t="s">
        <v>181</v>
      </c>
      <c r="AW879" s="14" t="s">
        <v>35</v>
      </c>
      <c r="AX879" s="14" t="s">
        <v>36</v>
      </c>
      <c r="AY879" s="240" t="s">
        <v>175</v>
      </c>
    </row>
    <row r="880" s="12" customFormat="1" ht="25.92" customHeight="1">
      <c r="A880" s="12"/>
      <c r="B880" s="188"/>
      <c r="C880" s="189"/>
      <c r="D880" s="190" t="s">
        <v>75</v>
      </c>
      <c r="E880" s="191" t="s">
        <v>1155</v>
      </c>
      <c r="F880" s="191" t="s">
        <v>1156</v>
      </c>
      <c r="G880" s="189"/>
      <c r="H880" s="189"/>
      <c r="I880" s="192"/>
      <c r="J880" s="193">
        <f>BK880</f>
        <v>0</v>
      </c>
      <c r="K880" s="189"/>
      <c r="L880" s="194"/>
      <c r="M880" s="195"/>
      <c r="N880" s="196"/>
      <c r="O880" s="196"/>
      <c r="P880" s="197">
        <f>P881+P885</f>
        <v>0</v>
      </c>
      <c r="Q880" s="196"/>
      <c r="R880" s="197">
        <f>R881+R885</f>
        <v>0</v>
      </c>
      <c r="S880" s="196"/>
      <c r="T880" s="198">
        <f>T881+T885</f>
        <v>0</v>
      </c>
      <c r="U880" s="12"/>
      <c r="V880" s="12"/>
      <c r="W880" s="12"/>
      <c r="X880" s="12"/>
      <c r="Y880" s="12"/>
      <c r="Z880" s="12"/>
      <c r="AA880" s="12"/>
      <c r="AB880" s="12"/>
      <c r="AC880" s="12"/>
      <c r="AD880" s="12"/>
      <c r="AE880" s="12"/>
      <c r="AR880" s="199" t="s">
        <v>207</v>
      </c>
      <c r="AT880" s="200" t="s">
        <v>75</v>
      </c>
      <c r="AU880" s="200" t="s">
        <v>76</v>
      </c>
      <c r="AY880" s="199" t="s">
        <v>175</v>
      </c>
      <c r="BK880" s="201">
        <f>BK881+BK885</f>
        <v>0</v>
      </c>
    </row>
    <row r="881" s="12" customFormat="1" ht="22.8" customHeight="1">
      <c r="A881" s="12"/>
      <c r="B881" s="188"/>
      <c r="C881" s="189"/>
      <c r="D881" s="190" t="s">
        <v>75</v>
      </c>
      <c r="E881" s="202" t="s">
        <v>1157</v>
      </c>
      <c r="F881" s="202" t="s">
        <v>1158</v>
      </c>
      <c r="G881" s="189"/>
      <c r="H881" s="189"/>
      <c r="I881" s="192"/>
      <c r="J881" s="203">
        <f>BK881</f>
        <v>0</v>
      </c>
      <c r="K881" s="189"/>
      <c r="L881" s="194"/>
      <c r="M881" s="195"/>
      <c r="N881" s="196"/>
      <c r="O881" s="196"/>
      <c r="P881" s="197">
        <f>SUM(P882:P884)</f>
        <v>0</v>
      </c>
      <c r="Q881" s="196"/>
      <c r="R881" s="197">
        <f>SUM(R882:R884)</f>
        <v>0</v>
      </c>
      <c r="S881" s="196"/>
      <c r="T881" s="198">
        <f>SUM(T882:T884)</f>
        <v>0</v>
      </c>
      <c r="U881" s="12"/>
      <c r="V881" s="12"/>
      <c r="W881" s="12"/>
      <c r="X881" s="12"/>
      <c r="Y881" s="12"/>
      <c r="Z881" s="12"/>
      <c r="AA881" s="12"/>
      <c r="AB881" s="12"/>
      <c r="AC881" s="12"/>
      <c r="AD881" s="12"/>
      <c r="AE881" s="12"/>
      <c r="AR881" s="199" t="s">
        <v>207</v>
      </c>
      <c r="AT881" s="200" t="s">
        <v>75</v>
      </c>
      <c r="AU881" s="200" t="s">
        <v>36</v>
      </c>
      <c r="AY881" s="199" t="s">
        <v>175</v>
      </c>
      <c r="BK881" s="201">
        <f>SUM(BK882:BK884)</f>
        <v>0</v>
      </c>
    </row>
    <row r="882" s="2" customFormat="1" ht="14.4" customHeight="1">
      <c r="A882" s="40"/>
      <c r="B882" s="41"/>
      <c r="C882" s="204" t="s">
        <v>1159</v>
      </c>
      <c r="D882" s="204" t="s">
        <v>178</v>
      </c>
      <c r="E882" s="205" t="s">
        <v>1160</v>
      </c>
      <c r="F882" s="206" t="s">
        <v>1161</v>
      </c>
      <c r="G882" s="207" t="s">
        <v>378</v>
      </c>
      <c r="H882" s="208">
        <v>1</v>
      </c>
      <c r="I882" s="209"/>
      <c r="J882" s="210">
        <f>ROUND(I882*H882,2)</f>
        <v>0</v>
      </c>
      <c r="K882" s="211"/>
      <c r="L882" s="46"/>
      <c r="M882" s="212" t="s">
        <v>19</v>
      </c>
      <c r="N882" s="213" t="s">
        <v>47</v>
      </c>
      <c r="O882" s="86"/>
      <c r="P882" s="214">
        <f>O882*H882</f>
        <v>0</v>
      </c>
      <c r="Q882" s="214">
        <v>0</v>
      </c>
      <c r="R882" s="214">
        <f>Q882*H882</f>
        <v>0</v>
      </c>
      <c r="S882" s="214">
        <v>0</v>
      </c>
      <c r="T882" s="215">
        <f>S882*H882</f>
        <v>0</v>
      </c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  <c r="AE882" s="40"/>
      <c r="AR882" s="216" t="s">
        <v>1162</v>
      </c>
      <c r="AT882" s="216" t="s">
        <v>178</v>
      </c>
      <c r="AU882" s="216" t="s">
        <v>85</v>
      </c>
      <c r="AY882" s="19" t="s">
        <v>175</v>
      </c>
      <c r="BE882" s="217">
        <f>IF(N882="základní",J882,0)</f>
        <v>0</v>
      </c>
      <c r="BF882" s="217">
        <f>IF(N882="snížená",J882,0)</f>
        <v>0</v>
      </c>
      <c r="BG882" s="217">
        <f>IF(N882="zákl. přenesená",J882,0)</f>
        <v>0</v>
      </c>
      <c r="BH882" s="217">
        <f>IF(N882="sníž. přenesená",J882,0)</f>
        <v>0</v>
      </c>
      <c r="BI882" s="217">
        <f>IF(N882="nulová",J882,0)</f>
        <v>0</v>
      </c>
      <c r="BJ882" s="19" t="s">
        <v>36</v>
      </c>
      <c r="BK882" s="217">
        <f>ROUND(I882*H882,2)</f>
        <v>0</v>
      </c>
      <c r="BL882" s="19" t="s">
        <v>1162</v>
      </c>
      <c r="BM882" s="216" t="s">
        <v>1163</v>
      </c>
    </row>
    <row r="883" s="13" customFormat="1">
      <c r="A883" s="13"/>
      <c r="B883" s="218"/>
      <c r="C883" s="219"/>
      <c r="D883" s="220" t="s">
        <v>183</v>
      </c>
      <c r="E883" s="221" t="s">
        <v>19</v>
      </c>
      <c r="F883" s="222" t="s">
        <v>1164</v>
      </c>
      <c r="G883" s="219"/>
      <c r="H883" s="223">
        <v>1</v>
      </c>
      <c r="I883" s="224"/>
      <c r="J883" s="219"/>
      <c r="K883" s="219"/>
      <c r="L883" s="225"/>
      <c r="M883" s="226"/>
      <c r="N883" s="227"/>
      <c r="O883" s="227"/>
      <c r="P883" s="227"/>
      <c r="Q883" s="227"/>
      <c r="R883" s="227"/>
      <c r="S883" s="227"/>
      <c r="T883" s="228"/>
      <c r="U883" s="13"/>
      <c r="V883" s="13"/>
      <c r="W883" s="13"/>
      <c r="X883" s="13"/>
      <c r="Y883" s="13"/>
      <c r="Z883" s="13"/>
      <c r="AA883" s="13"/>
      <c r="AB883" s="13"/>
      <c r="AC883" s="13"/>
      <c r="AD883" s="13"/>
      <c r="AE883" s="13"/>
      <c r="AT883" s="229" t="s">
        <v>183</v>
      </c>
      <c r="AU883" s="229" t="s">
        <v>85</v>
      </c>
      <c r="AV883" s="13" t="s">
        <v>85</v>
      </c>
      <c r="AW883" s="13" t="s">
        <v>35</v>
      </c>
      <c r="AX883" s="13" t="s">
        <v>76</v>
      </c>
      <c r="AY883" s="229" t="s">
        <v>175</v>
      </c>
    </row>
    <row r="884" s="14" customFormat="1">
      <c r="A884" s="14"/>
      <c r="B884" s="230"/>
      <c r="C884" s="231"/>
      <c r="D884" s="220" t="s">
        <v>183</v>
      </c>
      <c r="E884" s="232" t="s">
        <v>19</v>
      </c>
      <c r="F884" s="233" t="s">
        <v>186</v>
      </c>
      <c r="G884" s="231"/>
      <c r="H884" s="234">
        <v>1</v>
      </c>
      <c r="I884" s="235"/>
      <c r="J884" s="231"/>
      <c r="K884" s="231"/>
      <c r="L884" s="236"/>
      <c r="M884" s="237"/>
      <c r="N884" s="238"/>
      <c r="O884" s="238"/>
      <c r="P884" s="238"/>
      <c r="Q884" s="238"/>
      <c r="R884" s="238"/>
      <c r="S884" s="238"/>
      <c r="T884" s="239"/>
      <c r="U884" s="14"/>
      <c r="V884" s="14"/>
      <c r="W884" s="14"/>
      <c r="X884" s="14"/>
      <c r="Y884" s="14"/>
      <c r="Z884" s="14"/>
      <c r="AA884" s="14"/>
      <c r="AB884" s="14"/>
      <c r="AC884" s="14"/>
      <c r="AD884" s="14"/>
      <c r="AE884" s="14"/>
      <c r="AT884" s="240" t="s">
        <v>183</v>
      </c>
      <c r="AU884" s="240" t="s">
        <v>85</v>
      </c>
      <c r="AV884" s="14" t="s">
        <v>181</v>
      </c>
      <c r="AW884" s="14" t="s">
        <v>35</v>
      </c>
      <c r="AX884" s="14" t="s">
        <v>36</v>
      </c>
      <c r="AY884" s="240" t="s">
        <v>175</v>
      </c>
    </row>
    <row r="885" s="12" customFormat="1" ht="22.8" customHeight="1">
      <c r="A885" s="12"/>
      <c r="B885" s="188"/>
      <c r="C885" s="189"/>
      <c r="D885" s="190" t="s">
        <v>75</v>
      </c>
      <c r="E885" s="202" t="s">
        <v>1165</v>
      </c>
      <c r="F885" s="202" t="s">
        <v>1166</v>
      </c>
      <c r="G885" s="189"/>
      <c r="H885" s="189"/>
      <c r="I885" s="192"/>
      <c r="J885" s="203">
        <f>BK885</f>
        <v>0</v>
      </c>
      <c r="K885" s="189"/>
      <c r="L885" s="194"/>
      <c r="M885" s="195"/>
      <c r="N885" s="196"/>
      <c r="O885" s="196"/>
      <c r="P885" s="197">
        <f>SUM(P886:P888)</f>
        <v>0</v>
      </c>
      <c r="Q885" s="196"/>
      <c r="R885" s="197">
        <f>SUM(R886:R888)</f>
        <v>0</v>
      </c>
      <c r="S885" s="196"/>
      <c r="T885" s="198">
        <f>SUM(T886:T888)</f>
        <v>0</v>
      </c>
      <c r="U885" s="12"/>
      <c r="V885" s="12"/>
      <c r="W885" s="12"/>
      <c r="X885" s="12"/>
      <c r="Y885" s="12"/>
      <c r="Z885" s="12"/>
      <c r="AA885" s="12"/>
      <c r="AB885" s="12"/>
      <c r="AC885" s="12"/>
      <c r="AD885" s="12"/>
      <c r="AE885" s="12"/>
      <c r="AR885" s="199" t="s">
        <v>207</v>
      </c>
      <c r="AT885" s="200" t="s">
        <v>75</v>
      </c>
      <c r="AU885" s="200" t="s">
        <v>36</v>
      </c>
      <c r="AY885" s="199" t="s">
        <v>175</v>
      </c>
      <c r="BK885" s="201">
        <f>SUM(BK886:BK888)</f>
        <v>0</v>
      </c>
    </row>
    <row r="886" s="2" customFormat="1" ht="14.4" customHeight="1">
      <c r="A886" s="40"/>
      <c r="B886" s="41"/>
      <c r="C886" s="204" t="s">
        <v>1167</v>
      </c>
      <c r="D886" s="204" t="s">
        <v>178</v>
      </c>
      <c r="E886" s="205" t="s">
        <v>1168</v>
      </c>
      <c r="F886" s="206" t="s">
        <v>1169</v>
      </c>
      <c r="G886" s="207" t="s">
        <v>378</v>
      </c>
      <c r="H886" s="208">
        <v>1</v>
      </c>
      <c r="I886" s="209"/>
      <c r="J886" s="210">
        <f>ROUND(I886*H886,2)</f>
        <v>0</v>
      </c>
      <c r="K886" s="211"/>
      <c r="L886" s="46"/>
      <c r="M886" s="212" t="s">
        <v>19</v>
      </c>
      <c r="N886" s="213" t="s">
        <v>47</v>
      </c>
      <c r="O886" s="86"/>
      <c r="P886" s="214">
        <f>O886*H886</f>
        <v>0</v>
      </c>
      <c r="Q886" s="214">
        <v>0</v>
      </c>
      <c r="R886" s="214">
        <f>Q886*H886</f>
        <v>0</v>
      </c>
      <c r="S886" s="214">
        <v>0</v>
      </c>
      <c r="T886" s="215">
        <f>S886*H886</f>
        <v>0</v>
      </c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  <c r="AE886" s="40"/>
      <c r="AR886" s="216" t="s">
        <v>1162</v>
      </c>
      <c r="AT886" s="216" t="s">
        <v>178</v>
      </c>
      <c r="AU886" s="216" t="s">
        <v>85</v>
      </c>
      <c r="AY886" s="19" t="s">
        <v>175</v>
      </c>
      <c r="BE886" s="217">
        <f>IF(N886="základní",J886,0)</f>
        <v>0</v>
      </c>
      <c r="BF886" s="217">
        <f>IF(N886="snížená",J886,0)</f>
        <v>0</v>
      </c>
      <c r="BG886" s="217">
        <f>IF(N886="zákl. přenesená",J886,0)</f>
        <v>0</v>
      </c>
      <c r="BH886" s="217">
        <f>IF(N886="sníž. přenesená",J886,0)</f>
        <v>0</v>
      </c>
      <c r="BI886" s="217">
        <f>IF(N886="nulová",J886,0)</f>
        <v>0</v>
      </c>
      <c r="BJ886" s="19" t="s">
        <v>36</v>
      </c>
      <c r="BK886" s="217">
        <f>ROUND(I886*H886,2)</f>
        <v>0</v>
      </c>
      <c r="BL886" s="19" t="s">
        <v>1162</v>
      </c>
      <c r="BM886" s="216" t="s">
        <v>1170</v>
      </c>
    </row>
    <row r="887" s="13" customFormat="1">
      <c r="A887" s="13"/>
      <c r="B887" s="218"/>
      <c r="C887" s="219"/>
      <c r="D887" s="220" t="s">
        <v>183</v>
      </c>
      <c r="E887" s="221" t="s">
        <v>19</v>
      </c>
      <c r="F887" s="222" t="s">
        <v>1171</v>
      </c>
      <c r="G887" s="219"/>
      <c r="H887" s="223">
        <v>1</v>
      </c>
      <c r="I887" s="224"/>
      <c r="J887" s="219"/>
      <c r="K887" s="219"/>
      <c r="L887" s="225"/>
      <c r="M887" s="226"/>
      <c r="N887" s="227"/>
      <c r="O887" s="227"/>
      <c r="P887" s="227"/>
      <c r="Q887" s="227"/>
      <c r="R887" s="227"/>
      <c r="S887" s="227"/>
      <c r="T887" s="228"/>
      <c r="U887" s="13"/>
      <c r="V887" s="13"/>
      <c r="W887" s="13"/>
      <c r="X887" s="13"/>
      <c r="Y887" s="13"/>
      <c r="Z887" s="13"/>
      <c r="AA887" s="13"/>
      <c r="AB887" s="13"/>
      <c r="AC887" s="13"/>
      <c r="AD887" s="13"/>
      <c r="AE887" s="13"/>
      <c r="AT887" s="229" t="s">
        <v>183</v>
      </c>
      <c r="AU887" s="229" t="s">
        <v>85</v>
      </c>
      <c r="AV887" s="13" t="s">
        <v>85</v>
      </c>
      <c r="AW887" s="13" t="s">
        <v>35</v>
      </c>
      <c r="AX887" s="13" t="s">
        <v>76</v>
      </c>
      <c r="AY887" s="229" t="s">
        <v>175</v>
      </c>
    </row>
    <row r="888" s="14" customFormat="1">
      <c r="A888" s="14"/>
      <c r="B888" s="230"/>
      <c r="C888" s="231"/>
      <c r="D888" s="220" t="s">
        <v>183</v>
      </c>
      <c r="E888" s="232" t="s">
        <v>19</v>
      </c>
      <c r="F888" s="233" t="s">
        <v>186</v>
      </c>
      <c r="G888" s="231"/>
      <c r="H888" s="234">
        <v>1</v>
      </c>
      <c r="I888" s="235"/>
      <c r="J888" s="231"/>
      <c r="K888" s="231"/>
      <c r="L888" s="236"/>
      <c r="M888" s="274"/>
      <c r="N888" s="275"/>
      <c r="O888" s="275"/>
      <c r="P888" s="275"/>
      <c r="Q888" s="275"/>
      <c r="R888" s="275"/>
      <c r="S888" s="275"/>
      <c r="T888" s="276"/>
      <c r="U888" s="14"/>
      <c r="V888" s="14"/>
      <c r="W888" s="14"/>
      <c r="X888" s="14"/>
      <c r="Y888" s="14"/>
      <c r="Z888" s="14"/>
      <c r="AA888" s="14"/>
      <c r="AB888" s="14"/>
      <c r="AC888" s="14"/>
      <c r="AD888" s="14"/>
      <c r="AE888" s="14"/>
      <c r="AT888" s="240" t="s">
        <v>183</v>
      </c>
      <c r="AU888" s="240" t="s">
        <v>85</v>
      </c>
      <c r="AV888" s="14" t="s">
        <v>181</v>
      </c>
      <c r="AW888" s="14" t="s">
        <v>35</v>
      </c>
      <c r="AX888" s="14" t="s">
        <v>36</v>
      </c>
      <c r="AY888" s="240" t="s">
        <v>175</v>
      </c>
    </row>
    <row r="889" s="2" customFormat="1" ht="6.96" customHeight="1">
      <c r="A889" s="40"/>
      <c r="B889" s="61"/>
      <c r="C889" s="62"/>
      <c r="D889" s="62"/>
      <c r="E889" s="62"/>
      <c r="F889" s="62"/>
      <c r="G889" s="62"/>
      <c r="H889" s="62"/>
      <c r="I889" s="62"/>
      <c r="J889" s="62"/>
      <c r="K889" s="62"/>
      <c r="L889" s="46"/>
      <c r="M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  <c r="AE889" s="40"/>
    </row>
  </sheetData>
  <sheetProtection sheet="1" autoFilter="0" formatColumns="0" formatRows="0" objects="1" scenarios="1" spinCount="100000" saltValue="RgMs5pM/VVcPul0Yg+GqS0C+Uc4+cL+ZRKpjjJATat+94sA6eC2309g9rN/UsvcbVZCdWPB5yP9KrdlZgpXw4g==" hashValue="fIQlDRr+sIv4188NL+THOCwq5oTak9nqDYBeQardIJLlAPqgtGqfr4/9UYAezHHBkJUEiDdSI8nqSkt+lo/bGw==" algorithmName="SHA-512" password="CC35"/>
  <autoFilter ref="C106:K888"/>
  <mergeCells count="9">
    <mergeCell ref="E7:H7"/>
    <mergeCell ref="E9:H9"/>
    <mergeCell ref="E18:H18"/>
    <mergeCell ref="E27:H27"/>
    <mergeCell ref="E48:H48"/>
    <mergeCell ref="E50:H50"/>
    <mergeCell ref="E97:H97"/>
    <mergeCell ref="E99:H9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130.832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27"/>
      <c r="C3" s="128"/>
      <c r="D3" s="128"/>
      <c r="E3" s="128"/>
      <c r="F3" s="128"/>
      <c r="G3" s="128"/>
      <c r="H3" s="22"/>
    </row>
    <row r="4" s="1" customFormat="1" ht="24.96" customHeight="1">
      <c r="B4" s="22"/>
      <c r="C4" s="129" t="s">
        <v>1172</v>
      </c>
      <c r="H4" s="22"/>
    </row>
    <row r="5" s="1" customFormat="1" ht="12" customHeight="1">
      <c r="B5" s="22"/>
      <c r="C5" s="277" t="s">
        <v>13</v>
      </c>
      <c r="D5" s="139" t="s">
        <v>14</v>
      </c>
      <c r="E5" s="1"/>
      <c r="F5" s="1"/>
      <c r="H5" s="22"/>
    </row>
    <row r="6" s="1" customFormat="1" ht="36.96" customHeight="1">
      <c r="B6" s="22"/>
      <c r="C6" s="278" t="s">
        <v>16</v>
      </c>
      <c r="D6" s="279" t="s">
        <v>17</v>
      </c>
      <c r="E6" s="1"/>
      <c r="F6" s="1"/>
      <c r="H6" s="22"/>
    </row>
    <row r="7" s="1" customFormat="1" ht="16.5" customHeight="1">
      <c r="B7" s="22"/>
      <c r="C7" s="131" t="s">
        <v>23</v>
      </c>
      <c r="D7" s="136" t="str">
        <f>'Rekapitulace stavby'!AN8</f>
        <v>8.5.2021</v>
      </c>
      <c r="H7" s="22"/>
    </row>
    <row r="8" s="2" customFormat="1" ht="10.8" customHeight="1">
      <c r="A8" s="40"/>
      <c r="B8" s="46"/>
      <c r="C8" s="40"/>
      <c r="D8" s="40"/>
      <c r="E8" s="40"/>
      <c r="F8" s="40"/>
      <c r="G8" s="40"/>
      <c r="H8" s="46"/>
    </row>
    <row r="9" s="11" customFormat="1" ht="29.28" customHeight="1">
      <c r="A9" s="176"/>
      <c r="B9" s="280"/>
      <c r="C9" s="281" t="s">
        <v>57</v>
      </c>
      <c r="D9" s="282" t="s">
        <v>58</v>
      </c>
      <c r="E9" s="282" t="s">
        <v>162</v>
      </c>
      <c r="F9" s="283" t="s">
        <v>1173</v>
      </c>
      <c r="G9" s="176"/>
      <c r="H9" s="280"/>
    </row>
    <row r="10" s="2" customFormat="1" ht="26.4" customHeight="1">
      <c r="A10" s="40"/>
      <c r="B10" s="46"/>
      <c r="C10" s="284" t="s">
        <v>1174</v>
      </c>
      <c r="D10" s="284" t="s">
        <v>82</v>
      </c>
      <c r="E10" s="40"/>
      <c r="F10" s="40"/>
      <c r="G10" s="40"/>
      <c r="H10" s="46"/>
    </row>
    <row r="11" s="2" customFormat="1" ht="16.8" customHeight="1">
      <c r="A11" s="40"/>
      <c r="B11" s="46"/>
      <c r="C11" s="285" t="s">
        <v>113</v>
      </c>
      <c r="D11" s="286" t="s">
        <v>114</v>
      </c>
      <c r="E11" s="287" t="s">
        <v>105</v>
      </c>
      <c r="F11" s="288">
        <v>15.6</v>
      </c>
      <c r="G11" s="40"/>
      <c r="H11" s="46"/>
    </row>
    <row r="12" s="2" customFormat="1" ht="16.8" customHeight="1">
      <c r="A12" s="40"/>
      <c r="B12" s="46"/>
      <c r="C12" s="289" t="s">
        <v>19</v>
      </c>
      <c r="D12" s="289" t="s">
        <v>889</v>
      </c>
      <c r="E12" s="19" t="s">
        <v>19</v>
      </c>
      <c r="F12" s="290">
        <v>8.0999999999999996</v>
      </c>
      <c r="G12" s="40"/>
      <c r="H12" s="46"/>
    </row>
    <row r="13" s="2" customFormat="1" ht="16.8" customHeight="1">
      <c r="A13" s="40"/>
      <c r="B13" s="46"/>
      <c r="C13" s="289" t="s">
        <v>19</v>
      </c>
      <c r="D13" s="289" t="s">
        <v>890</v>
      </c>
      <c r="E13" s="19" t="s">
        <v>19</v>
      </c>
      <c r="F13" s="290">
        <v>7.5</v>
      </c>
      <c r="G13" s="40"/>
      <c r="H13" s="46"/>
    </row>
    <row r="14" s="2" customFormat="1" ht="16.8" customHeight="1">
      <c r="A14" s="40"/>
      <c r="B14" s="46"/>
      <c r="C14" s="289" t="s">
        <v>113</v>
      </c>
      <c r="D14" s="289" t="s">
        <v>186</v>
      </c>
      <c r="E14" s="19" t="s">
        <v>19</v>
      </c>
      <c r="F14" s="290">
        <v>15.6</v>
      </c>
      <c r="G14" s="40"/>
      <c r="H14" s="46"/>
    </row>
    <row r="15" s="2" customFormat="1" ht="16.8" customHeight="1">
      <c r="A15" s="40"/>
      <c r="B15" s="46"/>
      <c r="C15" s="291" t="s">
        <v>1175</v>
      </c>
      <c r="D15" s="40"/>
      <c r="E15" s="40"/>
      <c r="F15" s="40"/>
      <c r="G15" s="40"/>
      <c r="H15" s="46"/>
    </row>
    <row r="16" s="2" customFormat="1" ht="16.8" customHeight="1">
      <c r="A16" s="40"/>
      <c r="B16" s="46"/>
      <c r="C16" s="289" t="s">
        <v>886</v>
      </c>
      <c r="D16" s="289" t="s">
        <v>1176</v>
      </c>
      <c r="E16" s="19" t="s">
        <v>105</v>
      </c>
      <c r="F16" s="290">
        <v>15.6</v>
      </c>
      <c r="G16" s="40"/>
      <c r="H16" s="46"/>
    </row>
    <row r="17" s="2" customFormat="1" ht="16.8" customHeight="1">
      <c r="A17" s="40"/>
      <c r="B17" s="46"/>
      <c r="C17" s="289" t="s">
        <v>919</v>
      </c>
      <c r="D17" s="289" t="s">
        <v>1177</v>
      </c>
      <c r="E17" s="19" t="s">
        <v>105</v>
      </c>
      <c r="F17" s="290">
        <v>35.619999999999997</v>
      </c>
      <c r="G17" s="40"/>
      <c r="H17" s="46"/>
    </row>
    <row r="18" s="2" customFormat="1" ht="16.8" customHeight="1">
      <c r="A18" s="40"/>
      <c r="B18" s="46"/>
      <c r="C18" s="289" t="s">
        <v>892</v>
      </c>
      <c r="D18" s="289" t="s">
        <v>893</v>
      </c>
      <c r="E18" s="19" t="s">
        <v>260</v>
      </c>
      <c r="F18" s="290">
        <v>60</v>
      </c>
      <c r="G18" s="40"/>
      <c r="H18" s="46"/>
    </row>
    <row r="19" s="2" customFormat="1" ht="16.8" customHeight="1">
      <c r="A19" s="40"/>
      <c r="B19" s="46"/>
      <c r="C19" s="285" t="s">
        <v>103</v>
      </c>
      <c r="D19" s="286" t="s">
        <v>104</v>
      </c>
      <c r="E19" s="287" t="s">
        <v>105</v>
      </c>
      <c r="F19" s="288">
        <v>26.16</v>
      </c>
      <c r="G19" s="40"/>
      <c r="H19" s="46"/>
    </row>
    <row r="20" s="2" customFormat="1" ht="16.8" customHeight="1">
      <c r="A20" s="40"/>
      <c r="B20" s="46"/>
      <c r="C20" s="289" t="s">
        <v>19</v>
      </c>
      <c r="D20" s="289" t="s">
        <v>1011</v>
      </c>
      <c r="E20" s="19" t="s">
        <v>19</v>
      </c>
      <c r="F20" s="290">
        <v>11.76</v>
      </c>
      <c r="G20" s="40"/>
      <c r="H20" s="46"/>
    </row>
    <row r="21" s="2" customFormat="1" ht="16.8" customHeight="1">
      <c r="A21" s="40"/>
      <c r="B21" s="46"/>
      <c r="C21" s="289" t="s">
        <v>19</v>
      </c>
      <c r="D21" s="289" t="s">
        <v>1012</v>
      </c>
      <c r="E21" s="19" t="s">
        <v>19</v>
      </c>
      <c r="F21" s="290">
        <v>14.4</v>
      </c>
      <c r="G21" s="40"/>
      <c r="H21" s="46"/>
    </row>
    <row r="22" s="2" customFormat="1" ht="16.8" customHeight="1">
      <c r="A22" s="40"/>
      <c r="B22" s="46"/>
      <c r="C22" s="289" t="s">
        <v>103</v>
      </c>
      <c r="D22" s="289" t="s">
        <v>186</v>
      </c>
      <c r="E22" s="19" t="s">
        <v>19</v>
      </c>
      <c r="F22" s="290">
        <v>26.16</v>
      </c>
      <c r="G22" s="40"/>
      <c r="H22" s="46"/>
    </row>
    <row r="23" s="2" customFormat="1" ht="16.8" customHeight="1">
      <c r="A23" s="40"/>
      <c r="B23" s="46"/>
      <c r="C23" s="291" t="s">
        <v>1175</v>
      </c>
      <c r="D23" s="40"/>
      <c r="E23" s="40"/>
      <c r="F23" s="40"/>
      <c r="G23" s="40"/>
      <c r="H23" s="46"/>
    </row>
    <row r="24" s="2" customFormat="1" ht="16.8" customHeight="1">
      <c r="A24" s="40"/>
      <c r="B24" s="46"/>
      <c r="C24" s="289" t="s">
        <v>1008</v>
      </c>
      <c r="D24" s="289" t="s">
        <v>1178</v>
      </c>
      <c r="E24" s="19" t="s">
        <v>105</v>
      </c>
      <c r="F24" s="290">
        <v>26.16</v>
      </c>
      <c r="G24" s="40"/>
      <c r="H24" s="46"/>
    </row>
    <row r="25" s="2" customFormat="1" ht="16.8" customHeight="1">
      <c r="A25" s="40"/>
      <c r="B25" s="46"/>
      <c r="C25" s="289" t="s">
        <v>1020</v>
      </c>
      <c r="D25" s="289" t="s">
        <v>1179</v>
      </c>
      <c r="E25" s="19" t="s">
        <v>105</v>
      </c>
      <c r="F25" s="290">
        <v>26.16</v>
      </c>
      <c r="G25" s="40"/>
      <c r="H25" s="46"/>
    </row>
    <row r="26" s="2" customFormat="1" ht="16.8" customHeight="1">
      <c r="A26" s="40"/>
      <c r="B26" s="46"/>
      <c r="C26" s="289" t="s">
        <v>1014</v>
      </c>
      <c r="D26" s="289" t="s">
        <v>1015</v>
      </c>
      <c r="E26" s="19" t="s">
        <v>105</v>
      </c>
      <c r="F26" s="290">
        <v>29.352</v>
      </c>
      <c r="G26" s="40"/>
      <c r="H26" s="46"/>
    </row>
    <row r="27" s="2" customFormat="1" ht="16.8" customHeight="1">
      <c r="A27" s="40"/>
      <c r="B27" s="46"/>
      <c r="C27" s="285" t="s">
        <v>111</v>
      </c>
      <c r="D27" s="286" t="s">
        <v>112</v>
      </c>
      <c r="E27" s="287" t="s">
        <v>88</v>
      </c>
      <c r="F27" s="288">
        <v>6.7699999999999996</v>
      </c>
      <c r="G27" s="40"/>
      <c r="H27" s="46"/>
    </row>
    <row r="28" s="2" customFormat="1" ht="16.8" customHeight="1">
      <c r="A28" s="40"/>
      <c r="B28" s="46"/>
      <c r="C28" s="289" t="s">
        <v>19</v>
      </c>
      <c r="D28" s="289" t="s">
        <v>293</v>
      </c>
      <c r="E28" s="19" t="s">
        <v>19</v>
      </c>
      <c r="F28" s="290">
        <v>3.7200000000000002</v>
      </c>
      <c r="G28" s="40"/>
      <c r="H28" s="46"/>
    </row>
    <row r="29" s="2" customFormat="1" ht="16.8" customHeight="1">
      <c r="A29" s="40"/>
      <c r="B29" s="46"/>
      <c r="C29" s="289" t="s">
        <v>19</v>
      </c>
      <c r="D29" s="289" t="s">
        <v>296</v>
      </c>
      <c r="E29" s="19" t="s">
        <v>19</v>
      </c>
      <c r="F29" s="290">
        <v>3.0499999999999998</v>
      </c>
      <c r="G29" s="40"/>
      <c r="H29" s="46"/>
    </row>
    <row r="30" s="2" customFormat="1" ht="16.8" customHeight="1">
      <c r="A30" s="40"/>
      <c r="B30" s="46"/>
      <c r="C30" s="289" t="s">
        <v>111</v>
      </c>
      <c r="D30" s="289" t="s">
        <v>186</v>
      </c>
      <c r="E30" s="19" t="s">
        <v>19</v>
      </c>
      <c r="F30" s="290">
        <v>6.7699999999999996</v>
      </c>
      <c r="G30" s="40"/>
      <c r="H30" s="46"/>
    </row>
    <row r="31" s="2" customFormat="1" ht="16.8" customHeight="1">
      <c r="A31" s="40"/>
      <c r="B31" s="46"/>
      <c r="C31" s="291" t="s">
        <v>1175</v>
      </c>
      <c r="D31" s="40"/>
      <c r="E31" s="40"/>
      <c r="F31" s="40"/>
      <c r="G31" s="40"/>
      <c r="H31" s="46"/>
    </row>
    <row r="32" s="2" customFormat="1" ht="16.8" customHeight="1">
      <c r="A32" s="40"/>
      <c r="B32" s="46"/>
      <c r="C32" s="289" t="s">
        <v>906</v>
      </c>
      <c r="D32" s="289" t="s">
        <v>1180</v>
      </c>
      <c r="E32" s="19" t="s">
        <v>88</v>
      </c>
      <c r="F32" s="290">
        <v>6.7699999999999996</v>
      </c>
      <c r="G32" s="40"/>
      <c r="H32" s="46"/>
    </row>
    <row r="33" s="2" customFormat="1" ht="16.8" customHeight="1">
      <c r="A33" s="40"/>
      <c r="B33" s="46"/>
      <c r="C33" s="289" t="s">
        <v>253</v>
      </c>
      <c r="D33" s="289" t="s">
        <v>1181</v>
      </c>
      <c r="E33" s="19" t="s">
        <v>88</v>
      </c>
      <c r="F33" s="290">
        <v>6.7699999999999996</v>
      </c>
      <c r="G33" s="40"/>
      <c r="H33" s="46"/>
    </row>
    <row r="34" s="2" customFormat="1" ht="16.8" customHeight="1">
      <c r="A34" s="40"/>
      <c r="B34" s="46"/>
      <c r="C34" s="289" t="s">
        <v>878</v>
      </c>
      <c r="D34" s="289" t="s">
        <v>1182</v>
      </c>
      <c r="E34" s="19" t="s">
        <v>88</v>
      </c>
      <c r="F34" s="290">
        <v>14.640000000000001</v>
      </c>
      <c r="G34" s="40"/>
      <c r="H34" s="46"/>
    </row>
    <row r="35" s="2" customFormat="1" ht="16.8" customHeight="1">
      <c r="A35" s="40"/>
      <c r="B35" s="46"/>
      <c r="C35" s="289" t="s">
        <v>882</v>
      </c>
      <c r="D35" s="289" t="s">
        <v>1183</v>
      </c>
      <c r="E35" s="19" t="s">
        <v>88</v>
      </c>
      <c r="F35" s="290">
        <v>14.640000000000001</v>
      </c>
      <c r="G35" s="40"/>
      <c r="H35" s="46"/>
    </row>
    <row r="36" s="2" customFormat="1" ht="16.8" customHeight="1">
      <c r="A36" s="40"/>
      <c r="B36" s="46"/>
      <c r="C36" s="289" t="s">
        <v>910</v>
      </c>
      <c r="D36" s="289" t="s">
        <v>911</v>
      </c>
      <c r="E36" s="19" t="s">
        <v>88</v>
      </c>
      <c r="F36" s="290">
        <v>7.4470000000000001</v>
      </c>
      <c r="G36" s="40"/>
      <c r="H36" s="46"/>
    </row>
    <row r="37" s="2" customFormat="1" ht="16.8" customHeight="1">
      <c r="A37" s="40"/>
      <c r="B37" s="46"/>
      <c r="C37" s="285" t="s">
        <v>108</v>
      </c>
      <c r="D37" s="286" t="s">
        <v>109</v>
      </c>
      <c r="E37" s="287" t="s">
        <v>88</v>
      </c>
      <c r="F37" s="288">
        <v>7.8700000000000001</v>
      </c>
      <c r="G37" s="40"/>
      <c r="H37" s="46"/>
    </row>
    <row r="38" s="2" customFormat="1" ht="16.8" customHeight="1">
      <c r="A38" s="40"/>
      <c r="B38" s="46"/>
      <c r="C38" s="289" t="s">
        <v>19</v>
      </c>
      <c r="D38" s="289" t="s">
        <v>298</v>
      </c>
      <c r="E38" s="19" t="s">
        <v>19</v>
      </c>
      <c r="F38" s="290">
        <v>3.8900000000000001</v>
      </c>
      <c r="G38" s="40"/>
      <c r="H38" s="46"/>
    </row>
    <row r="39" s="2" customFormat="1" ht="16.8" customHeight="1">
      <c r="A39" s="40"/>
      <c r="B39" s="46"/>
      <c r="C39" s="289" t="s">
        <v>19</v>
      </c>
      <c r="D39" s="289" t="s">
        <v>299</v>
      </c>
      <c r="E39" s="19" t="s">
        <v>19</v>
      </c>
      <c r="F39" s="290">
        <v>2.1800000000000002</v>
      </c>
      <c r="G39" s="40"/>
      <c r="H39" s="46"/>
    </row>
    <row r="40" s="2" customFormat="1" ht="16.8" customHeight="1">
      <c r="A40" s="40"/>
      <c r="B40" s="46"/>
      <c r="C40" s="289" t="s">
        <v>19</v>
      </c>
      <c r="D40" s="289" t="s">
        <v>300</v>
      </c>
      <c r="E40" s="19" t="s">
        <v>19</v>
      </c>
      <c r="F40" s="290">
        <v>1.8</v>
      </c>
      <c r="G40" s="40"/>
      <c r="H40" s="46"/>
    </row>
    <row r="41" s="2" customFormat="1" ht="16.8" customHeight="1">
      <c r="A41" s="40"/>
      <c r="B41" s="46"/>
      <c r="C41" s="289" t="s">
        <v>108</v>
      </c>
      <c r="D41" s="289" t="s">
        <v>186</v>
      </c>
      <c r="E41" s="19" t="s">
        <v>19</v>
      </c>
      <c r="F41" s="290">
        <v>7.8700000000000001</v>
      </c>
      <c r="G41" s="40"/>
      <c r="H41" s="46"/>
    </row>
    <row r="42" s="2" customFormat="1" ht="16.8" customHeight="1">
      <c r="A42" s="40"/>
      <c r="B42" s="46"/>
      <c r="C42" s="291" t="s">
        <v>1175</v>
      </c>
      <c r="D42" s="40"/>
      <c r="E42" s="40"/>
      <c r="F42" s="40"/>
      <c r="G42" s="40"/>
      <c r="H42" s="46"/>
    </row>
    <row r="43" s="2" customFormat="1" ht="16.8" customHeight="1">
      <c r="A43" s="40"/>
      <c r="B43" s="46"/>
      <c r="C43" s="289" t="s">
        <v>897</v>
      </c>
      <c r="D43" s="289" t="s">
        <v>1184</v>
      </c>
      <c r="E43" s="19" t="s">
        <v>88</v>
      </c>
      <c r="F43" s="290">
        <v>7.8700000000000001</v>
      </c>
      <c r="G43" s="40"/>
      <c r="H43" s="46"/>
    </row>
    <row r="44" s="2" customFormat="1" ht="16.8" customHeight="1">
      <c r="A44" s="40"/>
      <c r="B44" s="46"/>
      <c r="C44" s="289" t="s">
        <v>878</v>
      </c>
      <c r="D44" s="289" t="s">
        <v>1182</v>
      </c>
      <c r="E44" s="19" t="s">
        <v>88</v>
      </c>
      <c r="F44" s="290">
        <v>14.640000000000001</v>
      </c>
      <c r="G44" s="40"/>
      <c r="H44" s="46"/>
    </row>
    <row r="45" s="2" customFormat="1" ht="16.8" customHeight="1">
      <c r="A45" s="40"/>
      <c r="B45" s="46"/>
      <c r="C45" s="289" t="s">
        <v>882</v>
      </c>
      <c r="D45" s="289" t="s">
        <v>1183</v>
      </c>
      <c r="E45" s="19" t="s">
        <v>88</v>
      </c>
      <c r="F45" s="290">
        <v>14.640000000000001</v>
      </c>
      <c r="G45" s="40"/>
      <c r="H45" s="46"/>
    </row>
    <row r="46" s="2" customFormat="1" ht="16.8" customHeight="1">
      <c r="A46" s="40"/>
      <c r="B46" s="46"/>
      <c r="C46" s="289" t="s">
        <v>915</v>
      </c>
      <c r="D46" s="289" t="s">
        <v>1185</v>
      </c>
      <c r="E46" s="19" t="s">
        <v>88</v>
      </c>
      <c r="F46" s="290">
        <v>7.8700000000000001</v>
      </c>
      <c r="G46" s="40"/>
      <c r="H46" s="46"/>
    </row>
    <row r="47" s="2" customFormat="1" ht="16.8" customHeight="1">
      <c r="A47" s="40"/>
      <c r="B47" s="46"/>
      <c r="C47" s="289" t="s">
        <v>901</v>
      </c>
      <c r="D47" s="289" t="s">
        <v>902</v>
      </c>
      <c r="E47" s="19" t="s">
        <v>88</v>
      </c>
      <c r="F47" s="290">
        <v>8.657</v>
      </c>
      <c r="G47" s="40"/>
      <c r="H47" s="46"/>
    </row>
    <row r="48" s="2" customFormat="1" ht="16.8" customHeight="1">
      <c r="A48" s="40"/>
      <c r="B48" s="46"/>
      <c r="C48" s="285" t="s">
        <v>116</v>
      </c>
      <c r="D48" s="286" t="s">
        <v>117</v>
      </c>
      <c r="E48" s="287" t="s">
        <v>88</v>
      </c>
      <c r="F48" s="288">
        <v>30.009</v>
      </c>
      <c r="G48" s="40"/>
      <c r="H48" s="46"/>
    </row>
    <row r="49" s="2" customFormat="1" ht="16.8" customHeight="1">
      <c r="A49" s="40"/>
      <c r="B49" s="46"/>
      <c r="C49" s="289" t="s">
        <v>19</v>
      </c>
      <c r="D49" s="289" t="s">
        <v>1053</v>
      </c>
      <c r="E49" s="19" t="s">
        <v>19</v>
      </c>
      <c r="F49" s="290">
        <v>2.9279999999999999</v>
      </c>
      <c r="G49" s="40"/>
      <c r="H49" s="46"/>
    </row>
    <row r="50" s="2" customFormat="1" ht="16.8" customHeight="1">
      <c r="A50" s="40"/>
      <c r="B50" s="46"/>
      <c r="C50" s="289" t="s">
        <v>19</v>
      </c>
      <c r="D50" s="289" t="s">
        <v>1054</v>
      </c>
      <c r="E50" s="19" t="s">
        <v>19</v>
      </c>
      <c r="F50" s="290">
        <v>10.68</v>
      </c>
      <c r="G50" s="40"/>
      <c r="H50" s="46"/>
    </row>
    <row r="51" s="2" customFormat="1" ht="16.8" customHeight="1">
      <c r="A51" s="40"/>
      <c r="B51" s="46"/>
      <c r="C51" s="289" t="s">
        <v>19</v>
      </c>
      <c r="D51" s="289" t="s">
        <v>1055</v>
      </c>
      <c r="E51" s="19" t="s">
        <v>19</v>
      </c>
      <c r="F51" s="290">
        <v>8.4600000000000009</v>
      </c>
      <c r="G51" s="40"/>
      <c r="H51" s="46"/>
    </row>
    <row r="52" s="2" customFormat="1" ht="16.8" customHeight="1">
      <c r="A52" s="40"/>
      <c r="B52" s="46"/>
      <c r="C52" s="289" t="s">
        <v>19</v>
      </c>
      <c r="D52" s="289" t="s">
        <v>1056</v>
      </c>
      <c r="E52" s="19" t="s">
        <v>19</v>
      </c>
      <c r="F52" s="290">
        <v>7.9409999999999998</v>
      </c>
      <c r="G52" s="40"/>
      <c r="H52" s="46"/>
    </row>
    <row r="53" s="2" customFormat="1" ht="16.8" customHeight="1">
      <c r="A53" s="40"/>
      <c r="B53" s="46"/>
      <c r="C53" s="289" t="s">
        <v>116</v>
      </c>
      <c r="D53" s="289" t="s">
        <v>186</v>
      </c>
      <c r="E53" s="19" t="s">
        <v>19</v>
      </c>
      <c r="F53" s="290">
        <v>30.009</v>
      </c>
      <c r="G53" s="40"/>
      <c r="H53" s="46"/>
    </row>
    <row r="54" s="2" customFormat="1" ht="16.8" customHeight="1">
      <c r="A54" s="40"/>
      <c r="B54" s="46"/>
      <c r="C54" s="291" t="s">
        <v>1175</v>
      </c>
      <c r="D54" s="40"/>
      <c r="E54" s="40"/>
      <c r="F54" s="40"/>
      <c r="G54" s="40"/>
      <c r="H54" s="46"/>
    </row>
    <row r="55" s="2" customFormat="1" ht="16.8" customHeight="1">
      <c r="A55" s="40"/>
      <c r="B55" s="46"/>
      <c r="C55" s="289" t="s">
        <v>1050</v>
      </c>
      <c r="D55" s="289" t="s">
        <v>1186</v>
      </c>
      <c r="E55" s="19" t="s">
        <v>88</v>
      </c>
      <c r="F55" s="290">
        <v>30.009</v>
      </c>
      <c r="G55" s="40"/>
      <c r="H55" s="46"/>
    </row>
    <row r="56" s="2" customFormat="1" ht="16.8" customHeight="1">
      <c r="A56" s="40"/>
      <c r="B56" s="46"/>
      <c r="C56" s="289" t="s">
        <v>1034</v>
      </c>
      <c r="D56" s="289" t="s">
        <v>1187</v>
      </c>
      <c r="E56" s="19" t="s">
        <v>88</v>
      </c>
      <c r="F56" s="290">
        <v>30.009</v>
      </c>
      <c r="G56" s="40"/>
      <c r="H56" s="46"/>
    </row>
    <row r="57" s="2" customFormat="1" ht="16.8" customHeight="1">
      <c r="A57" s="40"/>
      <c r="B57" s="46"/>
      <c r="C57" s="289" t="s">
        <v>1038</v>
      </c>
      <c r="D57" s="289" t="s">
        <v>1188</v>
      </c>
      <c r="E57" s="19" t="s">
        <v>88</v>
      </c>
      <c r="F57" s="290">
        <v>30.009</v>
      </c>
      <c r="G57" s="40"/>
      <c r="H57" s="46"/>
    </row>
    <row r="58" s="2" customFormat="1" ht="16.8" customHeight="1">
      <c r="A58" s="40"/>
      <c r="B58" s="46"/>
      <c r="C58" s="289" t="s">
        <v>1058</v>
      </c>
      <c r="D58" s="289" t="s">
        <v>1059</v>
      </c>
      <c r="E58" s="19" t="s">
        <v>88</v>
      </c>
      <c r="F58" s="290">
        <v>33.009999999999998</v>
      </c>
      <c r="G58" s="40"/>
      <c r="H58" s="46"/>
    </row>
    <row r="59" s="2" customFormat="1" ht="16.8" customHeight="1">
      <c r="A59" s="40"/>
      <c r="B59" s="46"/>
      <c r="C59" s="285" t="s">
        <v>119</v>
      </c>
      <c r="D59" s="286" t="s">
        <v>120</v>
      </c>
      <c r="E59" s="287" t="s">
        <v>88</v>
      </c>
      <c r="F59" s="288">
        <v>282.65199999999999</v>
      </c>
      <c r="G59" s="40"/>
      <c r="H59" s="46"/>
    </row>
    <row r="60" s="2" customFormat="1" ht="16.8" customHeight="1">
      <c r="A60" s="40"/>
      <c r="B60" s="46"/>
      <c r="C60" s="289" t="s">
        <v>19</v>
      </c>
      <c r="D60" s="289" t="s">
        <v>229</v>
      </c>
      <c r="E60" s="19" t="s">
        <v>19</v>
      </c>
      <c r="F60" s="290">
        <v>45.240000000000002</v>
      </c>
      <c r="G60" s="40"/>
      <c r="H60" s="46"/>
    </row>
    <row r="61" s="2" customFormat="1" ht="16.8" customHeight="1">
      <c r="A61" s="40"/>
      <c r="B61" s="46"/>
      <c r="C61" s="289" t="s">
        <v>19</v>
      </c>
      <c r="D61" s="289" t="s">
        <v>230</v>
      </c>
      <c r="E61" s="19" t="s">
        <v>19</v>
      </c>
      <c r="F61" s="290">
        <v>24.920000000000002</v>
      </c>
      <c r="G61" s="40"/>
      <c r="H61" s="46"/>
    </row>
    <row r="62" s="2" customFormat="1" ht="16.8" customHeight="1">
      <c r="A62" s="40"/>
      <c r="B62" s="46"/>
      <c r="C62" s="289" t="s">
        <v>19</v>
      </c>
      <c r="D62" s="289" t="s">
        <v>231</v>
      </c>
      <c r="E62" s="19" t="s">
        <v>19</v>
      </c>
      <c r="F62" s="290">
        <v>47.340000000000003</v>
      </c>
      <c r="G62" s="40"/>
      <c r="H62" s="46"/>
    </row>
    <row r="63" s="2" customFormat="1" ht="16.8" customHeight="1">
      <c r="A63" s="40"/>
      <c r="B63" s="46"/>
      <c r="C63" s="289" t="s">
        <v>19</v>
      </c>
      <c r="D63" s="289" t="s">
        <v>232</v>
      </c>
      <c r="E63" s="19" t="s">
        <v>19</v>
      </c>
      <c r="F63" s="290">
        <v>37.979999999999997</v>
      </c>
      <c r="G63" s="40"/>
      <c r="H63" s="46"/>
    </row>
    <row r="64" s="2" customFormat="1" ht="16.8" customHeight="1">
      <c r="A64" s="40"/>
      <c r="B64" s="46"/>
      <c r="C64" s="289" t="s">
        <v>19</v>
      </c>
      <c r="D64" s="289" t="s">
        <v>233</v>
      </c>
      <c r="E64" s="19" t="s">
        <v>19</v>
      </c>
      <c r="F64" s="290">
        <v>22.960000000000001</v>
      </c>
      <c r="G64" s="40"/>
      <c r="H64" s="46"/>
    </row>
    <row r="65" s="2" customFormat="1" ht="16.8" customHeight="1">
      <c r="A65" s="40"/>
      <c r="B65" s="46"/>
      <c r="C65" s="289" t="s">
        <v>19</v>
      </c>
      <c r="D65" s="289" t="s">
        <v>234</v>
      </c>
      <c r="E65" s="19" t="s">
        <v>19</v>
      </c>
      <c r="F65" s="290">
        <v>52.799999999999997</v>
      </c>
      <c r="G65" s="40"/>
      <c r="H65" s="46"/>
    </row>
    <row r="66" s="2" customFormat="1" ht="16.8" customHeight="1">
      <c r="A66" s="40"/>
      <c r="B66" s="46"/>
      <c r="C66" s="289" t="s">
        <v>19</v>
      </c>
      <c r="D66" s="289" t="s">
        <v>235</v>
      </c>
      <c r="E66" s="19" t="s">
        <v>19</v>
      </c>
      <c r="F66" s="290">
        <v>21.289000000000001</v>
      </c>
      <c r="G66" s="40"/>
      <c r="H66" s="46"/>
    </row>
    <row r="67" s="2" customFormat="1" ht="16.8" customHeight="1">
      <c r="A67" s="40"/>
      <c r="B67" s="46"/>
      <c r="C67" s="289" t="s">
        <v>19</v>
      </c>
      <c r="D67" s="289" t="s">
        <v>236</v>
      </c>
      <c r="E67" s="19" t="s">
        <v>19</v>
      </c>
      <c r="F67" s="290">
        <v>16.922999999999998</v>
      </c>
      <c r="G67" s="40"/>
      <c r="H67" s="46"/>
    </row>
    <row r="68" s="2" customFormat="1" ht="16.8" customHeight="1">
      <c r="A68" s="40"/>
      <c r="B68" s="46"/>
      <c r="C68" s="289" t="s">
        <v>19</v>
      </c>
      <c r="D68" s="289" t="s">
        <v>237</v>
      </c>
      <c r="E68" s="19" t="s">
        <v>19</v>
      </c>
      <c r="F68" s="290">
        <v>13.199999999999999</v>
      </c>
      <c r="G68" s="40"/>
      <c r="H68" s="46"/>
    </row>
    <row r="69" s="2" customFormat="1" ht="16.8" customHeight="1">
      <c r="A69" s="40"/>
      <c r="B69" s="46"/>
      <c r="C69" s="289" t="s">
        <v>119</v>
      </c>
      <c r="D69" s="289" t="s">
        <v>186</v>
      </c>
      <c r="E69" s="19" t="s">
        <v>19</v>
      </c>
      <c r="F69" s="290">
        <v>282.65199999999999</v>
      </c>
      <c r="G69" s="40"/>
      <c r="H69" s="46"/>
    </row>
    <row r="70" s="2" customFormat="1" ht="16.8" customHeight="1">
      <c r="A70" s="40"/>
      <c r="B70" s="46"/>
      <c r="C70" s="291" t="s">
        <v>1175</v>
      </c>
      <c r="D70" s="40"/>
      <c r="E70" s="40"/>
      <c r="F70" s="40"/>
      <c r="G70" s="40"/>
      <c r="H70" s="46"/>
    </row>
    <row r="71" s="2" customFormat="1" ht="16.8" customHeight="1">
      <c r="A71" s="40"/>
      <c r="B71" s="46"/>
      <c r="C71" s="289" t="s">
        <v>226</v>
      </c>
      <c r="D71" s="289" t="s">
        <v>1189</v>
      </c>
      <c r="E71" s="19" t="s">
        <v>88</v>
      </c>
      <c r="F71" s="290">
        <v>266.39400000000001</v>
      </c>
      <c r="G71" s="40"/>
      <c r="H71" s="46"/>
    </row>
    <row r="72" s="2" customFormat="1" ht="16.8" customHeight="1">
      <c r="A72" s="40"/>
      <c r="B72" s="46"/>
      <c r="C72" s="289" t="s">
        <v>1124</v>
      </c>
      <c r="D72" s="289" t="s">
        <v>1190</v>
      </c>
      <c r="E72" s="19" t="s">
        <v>88</v>
      </c>
      <c r="F72" s="290">
        <v>297.29199999999997</v>
      </c>
      <c r="G72" s="40"/>
      <c r="H72" s="46"/>
    </row>
    <row r="73" s="2" customFormat="1" ht="16.8" customHeight="1">
      <c r="A73" s="40"/>
      <c r="B73" s="46"/>
      <c r="C73" s="289" t="s">
        <v>283</v>
      </c>
      <c r="D73" s="289" t="s">
        <v>1191</v>
      </c>
      <c r="E73" s="19" t="s">
        <v>88</v>
      </c>
      <c r="F73" s="290">
        <v>208.94499999999999</v>
      </c>
      <c r="G73" s="40"/>
      <c r="H73" s="46"/>
    </row>
    <row r="74" s="2" customFormat="1" ht="16.8" customHeight="1">
      <c r="A74" s="40"/>
      <c r="B74" s="46"/>
      <c r="C74" s="285" t="s">
        <v>122</v>
      </c>
      <c r="D74" s="286" t="s">
        <v>123</v>
      </c>
      <c r="E74" s="287" t="s">
        <v>88</v>
      </c>
      <c r="F74" s="288">
        <v>16.257999999999999</v>
      </c>
      <c r="G74" s="40"/>
      <c r="H74" s="46"/>
    </row>
    <row r="75" s="2" customFormat="1" ht="16.8" customHeight="1">
      <c r="A75" s="40"/>
      <c r="B75" s="46"/>
      <c r="C75" s="289" t="s">
        <v>19</v>
      </c>
      <c r="D75" s="289" t="s">
        <v>220</v>
      </c>
      <c r="E75" s="19" t="s">
        <v>19</v>
      </c>
      <c r="F75" s="290">
        <v>16.257999999999999</v>
      </c>
      <c r="G75" s="40"/>
      <c r="H75" s="46"/>
    </row>
    <row r="76" s="2" customFormat="1" ht="16.8" customHeight="1">
      <c r="A76" s="40"/>
      <c r="B76" s="46"/>
      <c r="C76" s="289" t="s">
        <v>122</v>
      </c>
      <c r="D76" s="289" t="s">
        <v>186</v>
      </c>
      <c r="E76" s="19" t="s">
        <v>19</v>
      </c>
      <c r="F76" s="290">
        <v>16.257999999999999</v>
      </c>
      <c r="G76" s="40"/>
      <c r="H76" s="46"/>
    </row>
    <row r="77" s="2" customFormat="1" ht="16.8" customHeight="1">
      <c r="A77" s="40"/>
      <c r="B77" s="46"/>
      <c r="C77" s="291" t="s">
        <v>1175</v>
      </c>
      <c r="D77" s="40"/>
      <c r="E77" s="40"/>
      <c r="F77" s="40"/>
      <c r="G77" s="40"/>
      <c r="H77" s="46"/>
    </row>
    <row r="78" s="2" customFormat="1" ht="16.8" customHeight="1">
      <c r="A78" s="40"/>
      <c r="B78" s="46"/>
      <c r="C78" s="289" t="s">
        <v>217</v>
      </c>
      <c r="D78" s="289" t="s">
        <v>1192</v>
      </c>
      <c r="E78" s="19" t="s">
        <v>88</v>
      </c>
      <c r="F78" s="290">
        <v>16.257999999999999</v>
      </c>
      <c r="G78" s="40"/>
      <c r="H78" s="46"/>
    </row>
    <row r="79" s="2" customFormat="1" ht="16.8" customHeight="1">
      <c r="A79" s="40"/>
      <c r="B79" s="46"/>
      <c r="C79" s="289" t="s">
        <v>222</v>
      </c>
      <c r="D79" s="289" t="s">
        <v>1193</v>
      </c>
      <c r="E79" s="19" t="s">
        <v>88</v>
      </c>
      <c r="F79" s="290">
        <v>16.257999999999999</v>
      </c>
      <c r="G79" s="40"/>
      <c r="H79" s="46"/>
    </row>
    <row r="80" s="2" customFormat="1" ht="16.8" customHeight="1">
      <c r="A80" s="40"/>
      <c r="B80" s="46"/>
      <c r="C80" s="289" t="s">
        <v>226</v>
      </c>
      <c r="D80" s="289" t="s">
        <v>1189</v>
      </c>
      <c r="E80" s="19" t="s">
        <v>88</v>
      </c>
      <c r="F80" s="290">
        <v>266.39400000000001</v>
      </c>
      <c r="G80" s="40"/>
      <c r="H80" s="46"/>
    </row>
    <row r="81" s="2" customFormat="1" ht="16.8" customHeight="1">
      <c r="A81" s="40"/>
      <c r="B81" s="46"/>
      <c r="C81" s="285" t="s">
        <v>125</v>
      </c>
      <c r="D81" s="286" t="s">
        <v>126</v>
      </c>
      <c r="E81" s="287" t="s">
        <v>88</v>
      </c>
      <c r="F81" s="288">
        <v>266.39400000000001</v>
      </c>
      <c r="G81" s="40"/>
      <c r="H81" s="46"/>
    </row>
    <row r="82" s="2" customFormat="1" ht="16.8" customHeight="1">
      <c r="A82" s="40"/>
      <c r="B82" s="46"/>
      <c r="C82" s="289" t="s">
        <v>19</v>
      </c>
      <c r="D82" s="289" t="s">
        <v>19</v>
      </c>
      <c r="E82" s="19" t="s">
        <v>19</v>
      </c>
      <c r="F82" s="290">
        <v>0</v>
      </c>
      <c r="G82" s="40"/>
      <c r="H82" s="46"/>
    </row>
    <row r="83" s="2" customFormat="1" ht="16.8" customHeight="1">
      <c r="A83" s="40"/>
      <c r="B83" s="46"/>
      <c r="C83" s="289" t="s">
        <v>19</v>
      </c>
      <c r="D83" s="289" t="s">
        <v>238</v>
      </c>
      <c r="E83" s="19" t="s">
        <v>19</v>
      </c>
      <c r="F83" s="290">
        <v>0</v>
      </c>
      <c r="G83" s="40"/>
      <c r="H83" s="46"/>
    </row>
    <row r="84" s="2" customFormat="1" ht="16.8" customHeight="1">
      <c r="A84" s="40"/>
      <c r="B84" s="46"/>
      <c r="C84" s="289" t="s">
        <v>19</v>
      </c>
      <c r="D84" s="289" t="s">
        <v>239</v>
      </c>
      <c r="E84" s="19" t="s">
        <v>19</v>
      </c>
      <c r="F84" s="290">
        <v>266.39400000000001</v>
      </c>
      <c r="G84" s="40"/>
      <c r="H84" s="46"/>
    </row>
    <row r="85" s="2" customFormat="1" ht="16.8" customHeight="1">
      <c r="A85" s="40"/>
      <c r="B85" s="46"/>
      <c r="C85" s="289" t="s">
        <v>125</v>
      </c>
      <c r="D85" s="289" t="s">
        <v>186</v>
      </c>
      <c r="E85" s="19" t="s">
        <v>19</v>
      </c>
      <c r="F85" s="290">
        <v>266.39400000000001</v>
      </c>
      <c r="G85" s="40"/>
      <c r="H85" s="46"/>
    </row>
    <row r="86" s="2" customFormat="1" ht="16.8" customHeight="1">
      <c r="A86" s="40"/>
      <c r="B86" s="46"/>
      <c r="C86" s="291" t="s">
        <v>1175</v>
      </c>
      <c r="D86" s="40"/>
      <c r="E86" s="40"/>
      <c r="F86" s="40"/>
      <c r="G86" s="40"/>
      <c r="H86" s="46"/>
    </row>
    <row r="87" s="2" customFormat="1" ht="16.8" customHeight="1">
      <c r="A87" s="40"/>
      <c r="B87" s="46"/>
      <c r="C87" s="289" t="s">
        <v>226</v>
      </c>
      <c r="D87" s="289" t="s">
        <v>1189</v>
      </c>
      <c r="E87" s="19" t="s">
        <v>88</v>
      </c>
      <c r="F87" s="290">
        <v>266.39400000000001</v>
      </c>
      <c r="G87" s="40"/>
      <c r="H87" s="46"/>
    </row>
    <row r="88" s="2" customFormat="1" ht="16.8" customHeight="1">
      <c r="A88" s="40"/>
      <c r="B88" s="46"/>
      <c r="C88" s="289" t="s">
        <v>366</v>
      </c>
      <c r="D88" s="289" t="s">
        <v>1194</v>
      </c>
      <c r="E88" s="19" t="s">
        <v>88</v>
      </c>
      <c r="F88" s="290">
        <v>266.39400000000001</v>
      </c>
      <c r="G88" s="40"/>
      <c r="H88" s="46"/>
    </row>
    <row r="89" s="2" customFormat="1" ht="16.8" customHeight="1">
      <c r="A89" s="40"/>
      <c r="B89" s="46"/>
      <c r="C89" s="285" t="s">
        <v>301</v>
      </c>
      <c r="D89" s="286" t="s">
        <v>1195</v>
      </c>
      <c r="E89" s="287" t="s">
        <v>88</v>
      </c>
      <c r="F89" s="288">
        <v>63.399999999999999</v>
      </c>
      <c r="G89" s="40"/>
      <c r="H89" s="46"/>
    </row>
    <row r="90" s="2" customFormat="1" ht="16.8" customHeight="1">
      <c r="A90" s="40"/>
      <c r="B90" s="46"/>
      <c r="C90" s="289" t="s">
        <v>19</v>
      </c>
      <c r="D90" s="289" t="s">
        <v>292</v>
      </c>
      <c r="E90" s="19" t="s">
        <v>19</v>
      </c>
      <c r="F90" s="290">
        <v>13.19</v>
      </c>
      <c r="G90" s="40"/>
      <c r="H90" s="46"/>
    </row>
    <row r="91" s="2" customFormat="1" ht="16.8" customHeight="1">
      <c r="A91" s="40"/>
      <c r="B91" s="46"/>
      <c r="C91" s="289" t="s">
        <v>19</v>
      </c>
      <c r="D91" s="289" t="s">
        <v>293</v>
      </c>
      <c r="E91" s="19" t="s">
        <v>19</v>
      </c>
      <c r="F91" s="290">
        <v>3.7200000000000002</v>
      </c>
      <c r="G91" s="40"/>
      <c r="H91" s="46"/>
    </row>
    <row r="92" s="2" customFormat="1" ht="16.8" customHeight="1">
      <c r="A92" s="40"/>
      <c r="B92" s="46"/>
      <c r="C92" s="289" t="s">
        <v>19</v>
      </c>
      <c r="D92" s="289" t="s">
        <v>294</v>
      </c>
      <c r="E92" s="19" t="s">
        <v>19</v>
      </c>
      <c r="F92" s="290">
        <v>14.779999999999999</v>
      </c>
      <c r="G92" s="40"/>
      <c r="H92" s="46"/>
    </row>
    <row r="93" s="2" customFormat="1" ht="16.8" customHeight="1">
      <c r="A93" s="40"/>
      <c r="B93" s="46"/>
      <c r="C93" s="289" t="s">
        <v>19</v>
      </c>
      <c r="D93" s="289" t="s">
        <v>295</v>
      </c>
      <c r="E93" s="19" t="s">
        <v>19</v>
      </c>
      <c r="F93" s="290">
        <v>9.5700000000000003</v>
      </c>
      <c r="G93" s="40"/>
      <c r="H93" s="46"/>
    </row>
    <row r="94" s="2" customFormat="1" ht="16.8" customHeight="1">
      <c r="A94" s="40"/>
      <c r="B94" s="46"/>
      <c r="C94" s="289" t="s">
        <v>19</v>
      </c>
      <c r="D94" s="289" t="s">
        <v>296</v>
      </c>
      <c r="E94" s="19" t="s">
        <v>19</v>
      </c>
      <c r="F94" s="290">
        <v>3.0499999999999998</v>
      </c>
      <c r="G94" s="40"/>
      <c r="H94" s="46"/>
    </row>
    <row r="95" s="2" customFormat="1" ht="16.8" customHeight="1">
      <c r="A95" s="40"/>
      <c r="B95" s="46"/>
      <c r="C95" s="289" t="s">
        <v>19</v>
      </c>
      <c r="D95" s="289" t="s">
        <v>297</v>
      </c>
      <c r="E95" s="19" t="s">
        <v>19</v>
      </c>
      <c r="F95" s="290">
        <v>11.220000000000001</v>
      </c>
      <c r="G95" s="40"/>
      <c r="H95" s="46"/>
    </row>
    <row r="96" s="2" customFormat="1" ht="16.8" customHeight="1">
      <c r="A96" s="40"/>
      <c r="B96" s="46"/>
      <c r="C96" s="289" t="s">
        <v>19</v>
      </c>
      <c r="D96" s="289" t="s">
        <v>298</v>
      </c>
      <c r="E96" s="19" t="s">
        <v>19</v>
      </c>
      <c r="F96" s="290">
        <v>3.8900000000000001</v>
      </c>
      <c r="G96" s="40"/>
      <c r="H96" s="46"/>
    </row>
    <row r="97" s="2" customFormat="1" ht="16.8" customHeight="1">
      <c r="A97" s="40"/>
      <c r="B97" s="46"/>
      <c r="C97" s="289" t="s">
        <v>19</v>
      </c>
      <c r="D97" s="289" t="s">
        <v>299</v>
      </c>
      <c r="E97" s="19" t="s">
        <v>19</v>
      </c>
      <c r="F97" s="290">
        <v>2.1800000000000002</v>
      </c>
      <c r="G97" s="40"/>
      <c r="H97" s="46"/>
    </row>
    <row r="98" s="2" customFormat="1" ht="16.8" customHeight="1">
      <c r="A98" s="40"/>
      <c r="B98" s="46"/>
      <c r="C98" s="289" t="s">
        <v>19</v>
      </c>
      <c r="D98" s="289" t="s">
        <v>300</v>
      </c>
      <c r="E98" s="19" t="s">
        <v>19</v>
      </c>
      <c r="F98" s="290">
        <v>1.8</v>
      </c>
      <c r="G98" s="40"/>
      <c r="H98" s="46"/>
    </row>
    <row r="99" s="2" customFormat="1" ht="16.8" customHeight="1">
      <c r="A99" s="40"/>
      <c r="B99" s="46"/>
      <c r="C99" s="289" t="s">
        <v>301</v>
      </c>
      <c r="D99" s="289" t="s">
        <v>186</v>
      </c>
      <c r="E99" s="19" t="s">
        <v>19</v>
      </c>
      <c r="F99" s="290">
        <v>63.399999999999999</v>
      </c>
      <c r="G99" s="40"/>
      <c r="H99" s="46"/>
    </row>
    <row r="100" s="2" customFormat="1" ht="16.8" customHeight="1">
      <c r="A100" s="40"/>
      <c r="B100" s="46"/>
      <c r="C100" s="285" t="s">
        <v>90</v>
      </c>
      <c r="D100" s="286" t="s">
        <v>91</v>
      </c>
      <c r="E100" s="287" t="s">
        <v>88</v>
      </c>
      <c r="F100" s="288">
        <v>48.759999999999998</v>
      </c>
      <c r="G100" s="40"/>
      <c r="H100" s="46"/>
    </row>
    <row r="101" s="2" customFormat="1" ht="16.8" customHeight="1">
      <c r="A101" s="40"/>
      <c r="B101" s="46"/>
      <c r="C101" s="289" t="s">
        <v>19</v>
      </c>
      <c r="D101" s="289" t="s">
        <v>292</v>
      </c>
      <c r="E101" s="19" t="s">
        <v>19</v>
      </c>
      <c r="F101" s="290">
        <v>13.19</v>
      </c>
      <c r="G101" s="40"/>
      <c r="H101" s="46"/>
    </row>
    <row r="102" s="2" customFormat="1" ht="16.8" customHeight="1">
      <c r="A102" s="40"/>
      <c r="B102" s="46"/>
      <c r="C102" s="289" t="s">
        <v>19</v>
      </c>
      <c r="D102" s="289" t="s">
        <v>750</v>
      </c>
      <c r="E102" s="19" t="s">
        <v>19</v>
      </c>
      <c r="F102" s="290">
        <v>0</v>
      </c>
      <c r="G102" s="40"/>
      <c r="H102" s="46"/>
    </row>
    <row r="103" s="2" customFormat="1" ht="16.8" customHeight="1">
      <c r="A103" s="40"/>
      <c r="B103" s="46"/>
      <c r="C103" s="289" t="s">
        <v>19</v>
      </c>
      <c r="D103" s="289" t="s">
        <v>294</v>
      </c>
      <c r="E103" s="19" t="s">
        <v>19</v>
      </c>
      <c r="F103" s="290">
        <v>14.779999999999999</v>
      </c>
      <c r="G103" s="40"/>
      <c r="H103" s="46"/>
    </row>
    <row r="104" s="2" customFormat="1" ht="16.8" customHeight="1">
      <c r="A104" s="40"/>
      <c r="B104" s="46"/>
      <c r="C104" s="289" t="s">
        <v>19</v>
      </c>
      <c r="D104" s="289" t="s">
        <v>295</v>
      </c>
      <c r="E104" s="19" t="s">
        <v>19</v>
      </c>
      <c r="F104" s="290">
        <v>9.5700000000000003</v>
      </c>
      <c r="G104" s="40"/>
      <c r="H104" s="46"/>
    </row>
    <row r="105" s="2" customFormat="1" ht="16.8" customHeight="1">
      <c r="A105" s="40"/>
      <c r="B105" s="46"/>
      <c r="C105" s="289" t="s">
        <v>19</v>
      </c>
      <c r="D105" s="289" t="s">
        <v>751</v>
      </c>
      <c r="E105" s="19" t="s">
        <v>19</v>
      </c>
      <c r="F105" s="290">
        <v>0</v>
      </c>
      <c r="G105" s="40"/>
      <c r="H105" s="46"/>
    </row>
    <row r="106" s="2" customFormat="1" ht="16.8" customHeight="1">
      <c r="A106" s="40"/>
      <c r="B106" s="46"/>
      <c r="C106" s="289" t="s">
        <v>19</v>
      </c>
      <c r="D106" s="289" t="s">
        <v>297</v>
      </c>
      <c r="E106" s="19" t="s">
        <v>19</v>
      </c>
      <c r="F106" s="290">
        <v>11.220000000000001</v>
      </c>
      <c r="G106" s="40"/>
      <c r="H106" s="46"/>
    </row>
    <row r="107" s="2" customFormat="1" ht="16.8" customHeight="1">
      <c r="A107" s="40"/>
      <c r="B107" s="46"/>
      <c r="C107" s="289" t="s">
        <v>19</v>
      </c>
      <c r="D107" s="289" t="s">
        <v>743</v>
      </c>
      <c r="E107" s="19" t="s">
        <v>19</v>
      </c>
      <c r="F107" s="290">
        <v>0</v>
      </c>
      <c r="G107" s="40"/>
      <c r="H107" s="46"/>
    </row>
    <row r="108" s="2" customFormat="1" ht="16.8" customHeight="1">
      <c r="A108" s="40"/>
      <c r="B108" s="46"/>
      <c r="C108" s="289" t="s">
        <v>19</v>
      </c>
      <c r="D108" s="289" t="s">
        <v>744</v>
      </c>
      <c r="E108" s="19" t="s">
        <v>19</v>
      </c>
      <c r="F108" s="290">
        <v>0</v>
      </c>
      <c r="G108" s="40"/>
      <c r="H108" s="46"/>
    </row>
    <row r="109" s="2" customFormat="1" ht="16.8" customHeight="1">
      <c r="A109" s="40"/>
      <c r="B109" s="46"/>
      <c r="C109" s="289" t="s">
        <v>19</v>
      </c>
      <c r="D109" s="289" t="s">
        <v>745</v>
      </c>
      <c r="E109" s="19" t="s">
        <v>19</v>
      </c>
      <c r="F109" s="290">
        <v>0</v>
      </c>
      <c r="G109" s="40"/>
      <c r="H109" s="46"/>
    </row>
    <row r="110" s="2" customFormat="1" ht="16.8" customHeight="1">
      <c r="A110" s="40"/>
      <c r="B110" s="46"/>
      <c r="C110" s="289" t="s">
        <v>90</v>
      </c>
      <c r="D110" s="289" t="s">
        <v>186</v>
      </c>
      <c r="E110" s="19" t="s">
        <v>19</v>
      </c>
      <c r="F110" s="290">
        <v>48.759999999999998</v>
      </c>
      <c r="G110" s="40"/>
      <c r="H110" s="46"/>
    </row>
    <row r="111" s="2" customFormat="1" ht="16.8" customHeight="1">
      <c r="A111" s="40"/>
      <c r="B111" s="46"/>
      <c r="C111" s="291" t="s">
        <v>1175</v>
      </c>
      <c r="D111" s="40"/>
      <c r="E111" s="40"/>
      <c r="F111" s="40"/>
      <c r="G111" s="40"/>
      <c r="H111" s="46"/>
    </row>
    <row r="112" s="2" customFormat="1" ht="16.8" customHeight="1">
      <c r="A112" s="40"/>
      <c r="B112" s="46"/>
      <c r="C112" s="289" t="s">
        <v>765</v>
      </c>
      <c r="D112" s="289" t="s">
        <v>1196</v>
      </c>
      <c r="E112" s="19" t="s">
        <v>88</v>
      </c>
      <c r="F112" s="290">
        <v>48.759999999999998</v>
      </c>
      <c r="G112" s="40"/>
      <c r="H112" s="46"/>
    </row>
    <row r="113" s="2" customFormat="1" ht="16.8" customHeight="1">
      <c r="A113" s="40"/>
      <c r="B113" s="46"/>
      <c r="C113" s="289" t="s">
        <v>774</v>
      </c>
      <c r="D113" s="289" t="s">
        <v>1197</v>
      </c>
      <c r="E113" s="19" t="s">
        <v>105</v>
      </c>
      <c r="F113" s="290">
        <v>48.759999999999998</v>
      </c>
      <c r="G113" s="40"/>
      <c r="H113" s="46"/>
    </row>
    <row r="114" s="2" customFormat="1" ht="16.8" customHeight="1">
      <c r="A114" s="40"/>
      <c r="B114" s="46"/>
      <c r="C114" s="289" t="s">
        <v>283</v>
      </c>
      <c r="D114" s="289" t="s">
        <v>1191</v>
      </c>
      <c r="E114" s="19" t="s">
        <v>88</v>
      </c>
      <c r="F114" s="290">
        <v>208.94499999999999</v>
      </c>
      <c r="G114" s="40"/>
      <c r="H114" s="46"/>
    </row>
    <row r="115" s="2" customFormat="1" ht="16.8" customHeight="1">
      <c r="A115" s="40"/>
      <c r="B115" s="46"/>
      <c r="C115" s="285" t="s">
        <v>94</v>
      </c>
      <c r="D115" s="286" t="s">
        <v>95</v>
      </c>
      <c r="E115" s="287" t="s">
        <v>88</v>
      </c>
      <c r="F115" s="288">
        <v>6.7699999999999996</v>
      </c>
      <c r="G115" s="40"/>
      <c r="H115" s="46"/>
    </row>
    <row r="116" s="2" customFormat="1" ht="16.8" customHeight="1">
      <c r="A116" s="40"/>
      <c r="B116" s="46"/>
      <c r="C116" s="289" t="s">
        <v>19</v>
      </c>
      <c r="D116" s="289" t="s">
        <v>739</v>
      </c>
      <c r="E116" s="19" t="s">
        <v>19</v>
      </c>
      <c r="F116" s="290">
        <v>0</v>
      </c>
      <c r="G116" s="40"/>
      <c r="H116" s="46"/>
    </row>
    <row r="117" s="2" customFormat="1" ht="16.8" customHeight="1">
      <c r="A117" s="40"/>
      <c r="B117" s="46"/>
      <c r="C117" s="289" t="s">
        <v>19</v>
      </c>
      <c r="D117" s="289" t="s">
        <v>293</v>
      </c>
      <c r="E117" s="19" t="s">
        <v>19</v>
      </c>
      <c r="F117" s="290">
        <v>3.7200000000000002</v>
      </c>
      <c r="G117" s="40"/>
      <c r="H117" s="46"/>
    </row>
    <row r="118" s="2" customFormat="1" ht="16.8" customHeight="1">
      <c r="A118" s="40"/>
      <c r="B118" s="46"/>
      <c r="C118" s="289" t="s">
        <v>19</v>
      </c>
      <c r="D118" s="289" t="s">
        <v>740</v>
      </c>
      <c r="E118" s="19" t="s">
        <v>19</v>
      </c>
      <c r="F118" s="290">
        <v>0</v>
      </c>
      <c r="G118" s="40"/>
      <c r="H118" s="46"/>
    </row>
    <row r="119" s="2" customFormat="1" ht="16.8" customHeight="1">
      <c r="A119" s="40"/>
      <c r="B119" s="46"/>
      <c r="C119" s="289" t="s">
        <v>19</v>
      </c>
      <c r="D119" s="289" t="s">
        <v>741</v>
      </c>
      <c r="E119" s="19" t="s">
        <v>19</v>
      </c>
      <c r="F119" s="290">
        <v>0</v>
      </c>
      <c r="G119" s="40"/>
      <c r="H119" s="46"/>
    </row>
    <row r="120" s="2" customFormat="1" ht="16.8" customHeight="1">
      <c r="A120" s="40"/>
      <c r="B120" s="46"/>
      <c r="C120" s="289" t="s">
        <v>19</v>
      </c>
      <c r="D120" s="289" t="s">
        <v>296</v>
      </c>
      <c r="E120" s="19" t="s">
        <v>19</v>
      </c>
      <c r="F120" s="290">
        <v>3.0499999999999998</v>
      </c>
      <c r="G120" s="40"/>
      <c r="H120" s="46"/>
    </row>
    <row r="121" s="2" customFormat="1" ht="16.8" customHeight="1">
      <c r="A121" s="40"/>
      <c r="B121" s="46"/>
      <c r="C121" s="289" t="s">
        <v>19</v>
      </c>
      <c r="D121" s="289" t="s">
        <v>742</v>
      </c>
      <c r="E121" s="19" t="s">
        <v>19</v>
      </c>
      <c r="F121" s="290">
        <v>0</v>
      </c>
      <c r="G121" s="40"/>
      <c r="H121" s="46"/>
    </row>
    <row r="122" s="2" customFormat="1" ht="16.8" customHeight="1">
      <c r="A122" s="40"/>
      <c r="B122" s="46"/>
      <c r="C122" s="289" t="s">
        <v>19</v>
      </c>
      <c r="D122" s="289" t="s">
        <v>743</v>
      </c>
      <c r="E122" s="19" t="s">
        <v>19</v>
      </c>
      <c r="F122" s="290">
        <v>0</v>
      </c>
      <c r="G122" s="40"/>
      <c r="H122" s="46"/>
    </row>
    <row r="123" s="2" customFormat="1" ht="16.8" customHeight="1">
      <c r="A123" s="40"/>
      <c r="B123" s="46"/>
      <c r="C123" s="289" t="s">
        <v>19</v>
      </c>
      <c r="D123" s="289" t="s">
        <v>744</v>
      </c>
      <c r="E123" s="19" t="s">
        <v>19</v>
      </c>
      <c r="F123" s="290">
        <v>0</v>
      </c>
      <c r="G123" s="40"/>
      <c r="H123" s="46"/>
    </row>
    <row r="124" s="2" customFormat="1" ht="16.8" customHeight="1">
      <c r="A124" s="40"/>
      <c r="B124" s="46"/>
      <c r="C124" s="289" t="s">
        <v>19</v>
      </c>
      <c r="D124" s="289" t="s">
        <v>745</v>
      </c>
      <c r="E124" s="19" t="s">
        <v>19</v>
      </c>
      <c r="F124" s="290">
        <v>0</v>
      </c>
      <c r="G124" s="40"/>
      <c r="H124" s="46"/>
    </row>
    <row r="125" s="2" customFormat="1" ht="16.8" customHeight="1">
      <c r="A125" s="40"/>
      <c r="B125" s="46"/>
      <c r="C125" s="289" t="s">
        <v>94</v>
      </c>
      <c r="D125" s="289" t="s">
        <v>186</v>
      </c>
      <c r="E125" s="19" t="s">
        <v>19</v>
      </c>
      <c r="F125" s="290">
        <v>6.7699999999999996</v>
      </c>
      <c r="G125" s="40"/>
      <c r="H125" s="46"/>
    </row>
    <row r="126" s="2" customFormat="1" ht="16.8" customHeight="1">
      <c r="A126" s="40"/>
      <c r="B126" s="46"/>
      <c r="C126" s="291" t="s">
        <v>1175</v>
      </c>
      <c r="D126" s="40"/>
      <c r="E126" s="40"/>
      <c r="F126" s="40"/>
      <c r="G126" s="40"/>
      <c r="H126" s="46"/>
    </row>
    <row r="127" s="2" customFormat="1" ht="16.8" customHeight="1">
      <c r="A127" s="40"/>
      <c r="B127" s="46"/>
      <c r="C127" s="289" t="s">
        <v>736</v>
      </c>
      <c r="D127" s="289" t="s">
        <v>1198</v>
      </c>
      <c r="E127" s="19" t="s">
        <v>88</v>
      </c>
      <c r="F127" s="290">
        <v>6.7699999999999996</v>
      </c>
      <c r="G127" s="40"/>
      <c r="H127" s="46"/>
    </row>
    <row r="128" s="2" customFormat="1" ht="16.8" customHeight="1">
      <c r="A128" s="40"/>
      <c r="B128" s="46"/>
      <c r="C128" s="289" t="s">
        <v>753</v>
      </c>
      <c r="D128" s="289" t="s">
        <v>1199</v>
      </c>
      <c r="E128" s="19" t="s">
        <v>88</v>
      </c>
      <c r="F128" s="290">
        <v>14.640000000000001</v>
      </c>
      <c r="G128" s="40"/>
      <c r="H128" s="46"/>
    </row>
    <row r="129" s="2" customFormat="1" ht="16.8" customHeight="1">
      <c r="A129" s="40"/>
      <c r="B129" s="46"/>
      <c r="C129" s="289" t="s">
        <v>757</v>
      </c>
      <c r="D129" s="289" t="s">
        <v>1200</v>
      </c>
      <c r="E129" s="19" t="s">
        <v>88</v>
      </c>
      <c r="F129" s="290">
        <v>14.640000000000001</v>
      </c>
      <c r="G129" s="40"/>
      <c r="H129" s="46"/>
    </row>
    <row r="130" s="2" customFormat="1" ht="16.8" customHeight="1">
      <c r="A130" s="40"/>
      <c r="B130" s="46"/>
      <c r="C130" s="289" t="s">
        <v>1124</v>
      </c>
      <c r="D130" s="289" t="s">
        <v>1190</v>
      </c>
      <c r="E130" s="19" t="s">
        <v>88</v>
      </c>
      <c r="F130" s="290">
        <v>297.29199999999997</v>
      </c>
      <c r="G130" s="40"/>
      <c r="H130" s="46"/>
    </row>
    <row r="131" s="2" customFormat="1" ht="16.8" customHeight="1">
      <c r="A131" s="40"/>
      <c r="B131" s="46"/>
      <c r="C131" s="289" t="s">
        <v>283</v>
      </c>
      <c r="D131" s="289" t="s">
        <v>1191</v>
      </c>
      <c r="E131" s="19" t="s">
        <v>88</v>
      </c>
      <c r="F131" s="290">
        <v>208.94499999999999</v>
      </c>
      <c r="G131" s="40"/>
      <c r="H131" s="46"/>
    </row>
    <row r="132" s="2" customFormat="1" ht="16.8" customHeight="1">
      <c r="A132" s="40"/>
      <c r="B132" s="46"/>
      <c r="C132" s="285" t="s">
        <v>97</v>
      </c>
      <c r="D132" s="286" t="s">
        <v>98</v>
      </c>
      <c r="E132" s="287" t="s">
        <v>88</v>
      </c>
      <c r="F132" s="288">
        <v>7.8700000000000001</v>
      </c>
      <c r="G132" s="40"/>
      <c r="H132" s="46"/>
    </row>
    <row r="133" s="2" customFormat="1" ht="16.8" customHeight="1">
      <c r="A133" s="40"/>
      <c r="B133" s="46"/>
      <c r="C133" s="289" t="s">
        <v>19</v>
      </c>
      <c r="D133" s="289" t="s">
        <v>739</v>
      </c>
      <c r="E133" s="19" t="s">
        <v>19</v>
      </c>
      <c r="F133" s="290">
        <v>0</v>
      </c>
      <c r="G133" s="40"/>
      <c r="H133" s="46"/>
    </row>
    <row r="134" s="2" customFormat="1" ht="16.8" customHeight="1">
      <c r="A134" s="40"/>
      <c r="B134" s="46"/>
      <c r="C134" s="289" t="s">
        <v>19</v>
      </c>
      <c r="D134" s="289" t="s">
        <v>750</v>
      </c>
      <c r="E134" s="19" t="s">
        <v>19</v>
      </c>
      <c r="F134" s="290">
        <v>0</v>
      </c>
      <c r="G134" s="40"/>
      <c r="H134" s="46"/>
    </row>
    <row r="135" s="2" customFormat="1" ht="16.8" customHeight="1">
      <c r="A135" s="40"/>
      <c r="B135" s="46"/>
      <c r="C135" s="289" t="s">
        <v>19</v>
      </c>
      <c r="D135" s="289" t="s">
        <v>740</v>
      </c>
      <c r="E135" s="19" t="s">
        <v>19</v>
      </c>
      <c r="F135" s="290">
        <v>0</v>
      </c>
      <c r="G135" s="40"/>
      <c r="H135" s="46"/>
    </row>
    <row r="136" s="2" customFormat="1" ht="16.8" customHeight="1">
      <c r="A136" s="40"/>
      <c r="B136" s="46"/>
      <c r="C136" s="289" t="s">
        <v>19</v>
      </c>
      <c r="D136" s="289" t="s">
        <v>741</v>
      </c>
      <c r="E136" s="19" t="s">
        <v>19</v>
      </c>
      <c r="F136" s="290">
        <v>0</v>
      </c>
      <c r="G136" s="40"/>
      <c r="H136" s="46"/>
    </row>
    <row r="137" s="2" customFormat="1" ht="16.8" customHeight="1">
      <c r="A137" s="40"/>
      <c r="B137" s="46"/>
      <c r="C137" s="289" t="s">
        <v>19</v>
      </c>
      <c r="D137" s="289" t="s">
        <v>751</v>
      </c>
      <c r="E137" s="19" t="s">
        <v>19</v>
      </c>
      <c r="F137" s="290">
        <v>0</v>
      </c>
      <c r="G137" s="40"/>
      <c r="H137" s="46"/>
    </row>
    <row r="138" s="2" customFormat="1" ht="16.8" customHeight="1">
      <c r="A138" s="40"/>
      <c r="B138" s="46"/>
      <c r="C138" s="289" t="s">
        <v>19</v>
      </c>
      <c r="D138" s="289" t="s">
        <v>742</v>
      </c>
      <c r="E138" s="19" t="s">
        <v>19</v>
      </c>
      <c r="F138" s="290">
        <v>0</v>
      </c>
      <c r="G138" s="40"/>
      <c r="H138" s="46"/>
    </row>
    <row r="139" s="2" customFormat="1" ht="16.8" customHeight="1">
      <c r="A139" s="40"/>
      <c r="B139" s="46"/>
      <c r="C139" s="289" t="s">
        <v>19</v>
      </c>
      <c r="D139" s="289" t="s">
        <v>298</v>
      </c>
      <c r="E139" s="19" t="s">
        <v>19</v>
      </c>
      <c r="F139" s="290">
        <v>3.8900000000000001</v>
      </c>
      <c r="G139" s="40"/>
      <c r="H139" s="46"/>
    </row>
    <row r="140" s="2" customFormat="1" ht="16.8" customHeight="1">
      <c r="A140" s="40"/>
      <c r="B140" s="46"/>
      <c r="C140" s="289" t="s">
        <v>19</v>
      </c>
      <c r="D140" s="289" t="s">
        <v>299</v>
      </c>
      <c r="E140" s="19" t="s">
        <v>19</v>
      </c>
      <c r="F140" s="290">
        <v>2.1800000000000002</v>
      </c>
      <c r="G140" s="40"/>
      <c r="H140" s="46"/>
    </row>
    <row r="141" s="2" customFormat="1" ht="16.8" customHeight="1">
      <c r="A141" s="40"/>
      <c r="B141" s="46"/>
      <c r="C141" s="289" t="s">
        <v>19</v>
      </c>
      <c r="D141" s="289" t="s">
        <v>300</v>
      </c>
      <c r="E141" s="19" t="s">
        <v>19</v>
      </c>
      <c r="F141" s="290">
        <v>1.8</v>
      </c>
      <c r="G141" s="40"/>
      <c r="H141" s="46"/>
    </row>
    <row r="142" s="2" customFormat="1" ht="16.8" customHeight="1">
      <c r="A142" s="40"/>
      <c r="B142" s="46"/>
      <c r="C142" s="289" t="s">
        <v>97</v>
      </c>
      <c r="D142" s="289" t="s">
        <v>186</v>
      </c>
      <c r="E142" s="19" t="s">
        <v>19</v>
      </c>
      <c r="F142" s="290">
        <v>7.8700000000000001</v>
      </c>
      <c r="G142" s="40"/>
      <c r="H142" s="46"/>
    </row>
    <row r="143" s="2" customFormat="1" ht="16.8" customHeight="1">
      <c r="A143" s="40"/>
      <c r="B143" s="46"/>
      <c r="C143" s="291" t="s">
        <v>1175</v>
      </c>
      <c r="D143" s="40"/>
      <c r="E143" s="40"/>
      <c r="F143" s="40"/>
      <c r="G143" s="40"/>
      <c r="H143" s="46"/>
    </row>
    <row r="144" s="2" customFormat="1" ht="16.8" customHeight="1">
      <c r="A144" s="40"/>
      <c r="B144" s="46"/>
      <c r="C144" s="289" t="s">
        <v>747</v>
      </c>
      <c r="D144" s="289" t="s">
        <v>1201</v>
      </c>
      <c r="E144" s="19" t="s">
        <v>88</v>
      </c>
      <c r="F144" s="290">
        <v>7.8700000000000001</v>
      </c>
      <c r="G144" s="40"/>
      <c r="H144" s="46"/>
    </row>
    <row r="145" s="2" customFormat="1" ht="16.8" customHeight="1">
      <c r="A145" s="40"/>
      <c r="B145" s="46"/>
      <c r="C145" s="289" t="s">
        <v>753</v>
      </c>
      <c r="D145" s="289" t="s">
        <v>1199</v>
      </c>
      <c r="E145" s="19" t="s">
        <v>88</v>
      </c>
      <c r="F145" s="290">
        <v>14.640000000000001</v>
      </c>
      <c r="G145" s="40"/>
      <c r="H145" s="46"/>
    </row>
    <row r="146" s="2" customFormat="1" ht="16.8" customHeight="1">
      <c r="A146" s="40"/>
      <c r="B146" s="46"/>
      <c r="C146" s="289" t="s">
        <v>757</v>
      </c>
      <c r="D146" s="289" t="s">
        <v>1200</v>
      </c>
      <c r="E146" s="19" t="s">
        <v>88</v>
      </c>
      <c r="F146" s="290">
        <v>14.640000000000001</v>
      </c>
      <c r="G146" s="40"/>
      <c r="H146" s="46"/>
    </row>
    <row r="147" s="2" customFormat="1" ht="16.8" customHeight="1">
      <c r="A147" s="40"/>
      <c r="B147" s="46"/>
      <c r="C147" s="289" t="s">
        <v>1124</v>
      </c>
      <c r="D147" s="289" t="s">
        <v>1190</v>
      </c>
      <c r="E147" s="19" t="s">
        <v>88</v>
      </c>
      <c r="F147" s="290">
        <v>297.29199999999997</v>
      </c>
      <c r="G147" s="40"/>
      <c r="H147" s="46"/>
    </row>
    <row r="148" s="2" customFormat="1" ht="16.8" customHeight="1">
      <c r="A148" s="40"/>
      <c r="B148" s="46"/>
      <c r="C148" s="289" t="s">
        <v>283</v>
      </c>
      <c r="D148" s="289" t="s">
        <v>1191</v>
      </c>
      <c r="E148" s="19" t="s">
        <v>88</v>
      </c>
      <c r="F148" s="290">
        <v>208.94499999999999</v>
      </c>
      <c r="G148" s="40"/>
      <c r="H148" s="46"/>
    </row>
    <row r="149" s="2" customFormat="1" ht="16.8" customHeight="1">
      <c r="A149" s="40"/>
      <c r="B149" s="46"/>
      <c r="C149" s="285" t="s">
        <v>100</v>
      </c>
      <c r="D149" s="286" t="s">
        <v>101</v>
      </c>
      <c r="E149" s="287" t="s">
        <v>88</v>
      </c>
      <c r="F149" s="288">
        <v>20.789999999999999</v>
      </c>
      <c r="G149" s="40"/>
      <c r="H149" s="46"/>
    </row>
    <row r="150" s="2" customFormat="1" ht="16.8" customHeight="1">
      <c r="A150" s="40"/>
      <c r="B150" s="46"/>
      <c r="C150" s="289" t="s">
        <v>19</v>
      </c>
      <c r="D150" s="289" t="s">
        <v>739</v>
      </c>
      <c r="E150" s="19" t="s">
        <v>19</v>
      </c>
      <c r="F150" s="290">
        <v>0</v>
      </c>
      <c r="G150" s="40"/>
      <c r="H150" s="46"/>
    </row>
    <row r="151" s="2" customFormat="1" ht="16.8" customHeight="1">
      <c r="A151" s="40"/>
      <c r="B151" s="46"/>
      <c r="C151" s="289" t="s">
        <v>19</v>
      </c>
      <c r="D151" s="289" t="s">
        <v>750</v>
      </c>
      <c r="E151" s="19" t="s">
        <v>19</v>
      </c>
      <c r="F151" s="290">
        <v>0</v>
      </c>
      <c r="G151" s="40"/>
      <c r="H151" s="46"/>
    </row>
    <row r="152" s="2" customFormat="1" ht="16.8" customHeight="1">
      <c r="A152" s="40"/>
      <c r="B152" s="46"/>
      <c r="C152" s="289" t="s">
        <v>19</v>
      </c>
      <c r="D152" s="289" t="s">
        <v>740</v>
      </c>
      <c r="E152" s="19" t="s">
        <v>19</v>
      </c>
      <c r="F152" s="290">
        <v>0</v>
      </c>
      <c r="G152" s="40"/>
      <c r="H152" s="46"/>
    </row>
    <row r="153" s="2" customFormat="1" ht="16.8" customHeight="1">
      <c r="A153" s="40"/>
      <c r="B153" s="46"/>
      <c r="C153" s="289" t="s">
        <v>19</v>
      </c>
      <c r="D153" s="289" t="s">
        <v>295</v>
      </c>
      <c r="E153" s="19" t="s">
        <v>19</v>
      </c>
      <c r="F153" s="290">
        <v>9.5700000000000003</v>
      </c>
      <c r="G153" s="40"/>
      <c r="H153" s="46"/>
    </row>
    <row r="154" s="2" customFormat="1" ht="16.8" customHeight="1">
      <c r="A154" s="40"/>
      <c r="B154" s="46"/>
      <c r="C154" s="289" t="s">
        <v>19</v>
      </c>
      <c r="D154" s="289" t="s">
        <v>751</v>
      </c>
      <c r="E154" s="19" t="s">
        <v>19</v>
      </c>
      <c r="F154" s="290">
        <v>0</v>
      </c>
      <c r="G154" s="40"/>
      <c r="H154" s="46"/>
    </row>
    <row r="155" s="2" customFormat="1" ht="16.8" customHeight="1">
      <c r="A155" s="40"/>
      <c r="B155" s="46"/>
      <c r="C155" s="289" t="s">
        <v>19</v>
      </c>
      <c r="D155" s="289" t="s">
        <v>297</v>
      </c>
      <c r="E155" s="19" t="s">
        <v>19</v>
      </c>
      <c r="F155" s="290">
        <v>11.220000000000001</v>
      </c>
      <c r="G155" s="40"/>
      <c r="H155" s="46"/>
    </row>
    <row r="156" s="2" customFormat="1" ht="16.8" customHeight="1">
      <c r="A156" s="40"/>
      <c r="B156" s="46"/>
      <c r="C156" s="289" t="s">
        <v>19</v>
      </c>
      <c r="D156" s="289" t="s">
        <v>743</v>
      </c>
      <c r="E156" s="19" t="s">
        <v>19</v>
      </c>
      <c r="F156" s="290">
        <v>0</v>
      </c>
      <c r="G156" s="40"/>
      <c r="H156" s="46"/>
    </row>
    <row r="157" s="2" customFormat="1" ht="16.8" customHeight="1">
      <c r="A157" s="40"/>
      <c r="B157" s="46"/>
      <c r="C157" s="289" t="s">
        <v>19</v>
      </c>
      <c r="D157" s="289" t="s">
        <v>744</v>
      </c>
      <c r="E157" s="19" t="s">
        <v>19</v>
      </c>
      <c r="F157" s="290">
        <v>0</v>
      </c>
      <c r="G157" s="40"/>
      <c r="H157" s="46"/>
    </row>
    <row r="158" s="2" customFormat="1" ht="16.8" customHeight="1">
      <c r="A158" s="40"/>
      <c r="B158" s="46"/>
      <c r="C158" s="289" t="s">
        <v>19</v>
      </c>
      <c r="D158" s="289" t="s">
        <v>745</v>
      </c>
      <c r="E158" s="19" t="s">
        <v>19</v>
      </c>
      <c r="F158" s="290">
        <v>0</v>
      </c>
      <c r="G158" s="40"/>
      <c r="H158" s="46"/>
    </row>
    <row r="159" s="2" customFormat="1" ht="16.8" customHeight="1">
      <c r="A159" s="40"/>
      <c r="B159" s="46"/>
      <c r="C159" s="289" t="s">
        <v>100</v>
      </c>
      <c r="D159" s="289" t="s">
        <v>186</v>
      </c>
      <c r="E159" s="19" t="s">
        <v>19</v>
      </c>
      <c r="F159" s="290">
        <v>20.789999999999999</v>
      </c>
      <c r="G159" s="40"/>
      <c r="H159" s="46"/>
    </row>
    <row r="160" s="2" customFormat="1" ht="16.8" customHeight="1">
      <c r="A160" s="40"/>
      <c r="B160" s="46"/>
      <c r="C160" s="291" t="s">
        <v>1175</v>
      </c>
      <c r="D160" s="40"/>
      <c r="E160" s="40"/>
      <c r="F160" s="40"/>
      <c r="G160" s="40"/>
      <c r="H160" s="46"/>
    </row>
    <row r="161" s="2" customFormat="1" ht="16.8" customHeight="1">
      <c r="A161" s="40"/>
      <c r="B161" s="46"/>
      <c r="C161" s="289" t="s">
        <v>998</v>
      </c>
      <c r="D161" s="289" t="s">
        <v>1202</v>
      </c>
      <c r="E161" s="19" t="s">
        <v>88</v>
      </c>
      <c r="F161" s="290">
        <v>20.789999999999999</v>
      </c>
      <c r="G161" s="40"/>
      <c r="H161" s="46"/>
    </row>
    <row r="162" s="2" customFormat="1" ht="16.8" customHeight="1">
      <c r="A162" s="40"/>
      <c r="B162" s="46"/>
      <c r="C162" s="289" t="s">
        <v>981</v>
      </c>
      <c r="D162" s="289" t="s">
        <v>1203</v>
      </c>
      <c r="E162" s="19" t="s">
        <v>88</v>
      </c>
      <c r="F162" s="290">
        <v>20.789999999999999</v>
      </c>
      <c r="G162" s="40"/>
      <c r="H162" s="46"/>
    </row>
    <row r="163" s="2" customFormat="1" ht="16.8" customHeight="1">
      <c r="A163" s="40"/>
      <c r="B163" s="46"/>
      <c r="C163" s="289" t="s">
        <v>985</v>
      </c>
      <c r="D163" s="289" t="s">
        <v>1204</v>
      </c>
      <c r="E163" s="19" t="s">
        <v>88</v>
      </c>
      <c r="F163" s="290">
        <v>20.789999999999999</v>
      </c>
      <c r="G163" s="40"/>
      <c r="H163" s="46"/>
    </row>
    <row r="164" s="2" customFormat="1" ht="16.8" customHeight="1">
      <c r="A164" s="40"/>
      <c r="B164" s="46"/>
      <c r="C164" s="289" t="s">
        <v>989</v>
      </c>
      <c r="D164" s="289" t="s">
        <v>1205</v>
      </c>
      <c r="E164" s="19" t="s">
        <v>88</v>
      </c>
      <c r="F164" s="290">
        <v>20.789999999999999</v>
      </c>
      <c r="G164" s="40"/>
      <c r="H164" s="46"/>
    </row>
    <row r="165" s="2" customFormat="1" ht="16.8" customHeight="1">
      <c r="A165" s="40"/>
      <c r="B165" s="46"/>
      <c r="C165" s="289" t="s">
        <v>1024</v>
      </c>
      <c r="D165" s="289" t="s">
        <v>1206</v>
      </c>
      <c r="E165" s="19" t="s">
        <v>88</v>
      </c>
      <c r="F165" s="290">
        <v>20.789999999999999</v>
      </c>
      <c r="G165" s="40"/>
      <c r="H165" s="46"/>
    </row>
    <row r="166" s="2" customFormat="1" ht="16.8" customHeight="1">
      <c r="A166" s="40"/>
      <c r="B166" s="46"/>
      <c r="C166" s="289" t="s">
        <v>1002</v>
      </c>
      <c r="D166" s="289" t="s">
        <v>1003</v>
      </c>
      <c r="E166" s="19" t="s">
        <v>88</v>
      </c>
      <c r="F166" s="290">
        <v>27.443000000000001</v>
      </c>
      <c r="G166" s="40"/>
      <c r="H166" s="46"/>
    </row>
    <row r="167" s="2" customFormat="1" ht="16.8" customHeight="1">
      <c r="A167" s="40"/>
      <c r="B167" s="46"/>
      <c r="C167" s="285" t="s">
        <v>86</v>
      </c>
      <c r="D167" s="286" t="s">
        <v>87</v>
      </c>
      <c r="E167" s="287" t="s">
        <v>88</v>
      </c>
      <c r="F167" s="288">
        <v>8.1289999999999996</v>
      </c>
      <c r="G167" s="40"/>
      <c r="H167" s="46"/>
    </row>
    <row r="168" s="2" customFormat="1" ht="16.8" customHeight="1">
      <c r="A168" s="40"/>
      <c r="B168" s="46"/>
      <c r="C168" s="289" t="s">
        <v>19</v>
      </c>
      <c r="D168" s="289" t="s">
        <v>184</v>
      </c>
      <c r="E168" s="19" t="s">
        <v>19</v>
      </c>
      <c r="F168" s="290">
        <v>4.7519999999999998</v>
      </c>
      <c r="G168" s="40"/>
      <c r="H168" s="46"/>
    </row>
    <row r="169" s="2" customFormat="1" ht="16.8" customHeight="1">
      <c r="A169" s="40"/>
      <c r="B169" s="46"/>
      <c r="C169" s="289" t="s">
        <v>19</v>
      </c>
      <c r="D169" s="289" t="s">
        <v>185</v>
      </c>
      <c r="E169" s="19" t="s">
        <v>19</v>
      </c>
      <c r="F169" s="290">
        <v>3.3769999999999998</v>
      </c>
      <c r="G169" s="40"/>
      <c r="H169" s="46"/>
    </row>
    <row r="170" s="2" customFormat="1" ht="16.8" customHeight="1">
      <c r="A170" s="40"/>
      <c r="B170" s="46"/>
      <c r="C170" s="289" t="s">
        <v>86</v>
      </c>
      <c r="D170" s="289" t="s">
        <v>186</v>
      </c>
      <c r="E170" s="19" t="s">
        <v>19</v>
      </c>
      <c r="F170" s="290">
        <v>8.1289999999999996</v>
      </c>
      <c r="G170" s="40"/>
      <c r="H170" s="46"/>
    </row>
    <row r="171" s="2" customFormat="1" ht="16.8" customHeight="1">
      <c r="A171" s="40"/>
      <c r="B171" s="46"/>
      <c r="C171" s="291" t="s">
        <v>1175</v>
      </c>
      <c r="D171" s="40"/>
      <c r="E171" s="40"/>
      <c r="F171" s="40"/>
      <c r="G171" s="40"/>
      <c r="H171" s="46"/>
    </row>
    <row r="172" s="2" customFormat="1" ht="16.8" customHeight="1">
      <c r="A172" s="40"/>
      <c r="B172" s="46"/>
      <c r="C172" s="289" t="s">
        <v>179</v>
      </c>
      <c r="D172" s="289" t="s">
        <v>1207</v>
      </c>
      <c r="E172" s="19" t="s">
        <v>88</v>
      </c>
      <c r="F172" s="290">
        <v>8.1289999999999996</v>
      </c>
      <c r="G172" s="40"/>
      <c r="H172" s="46"/>
    </row>
    <row r="173" s="2" customFormat="1" ht="16.8" customHeight="1">
      <c r="A173" s="40"/>
      <c r="B173" s="46"/>
      <c r="C173" s="289" t="s">
        <v>217</v>
      </c>
      <c r="D173" s="289" t="s">
        <v>1192</v>
      </c>
      <c r="E173" s="19" t="s">
        <v>88</v>
      </c>
      <c r="F173" s="290">
        <v>16.257999999999999</v>
      </c>
      <c r="G173" s="40"/>
      <c r="H173" s="46"/>
    </row>
    <row r="174" s="2" customFormat="1" ht="16.8" customHeight="1">
      <c r="A174" s="40"/>
      <c r="B174" s="46"/>
      <c r="C174" s="289" t="s">
        <v>283</v>
      </c>
      <c r="D174" s="289" t="s">
        <v>1191</v>
      </c>
      <c r="E174" s="19" t="s">
        <v>88</v>
      </c>
      <c r="F174" s="290">
        <v>208.94499999999999</v>
      </c>
      <c r="G174" s="40"/>
      <c r="H174" s="46"/>
    </row>
    <row r="175" s="2" customFormat="1" ht="16.8" customHeight="1">
      <c r="A175" s="40"/>
      <c r="B175" s="46"/>
      <c r="C175" s="285" t="s">
        <v>1208</v>
      </c>
      <c r="D175" s="286" t="s">
        <v>1209</v>
      </c>
      <c r="E175" s="287" t="s">
        <v>88</v>
      </c>
      <c r="F175" s="288">
        <v>31.699999999999999</v>
      </c>
      <c r="G175" s="40"/>
      <c r="H175" s="46"/>
    </row>
    <row r="176" s="2" customFormat="1" ht="16.8" customHeight="1">
      <c r="A176" s="40"/>
      <c r="B176" s="46"/>
      <c r="C176" s="289" t="s">
        <v>19</v>
      </c>
      <c r="D176" s="289" t="s">
        <v>1210</v>
      </c>
      <c r="E176" s="19" t="s">
        <v>19</v>
      </c>
      <c r="F176" s="290">
        <v>1.2</v>
      </c>
      <c r="G176" s="40"/>
      <c r="H176" s="46"/>
    </row>
    <row r="177" s="2" customFormat="1" ht="16.8" customHeight="1">
      <c r="A177" s="40"/>
      <c r="B177" s="46"/>
      <c r="C177" s="289" t="s">
        <v>19</v>
      </c>
      <c r="D177" s="289" t="s">
        <v>1211</v>
      </c>
      <c r="E177" s="19" t="s">
        <v>19</v>
      </c>
      <c r="F177" s="290">
        <v>2.1499999999999999</v>
      </c>
      <c r="G177" s="40"/>
      <c r="H177" s="46"/>
    </row>
    <row r="178" s="2" customFormat="1" ht="16.8" customHeight="1">
      <c r="A178" s="40"/>
      <c r="B178" s="46"/>
      <c r="C178" s="289" t="s">
        <v>19</v>
      </c>
      <c r="D178" s="289" t="s">
        <v>1212</v>
      </c>
      <c r="E178" s="19" t="s">
        <v>19</v>
      </c>
      <c r="F178" s="290">
        <v>3</v>
      </c>
      <c r="G178" s="40"/>
      <c r="H178" s="46"/>
    </row>
    <row r="179" s="2" customFormat="1" ht="16.8" customHeight="1">
      <c r="A179" s="40"/>
      <c r="B179" s="46"/>
      <c r="C179" s="289" t="s">
        <v>19</v>
      </c>
      <c r="D179" s="289" t="s">
        <v>1213</v>
      </c>
      <c r="E179" s="19" t="s">
        <v>19</v>
      </c>
      <c r="F179" s="290">
        <v>5.7999999999999998</v>
      </c>
      <c r="G179" s="40"/>
      <c r="H179" s="46"/>
    </row>
    <row r="180" s="2" customFormat="1" ht="16.8" customHeight="1">
      <c r="A180" s="40"/>
      <c r="B180" s="46"/>
      <c r="C180" s="289" t="s">
        <v>19</v>
      </c>
      <c r="D180" s="289" t="s">
        <v>1214</v>
      </c>
      <c r="E180" s="19" t="s">
        <v>19</v>
      </c>
      <c r="F180" s="290">
        <v>9.1999999999999993</v>
      </c>
      <c r="G180" s="40"/>
      <c r="H180" s="46"/>
    </row>
    <row r="181" s="2" customFormat="1" ht="16.8" customHeight="1">
      <c r="A181" s="40"/>
      <c r="B181" s="46"/>
      <c r="C181" s="289" t="s">
        <v>19</v>
      </c>
      <c r="D181" s="289" t="s">
        <v>1215</v>
      </c>
      <c r="E181" s="19" t="s">
        <v>19</v>
      </c>
      <c r="F181" s="290">
        <v>4.5999999999999996</v>
      </c>
      <c r="G181" s="40"/>
      <c r="H181" s="46"/>
    </row>
    <row r="182" s="2" customFormat="1" ht="16.8" customHeight="1">
      <c r="A182" s="40"/>
      <c r="B182" s="46"/>
      <c r="C182" s="289" t="s">
        <v>19</v>
      </c>
      <c r="D182" s="289" t="s">
        <v>1216</v>
      </c>
      <c r="E182" s="19" t="s">
        <v>19</v>
      </c>
      <c r="F182" s="290">
        <v>3.4500000000000002</v>
      </c>
      <c r="G182" s="40"/>
      <c r="H182" s="46"/>
    </row>
    <row r="183" s="2" customFormat="1" ht="16.8" customHeight="1">
      <c r="A183" s="40"/>
      <c r="B183" s="46"/>
      <c r="C183" s="289" t="s">
        <v>19</v>
      </c>
      <c r="D183" s="289" t="s">
        <v>1217</v>
      </c>
      <c r="E183" s="19" t="s">
        <v>19</v>
      </c>
      <c r="F183" s="290">
        <v>2.2999999999999998</v>
      </c>
      <c r="G183" s="40"/>
      <c r="H183" s="46"/>
    </row>
    <row r="184" s="2" customFormat="1" ht="16.8" customHeight="1">
      <c r="A184" s="40"/>
      <c r="B184" s="46"/>
      <c r="C184" s="289" t="s">
        <v>1208</v>
      </c>
      <c r="D184" s="289" t="s">
        <v>192</v>
      </c>
      <c r="E184" s="19" t="s">
        <v>19</v>
      </c>
      <c r="F184" s="290">
        <v>31.699999999999999</v>
      </c>
      <c r="G184" s="40"/>
      <c r="H184" s="46"/>
    </row>
    <row r="185" s="2" customFormat="1" ht="7.44" customHeight="1">
      <c r="A185" s="40"/>
      <c r="B185" s="155"/>
      <c r="C185" s="156"/>
      <c r="D185" s="156"/>
      <c r="E185" s="156"/>
      <c r="F185" s="156"/>
      <c r="G185" s="156"/>
      <c r="H185" s="46"/>
    </row>
    <row r="186" s="2" customFormat="1">
      <c r="A186" s="40"/>
      <c r="B186" s="40"/>
      <c r="C186" s="40"/>
      <c r="D186" s="40"/>
      <c r="E186" s="40"/>
      <c r="F186" s="40"/>
      <c r="G186" s="40"/>
      <c r="H186" s="40"/>
    </row>
  </sheetData>
  <sheetProtection sheet="1" formatColumns="0" formatRows="0" objects="1" scenarios="1" spinCount="100000" saltValue="lRzLVjcOUAWrYO8rE1yxkF36RBRUpSchP7+vsiTd46530BvVf/0k/8cWnNts0xuZaMGwwE2kORGxVkXhRuV6DQ==" hashValue="qckE/qm6WRu3feDtuoOlCjLSXgLpqc/3l8trJBmyWeMs++b2t8T1QLsQaTd9ZiLnOZcRk4jpN+kelJtO0zqVkg==" algorithmName="SHA-512" password="CC35"/>
  <mergeCells count="2">
    <mergeCell ref="D5:F5"/>
    <mergeCell ref="D6:F6"/>
  </mergeCells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92" customWidth="1"/>
    <col min="2" max="2" width="1.667969" style="292" customWidth="1"/>
    <col min="3" max="4" width="5" style="292" customWidth="1"/>
    <col min="5" max="5" width="11.66016" style="292" customWidth="1"/>
    <col min="6" max="6" width="9.160156" style="292" customWidth="1"/>
    <col min="7" max="7" width="5" style="292" customWidth="1"/>
    <col min="8" max="8" width="77.83203" style="292" customWidth="1"/>
    <col min="9" max="10" width="20" style="292" customWidth="1"/>
    <col min="11" max="11" width="1.667969" style="292" customWidth="1"/>
  </cols>
  <sheetData>
    <row r="1" s="1" customFormat="1" ht="37.5" customHeight="1"/>
    <row r="2" s="1" customFormat="1" ht="7.5" customHeight="1">
      <c r="B2" s="293"/>
      <c r="C2" s="294"/>
      <c r="D2" s="294"/>
      <c r="E2" s="294"/>
      <c r="F2" s="294"/>
      <c r="G2" s="294"/>
      <c r="H2" s="294"/>
      <c r="I2" s="294"/>
      <c r="J2" s="294"/>
      <c r="K2" s="295"/>
    </row>
    <row r="3" s="17" customFormat="1" ht="45" customHeight="1">
      <c r="B3" s="296"/>
      <c r="C3" s="297" t="s">
        <v>1218</v>
      </c>
      <c r="D3" s="297"/>
      <c r="E3" s="297"/>
      <c r="F3" s="297"/>
      <c r="G3" s="297"/>
      <c r="H3" s="297"/>
      <c r="I3" s="297"/>
      <c r="J3" s="297"/>
      <c r="K3" s="298"/>
    </row>
    <row r="4" s="1" customFormat="1" ht="25.5" customHeight="1">
      <c r="B4" s="299"/>
      <c r="C4" s="300" t="s">
        <v>1219</v>
      </c>
      <c r="D4" s="300"/>
      <c r="E4" s="300"/>
      <c r="F4" s="300"/>
      <c r="G4" s="300"/>
      <c r="H4" s="300"/>
      <c r="I4" s="300"/>
      <c r="J4" s="300"/>
      <c r="K4" s="301"/>
    </row>
    <row r="5" s="1" customFormat="1" ht="5.25" customHeight="1">
      <c r="B5" s="299"/>
      <c r="C5" s="302"/>
      <c r="D5" s="302"/>
      <c r="E5" s="302"/>
      <c r="F5" s="302"/>
      <c r="G5" s="302"/>
      <c r="H5" s="302"/>
      <c r="I5" s="302"/>
      <c r="J5" s="302"/>
      <c r="K5" s="301"/>
    </row>
    <row r="6" s="1" customFormat="1" ht="15" customHeight="1">
      <c r="B6" s="299"/>
      <c r="C6" s="303" t="s">
        <v>1220</v>
      </c>
      <c r="D6" s="303"/>
      <c r="E6" s="303"/>
      <c r="F6" s="303"/>
      <c r="G6" s="303"/>
      <c r="H6" s="303"/>
      <c r="I6" s="303"/>
      <c r="J6" s="303"/>
      <c r="K6" s="301"/>
    </row>
    <row r="7" s="1" customFormat="1" ht="15" customHeight="1">
      <c r="B7" s="304"/>
      <c r="C7" s="303" t="s">
        <v>1221</v>
      </c>
      <c r="D7" s="303"/>
      <c r="E7" s="303"/>
      <c r="F7" s="303"/>
      <c r="G7" s="303"/>
      <c r="H7" s="303"/>
      <c r="I7" s="303"/>
      <c r="J7" s="303"/>
      <c r="K7" s="301"/>
    </row>
    <row r="8" s="1" customFormat="1" ht="12.75" customHeight="1">
      <c r="B8" s="304"/>
      <c r="C8" s="303"/>
      <c r="D8" s="303"/>
      <c r="E8" s="303"/>
      <c r="F8" s="303"/>
      <c r="G8" s="303"/>
      <c r="H8" s="303"/>
      <c r="I8" s="303"/>
      <c r="J8" s="303"/>
      <c r="K8" s="301"/>
    </row>
    <row r="9" s="1" customFormat="1" ht="15" customHeight="1">
      <c r="B9" s="304"/>
      <c r="C9" s="303" t="s">
        <v>1222</v>
      </c>
      <c r="D9" s="303"/>
      <c r="E9" s="303"/>
      <c r="F9" s="303"/>
      <c r="G9" s="303"/>
      <c r="H9" s="303"/>
      <c r="I9" s="303"/>
      <c r="J9" s="303"/>
      <c r="K9" s="301"/>
    </row>
    <row r="10" s="1" customFormat="1" ht="15" customHeight="1">
      <c r="B10" s="304"/>
      <c r="C10" s="303"/>
      <c r="D10" s="303" t="s">
        <v>1223</v>
      </c>
      <c r="E10" s="303"/>
      <c r="F10" s="303"/>
      <c r="G10" s="303"/>
      <c r="H10" s="303"/>
      <c r="I10" s="303"/>
      <c r="J10" s="303"/>
      <c r="K10" s="301"/>
    </row>
    <row r="11" s="1" customFormat="1" ht="15" customHeight="1">
      <c r="B11" s="304"/>
      <c r="C11" s="305"/>
      <c r="D11" s="303" t="s">
        <v>1224</v>
      </c>
      <c r="E11" s="303"/>
      <c r="F11" s="303"/>
      <c r="G11" s="303"/>
      <c r="H11" s="303"/>
      <c r="I11" s="303"/>
      <c r="J11" s="303"/>
      <c r="K11" s="301"/>
    </row>
    <row r="12" s="1" customFormat="1" ht="15" customHeight="1">
      <c r="B12" s="304"/>
      <c r="C12" s="305"/>
      <c r="D12" s="303"/>
      <c r="E12" s="303"/>
      <c r="F12" s="303"/>
      <c r="G12" s="303"/>
      <c r="H12" s="303"/>
      <c r="I12" s="303"/>
      <c r="J12" s="303"/>
      <c r="K12" s="301"/>
    </row>
    <row r="13" s="1" customFormat="1" ht="15" customHeight="1">
      <c r="B13" s="304"/>
      <c r="C13" s="305"/>
      <c r="D13" s="306" t="s">
        <v>1225</v>
      </c>
      <c r="E13" s="303"/>
      <c r="F13" s="303"/>
      <c r="G13" s="303"/>
      <c r="H13" s="303"/>
      <c r="I13" s="303"/>
      <c r="J13" s="303"/>
      <c r="K13" s="301"/>
    </row>
    <row r="14" s="1" customFormat="1" ht="12.75" customHeight="1">
      <c r="B14" s="304"/>
      <c r="C14" s="305"/>
      <c r="D14" s="305"/>
      <c r="E14" s="305"/>
      <c r="F14" s="305"/>
      <c r="G14" s="305"/>
      <c r="H14" s="305"/>
      <c r="I14" s="305"/>
      <c r="J14" s="305"/>
      <c r="K14" s="301"/>
    </row>
    <row r="15" s="1" customFormat="1" ht="15" customHeight="1">
      <c r="B15" s="304"/>
      <c r="C15" s="305"/>
      <c r="D15" s="303" t="s">
        <v>1226</v>
      </c>
      <c r="E15" s="303"/>
      <c r="F15" s="303"/>
      <c r="G15" s="303"/>
      <c r="H15" s="303"/>
      <c r="I15" s="303"/>
      <c r="J15" s="303"/>
      <c r="K15" s="301"/>
    </row>
    <row r="16" s="1" customFormat="1" ht="15" customHeight="1">
      <c r="B16" s="304"/>
      <c r="C16" s="305"/>
      <c r="D16" s="303" t="s">
        <v>1227</v>
      </c>
      <c r="E16" s="303"/>
      <c r="F16" s="303"/>
      <c r="G16" s="303"/>
      <c r="H16" s="303"/>
      <c r="I16" s="303"/>
      <c r="J16" s="303"/>
      <c r="K16" s="301"/>
    </row>
    <row r="17" s="1" customFormat="1" ht="15" customHeight="1">
      <c r="B17" s="304"/>
      <c r="C17" s="305"/>
      <c r="D17" s="303" t="s">
        <v>1228</v>
      </c>
      <c r="E17" s="303"/>
      <c r="F17" s="303"/>
      <c r="G17" s="303"/>
      <c r="H17" s="303"/>
      <c r="I17" s="303"/>
      <c r="J17" s="303"/>
      <c r="K17" s="301"/>
    </row>
    <row r="18" s="1" customFormat="1" ht="15" customHeight="1">
      <c r="B18" s="304"/>
      <c r="C18" s="305"/>
      <c r="D18" s="305"/>
      <c r="E18" s="307" t="s">
        <v>83</v>
      </c>
      <c r="F18" s="303" t="s">
        <v>1229</v>
      </c>
      <c r="G18" s="303"/>
      <c r="H18" s="303"/>
      <c r="I18" s="303"/>
      <c r="J18" s="303"/>
      <c r="K18" s="301"/>
    </row>
    <row r="19" s="1" customFormat="1" ht="15" customHeight="1">
      <c r="B19" s="304"/>
      <c r="C19" s="305"/>
      <c r="D19" s="305"/>
      <c r="E19" s="307" t="s">
        <v>1230</v>
      </c>
      <c r="F19" s="303" t="s">
        <v>1231</v>
      </c>
      <c r="G19" s="303"/>
      <c r="H19" s="303"/>
      <c r="I19" s="303"/>
      <c r="J19" s="303"/>
      <c r="K19" s="301"/>
    </row>
    <row r="20" s="1" customFormat="1" ht="15" customHeight="1">
      <c r="B20" s="304"/>
      <c r="C20" s="305"/>
      <c r="D20" s="305"/>
      <c r="E20" s="307" t="s">
        <v>1232</v>
      </c>
      <c r="F20" s="303" t="s">
        <v>1233</v>
      </c>
      <c r="G20" s="303"/>
      <c r="H20" s="303"/>
      <c r="I20" s="303"/>
      <c r="J20" s="303"/>
      <c r="K20" s="301"/>
    </row>
    <row r="21" s="1" customFormat="1" ht="15" customHeight="1">
      <c r="B21" s="304"/>
      <c r="C21" s="305"/>
      <c r="D21" s="305"/>
      <c r="E21" s="307" t="s">
        <v>1234</v>
      </c>
      <c r="F21" s="303" t="s">
        <v>1235</v>
      </c>
      <c r="G21" s="303"/>
      <c r="H21" s="303"/>
      <c r="I21" s="303"/>
      <c r="J21" s="303"/>
      <c r="K21" s="301"/>
    </row>
    <row r="22" s="1" customFormat="1" ht="15" customHeight="1">
      <c r="B22" s="304"/>
      <c r="C22" s="305"/>
      <c r="D22" s="305"/>
      <c r="E22" s="307" t="s">
        <v>1236</v>
      </c>
      <c r="F22" s="303" t="s">
        <v>1237</v>
      </c>
      <c r="G22" s="303"/>
      <c r="H22" s="303"/>
      <c r="I22" s="303"/>
      <c r="J22" s="303"/>
      <c r="K22" s="301"/>
    </row>
    <row r="23" s="1" customFormat="1" ht="15" customHeight="1">
      <c r="B23" s="304"/>
      <c r="C23" s="305"/>
      <c r="D23" s="305"/>
      <c r="E23" s="307" t="s">
        <v>1238</v>
      </c>
      <c r="F23" s="303" t="s">
        <v>1239</v>
      </c>
      <c r="G23" s="303"/>
      <c r="H23" s="303"/>
      <c r="I23" s="303"/>
      <c r="J23" s="303"/>
      <c r="K23" s="301"/>
    </row>
    <row r="24" s="1" customFormat="1" ht="12.75" customHeight="1">
      <c r="B24" s="304"/>
      <c r="C24" s="305"/>
      <c r="D24" s="305"/>
      <c r="E24" s="305"/>
      <c r="F24" s="305"/>
      <c r="G24" s="305"/>
      <c r="H24" s="305"/>
      <c r="I24" s="305"/>
      <c r="J24" s="305"/>
      <c r="K24" s="301"/>
    </row>
    <row r="25" s="1" customFormat="1" ht="15" customHeight="1">
      <c r="B25" s="304"/>
      <c r="C25" s="303" t="s">
        <v>1240</v>
      </c>
      <c r="D25" s="303"/>
      <c r="E25" s="303"/>
      <c r="F25" s="303"/>
      <c r="G25" s="303"/>
      <c r="H25" s="303"/>
      <c r="I25" s="303"/>
      <c r="J25" s="303"/>
      <c r="K25" s="301"/>
    </row>
    <row r="26" s="1" customFormat="1" ht="15" customHeight="1">
      <c r="B26" s="304"/>
      <c r="C26" s="303" t="s">
        <v>1241</v>
      </c>
      <c r="D26" s="303"/>
      <c r="E26" s="303"/>
      <c r="F26" s="303"/>
      <c r="G26" s="303"/>
      <c r="H26" s="303"/>
      <c r="I26" s="303"/>
      <c r="J26" s="303"/>
      <c r="K26" s="301"/>
    </row>
    <row r="27" s="1" customFormat="1" ht="15" customHeight="1">
      <c r="B27" s="304"/>
      <c r="C27" s="303"/>
      <c r="D27" s="303" t="s">
        <v>1242</v>
      </c>
      <c r="E27" s="303"/>
      <c r="F27" s="303"/>
      <c r="G27" s="303"/>
      <c r="H27" s="303"/>
      <c r="I27" s="303"/>
      <c r="J27" s="303"/>
      <c r="K27" s="301"/>
    </row>
    <row r="28" s="1" customFormat="1" ht="15" customHeight="1">
      <c r="B28" s="304"/>
      <c r="C28" s="305"/>
      <c r="D28" s="303" t="s">
        <v>1243</v>
      </c>
      <c r="E28" s="303"/>
      <c r="F28" s="303"/>
      <c r="G28" s="303"/>
      <c r="H28" s="303"/>
      <c r="I28" s="303"/>
      <c r="J28" s="303"/>
      <c r="K28" s="301"/>
    </row>
    <row r="29" s="1" customFormat="1" ht="12.75" customHeight="1">
      <c r="B29" s="304"/>
      <c r="C29" s="305"/>
      <c r="D29" s="305"/>
      <c r="E29" s="305"/>
      <c r="F29" s="305"/>
      <c r="G29" s="305"/>
      <c r="H29" s="305"/>
      <c r="I29" s="305"/>
      <c r="J29" s="305"/>
      <c r="K29" s="301"/>
    </row>
    <row r="30" s="1" customFormat="1" ht="15" customHeight="1">
      <c r="B30" s="304"/>
      <c r="C30" s="305"/>
      <c r="D30" s="303" t="s">
        <v>1244</v>
      </c>
      <c r="E30" s="303"/>
      <c r="F30" s="303"/>
      <c r="G30" s="303"/>
      <c r="H30" s="303"/>
      <c r="I30" s="303"/>
      <c r="J30" s="303"/>
      <c r="K30" s="301"/>
    </row>
    <row r="31" s="1" customFormat="1" ht="15" customHeight="1">
      <c r="B31" s="304"/>
      <c r="C31" s="305"/>
      <c r="D31" s="303" t="s">
        <v>1245</v>
      </c>
      <c r="E31" s="303"/>
      <c r="F31" s="303"/>
      <c r="G31" s="303"/>
      <c r="H31" s="303"/>
      <c r="I31" s="303"/>
      <c r="J31" s="303"/>
      <c r="K31" s="301"/>
    </row>
    <row r="32" s="1" customFormat="1" ht="12.75" customHeight="1">
      <c r="B32" s="304"/>
      <c r="C32" s="305"/>
      <c r="D32" s="305"/>
      <c r="E32" s="305"/>
      <c r="F32" s="305"/>
      <c r="G32" s="305"/>
      <c r="H32" s="305"/>
      <c r="I32" s="305"/>
      <c r="J32" s="305"/>
      <c r="K32" s="301"/>
    </row>
    <row r="33" s="1" customFormat="1" ht="15" customHeight="1">
      <c r="B33" s="304"/>
      <c r="C33" s="305"/>
      <c r="D33" s="303" t="s">
        <v>1246</v>
      </c>
      <c r="E33" s="303"/>
      <c r="F33" s="303"/>
      <c r="G33" s="303"/>
      <c r="H33" s="303"/>
      <c r="I33" s="303"/>
      <c r="J33" s="303"/>
      <c r="K33" s="301"/>
    </row>
    <row r="34" s="1" customFormat="1" ht="15" customHeight="1">
      <c r="B34" s="304"/>
      <c r="C34" s="305"/>
      <c r="D34" s="303" t="s">
        <v>1247</v>
      </c>
      <c r="E34" s="303"/>
      <c r="F34" s="303"/>
      <c r="G34" s="303"/>
      <c r="H34" s="303"/>
      <c r="I34" s="303"/>
      <c r="J34" s="303"/>
      <c r="K34" s="301"/>
    </row>
    <row r="35" s="1" customFormat="1" ht="15" customHeight="1">
      <c r="B35" s="304"/>
      <c r="C35" s="305"/>
      <c r="D35" s="303" t="s">
        <v>1248</v>
      </c>
      <c r="E35" s="303"/>
      <c r="F35" s="303"/>
      <c r="G35" s="303"/>
      <c r="H35" s="303"/>
      <c r="I35" s="303"/>
      <c r="J35" s="303"/>
      <c r="K35" s="301"/>
    </row>
    <row r="36" s="1" customFormat="1" ht="15" customHeight="1">
      <c r="B36" s="304"/>
      <c r="C36" s="305"/>
      <c r="D36" s="303"/>
      <c r="E36" s="306" t="s">
        <v>161</v>
      </c>
      <c r="F36" s="303"/>
      <c r="G36" s="303" t="s">
        <v>1249</v>
      </c>
      <c r="H36" s="303"/>
      <c r="I36" s="303"/>
      <c r="J36" s="303"/>
      <c r="K36" s="301"/>
    </row>
    <row r="37" s="1" customFormat="1" ht="30.75" customHeight="1">
      <c r="B37" s="304"/>
      <c r="C37" s="305"/>
      <c r="D37" s="303"/>
      <c r="E37" s="306" t="s">
        <v>1250</v>
      </c>
      <c r="F37" s="303"/>
      <c r="G37" s="303" t="s">
        <v>1251</v>
      </c>
      <c r="H37" s="303"/>
      <c r="I37" s="303"/>
      <c r="J37" s="303"/>
      <c r="K37" s="301"/>
    </row>
    <row r="38" s="1" customFormat="1" ht="15" customHeight="1">
      <c r="B38" s="304"/>
      <c r="C38" s="305"/>
      <c r="D38" s="303"/>
      <c r="E38" s="306" t="s">
        <v>57</v>
      </c>
      <c r="F38" s="303"/>
      <c r="G38" s="303" t="s">
        <v>1252</v>
      </c>
      <c r="H38" s="303"/>
      <c r="I38" s="303"/>
      <c r="J38" s="303"/>
      <c r="K38" s="301"/>
    </row>
    <row r="39" s="1" customFormat="1" ht="15" customHeight="1">
      <c r="B39" s="304"/>
      <c r="C39" s="305"/>
      <c r="D39" s="303"/>
      <c r="E39" s="306" t="s">
        <v>58</v>
      </c>
      <c r="F39" s="303"/>
      <c r="G39" s="303" t="s">
        <v>1253</v>
      </c>
      <c r="H39" s="303"/>
      <c r="I39" s="303"/>
      <c r="J39" s="303"/>
      <c r="K39" s="301"/>
    </row>
    <row r="40" s="1" customFormat="1" ht="15" customHeight="1">
      <c r="B40" s="304"/>
      <c r="C40" s="305"/>
      <c r="D40" s="303"/>
      <c r="E40" s="306" t="s">
        <v>162</v>
      </c>
      <c r="F40" s="303"/>
      <c r="G40" s="303" t="s">
        <v>1254</v>
      </c>
      <c r="H40" s="303"/>
      <c r="I40" s="303"/>
      <c r="J40" s="303"/>
      <c r="K40" s="301"/>
    </row>
    <row r="41" s="1" customFormat="1" ht="15" customHeight="1">
      <c r="B41" s="304"/>
      <c r="C41" s="305"/>
      <c r="D41" s="303"/>
      <c r="E41" s="306" t="s">
        <v>163</v>
      </c>
      <c r="F41" s="303"/>
      <c r="G41" s="303" t="s">
        <v>1255</v>
      </c>
      <c r="H41" s="303"/>
      <c r="I41" s="303"/>
      <c r="J41" s="303"/>
      <c r="K41" s="301"/>
    </row>
    <row r="42" s="1" customFormat="1" ht="15" customHeight="1">
      <c r="B42" s="304"/>
      <c r="C42" s="305"/>
      <c r="D42" s="303"/>
      <c r="E42" s="306" t="s">
        <v>1256</v>
      </c>
      <c r="F42" s="303"/>
      <c r="G42" s="303" t="s">
        <v>1257</v>
      </c>
      <c r="H42" s="303"/>
      <c r="I42" s="303"/>
      <c r="J42" s="303"/>
      <c r="K42" s="301"/>
    </row>
    <row r="43" s="1" customFormat="1" ht="15" customHeight="1">
      <c r="B43" s="304"/>
      <c r="C43" s="305"/>
      <c r="D43" s="303"/>
      <c r="E43" s="306"/>
      <c r="F43" s="303"/>
      <c r="G43" s="303" t="s">
        <v>1258</v>
      </c>
      <c r="H43" s="303"/>
      <c r="I43" s="303"/>
      <c r="J43" s="303"/>
      <c r="K43" s="301"/>
    </row>
    <row r="44" s="1" customFormat="1" ht="15" customHeight="1">
      <c r="B44" s="304"/>
      <c r="C44" s="305"/>
      <c r="D44" s="303"/>
      <c r="E44" s="306" t="s">
        <v>1259</v>
      </c>
      <c r="F44" s="303"/>
      <c r="G44" s="303" t="s">
        <v>1260</v>
      </c>
      <c r="H44" s="303"/>
      <c r="I44" s="303"/>
      <c r="J44" s="303"/>
      <c r="K44" s="301"/>
    </row>
    <row r="45" s="1" customFormat="1" ht="15" customHeight="1">
      <c r="B45" s="304"/>
      <c r="C45" s="305"/>
      <c r="D45" s="303"/>
      <c r="E45" s="306" t="s">
        <v>165</v>
      </c>
      <c r="F45" s="303"/>
      <c r="G45" s="303" t="s">
        <v>1261</v>
      </c>
      <c r="H45" s="303"/>
      <c r="I45" s="303"/>
      <c r="J45" s="303"/>
      <c r="K45" s="301"/>
    </row>
    <row r="46" s="1" customFormat="1" ht="12.75" customHeight="1">
      <c r="B46" s="304"/>
      <c r="C46" s="305"/>
      <c r="D46" s="303"/>
      <c r="E46" s="303"/>
      <c r="F46" s="303"/>
      <c r="G46" s="303"/>
      <c r="H46" s="303"/>
      <c r="I46" s="303"/>
      <c r="J46" s="303"/>
      <c r="K46" s="301"/>
    </row>
    <row r="47" s="1" customFormat="1" ht="15" customHeight="1">
      <c r="B47" s="304"/>
      <c r="C47" s="305"/>
      <c r="D47" s="303" t="s">
        <v>1262</v>
      </c>
      <c r="E47" s="303"/>
      <c r="F47" s="303"/>
      <c r="G47" s="303"/>
      <c r="H47" s="303"/>
      <c r="I47" s="303"/>
      <c r="J47" s="303"/>
      <c r="K47" s="301"/>
    </row>
    <row r="48" s="1" customFormat="1" ht="15" customHeight="1">
      <c r="B48" s="304"/>
      <c r="C48" s="305"/>
      <c r="D48" s="305"/>
      <c r="E48" s="303" t="s">
        <v>1263</v>
      </c>
      <c r="F48" s="303"/>
      <c r="G48" s="303"/>
      <c r="H48" s="303"/>
      <c r="I48" s="303"/>
      <c r="J48" s="303"/>
      <c r="K48" s="301"/>
    </row>
    <row r="49" s="1" customFormat="1" ht="15" customHeight="1">
      <c r="B49" s="304"/>
      <c r="C49" s="305"/>
      <c r="D49" s="305"/>
      <c r="E49" s="303" t="s">
        <v>1264</v>
      </c>
      <c r="F49" s="303"/>
      <c r="G49" s="303"/>
      <c r="H49" s="303"/>
      <c r="I49" s="303"/>
      <c r="J49" s="303"/>
      <c r="K49" s="301"/>
    </row>
    <row r="50" s="1" customFormat="1" ht="15" customHeight="1">
      <c r="B50" s="304"/>
      <c r="C50" s="305"/>
      <c r="D50" s="305"/>
      <c r="E50" s="303" t="s">
        <v>1265</v>
      </c>
      <c r="F50" s="303"/>
      <c r="G50" s="303"/>
      <c r="H50" s="303"/>
      <c r="I50" s="303"/>
      <c r="J50" s="303"/>
      <c r="K50" s="301"/>
    </row>
    <row r="51" s="1" customFormat="1" ht="15" customHeight="1">
      <c r="B51" s="304"/>
      <c r="C51" s="305"/>
      <c r="D51" s="303" t="s">
        <v>1266</v>
      </c>
      <c r="E51" s="303"/>
      <c r="F51" s="303"/>
      <c r="G51" s="303"/>
      <c r="H51" s="303"/>
      <c r="I51" s="303"/>
      <c r="J51" s="303"/>
      <c r="K51" s="301"/>
    </row>
    <row r="52" s="1" customFormat="1" ht="25.5" customHeight="1">
      <c r="B52" s="299"/>
      <c r="C52" s="300" t="s">
        <v>1267</v>
      </c>
      <c r="D52" s="300"/>
      <c r="E52" s="300"/>
      <c r="F52" s="300"/>
      <c r="G52" s="300"/>
      <c r="H52" s="300"/>
      <c r="I52" s="300"/>
      <c r="J52" s="300"/>
      <c r="K52" s="301"/>
    </row>
    <row r="53" s="1" customFormat="1" ht="5.25" customHeight="1">
      <c r="B53" s="299"/>
      <c r="C53" s="302"/>
      <c r="D53" s="302"/>
      <c r="E53" s="302"/>
      <c r="F53" s="302"/>
      <c r="G53" s="302"/>
      <c r="H53" s="302"/>
      <c r="I53" s="302"/>
      <c r="J53" s="302"/>
      <c r="K53" s="301"/>
    </row>
    <row r="54" s="1" customFormat="1" ht="15" customHeight="1">
      <c r="B54" s="299"/>
      <c r="C54" s="303" t="s">
        <v>1268</v>
      </c>
      <c r="D54" s="303"/>
      <c r="E54" s="303"/>
      <c r="F54" s="303"/>
      <c r="G54" s="303"/>
      <c r="H54" s="303"/>
      <c r="I54" s="303"/>
      <c r="J54" s="303"/>
      <c r="K54" s="301"/>
    </row>
    <row r="55" s="1" customFormat="1" ht="15" customHeight="1">
      <c r="B55" s="299"/>
      <c r="C55" s="303" t="s">
        <v>1269</v>
      </c>
      <c r="D55" s="303"/>
      <c r="E55" s="303"/>
      <c r="F55" s="303"/>
      <c r="G55" s="303"/>
      <c r="H55" s="303"/>
      <c r="I55" s="303"/>
      <c r="J55" s="303"/>
      <c r="K55" s="301"/>
    </row>
    <row r="56" s="1" customFormat="1" ht="12.75" customHeight="1">
      <c r="B56" s="299"/>
      <c r="C56" s="303"/>
      <c r="D56" s="303"/>
      <c r="E56" s="303"/>
      <c r="F56" s="303"/>
      <c r="G56" s="303"/>
      <c r="H56" s="303"/>
      <c r="I56" s="303"/>
      <c r="J56" s="303"/>
      <c r="K56" s="301"/>
    </row>
    <row r="57" s="1" customFormat="1" ht="15" customHeight="1">
      <c r="B57" s="299"/>
      <c r="C57" s="303" t="s">
        <v>1270</v>
      </c>
      <c r="D57" s="303"/>
      <c r="E57" s="303"/>
      <c r="F57" s="303"/>
      <c r="G57" s="303"/>
      <c r="H57" s="303"/>
      <c r="I57" s="303"/>
      <c r="J57" s="303"/>
      <c r="K57" s="301"/>
    </row>
    <row r="58" s="1" customFormat="1" ht="15" customHeight="1">
      <c r="B58" s="299"/>
      <c r="C58" s="305"/>
      <c r="D58" s="303" t="s">
        <v>1271</v>
      </c>
      <c r="E58" s="303"/>
      <c r="F58" s="303"/>
      <c r="G58" s="303"/>
      <c r="H58" s="303"/>
      <c r="I58" s="303"/>
      <c r="J58" s="303"/>
      <c r="K58" s="301"/>
    </row>
    <row r="59" s="1" customFormat="1" ht="15" customHeight="1">
      <c r="B59" s="299"/>
      <c r="C59" s="305"/>
      <c r="D59" s="303" t="s">
        <v>1272</v>
      </c>
      <c r="E59" s="303"/>
      <c r="F59" s="303"/>
      <c r="G59" s="303"/>
      <c r="H59" s="303"/>
      <c r="I59" s="303"/>
      <c r="J59" s="303"/>
      <c r="K59" s="301"/>
    </row>
    <row r="60" s="1" customFormat="1" ht="15" customHeight="1">
      <c r="B60" s="299"/>
      <c r="C60" s="305"/>
      <c r="D60" s="303" t="s">
        <v>1273</v>
      </c>
      <c r="E60" s="303"/>
      <c r="F60" s="303"/>
      <c r="G60" s="303"/>
      <c r="H60" s="303"/>
      <c r="I60" s="303"/>
      <c r="J60" s="303"/>
      <c r="K60" s="301"/>
    </row>
    <row r="61" s="1" customFormat="1" ht="15" customHeight="1">
      <c r="B61" s="299"/>
      <c r="C61" s="305"/>
      <c r="D61" s="303" t="s">
        <v>1274</v>
      </c>
      <c r="E61" s="303"/>
      <c r="F61" s="303"/>
      <c r="G61" s="303"/>
      <c r="H61" s="303"/>
      <c r="I61" s="303"/>
      <c r="J61" s="303"/>
      <c r="K61" s="301"/>
    </row>
    <row r="62" s="1" customFormat="1" ht="15" customHeight="1">
      <c r="B62" s="299"/>
      <c r="C62" s="305"/>
      <c r="D62" s="308" t="s">
        <v>1275</v>
      </c>
      <c r="E62" s="308"/>
      <c r="F62" s="308"/>
      <c r="G62" s="308"/>
      <c r="H62" s="308"/>
      <c r="I62" s="308"/>
      <c r="J62" s="308"/>
      <c r="K62" s="301"/>
    </row>
    <row r="63" s="1" customFormat="1" ht="15" customHeight="1">
      <c r="B63" s="299"/>
      <c r="C63" s="305"/>
      <c r="D63" s="303" t="s">
        <v>1276</v>
      </c>
      <c r="E63" s="303"/>
      <c r="F63" s="303"/>
      <c r="G63" s="303"/>
      <c r="H63" s="303"/>
      <c r="I63" s="303"/>
      <c r="J63" s="303"/>
      <c r="K63" s="301"/>
    </row>
    <row r="64" s="1" customFormat="1" ht="12.75" customHeight="1">
      <c r="B64" s="299"/>
      <c r="C64" s="305"/>
      <c r="D64" s="305"/>
      <c r="E64" s="309"/>
      <c r="F64" s="305"/>
      <c r="G64" s="305"/>
      <c r="H64" s="305"/>
      <c r="I64" s="305"/>
      <c r="J64" s="305"/>
      <c r="K64" s="301"/>
    </row>
    <row r="65" s="1" customFormat="1" ht="15" customHeight="1">
      <c r="B65" s="299"/>
      <c r="C65" s="305"/>
      <c r="D65" s="303" t="s">
        <v>1277</v>
      </c>
      <c r="E65" s="303"/>
      <c r="F65" s="303"/>
      <c r="G65" s="303"/>
      <c r="H65" s="303"/>
      <c r="I65" s="303"/>
      <c r="J65" s="303"/>
      <c r="K65" s="301"/>
    </row>
    <row r="66" s="1" customFormat="1" ht="15" customHeight="1">
      <c r="B66" s="299"/>
      <c r="C66" s="305"/>
      <c r="D66" s="308" t="s">
        <v>1278</v>
      </c>
      <c r="E66" s="308"/>
      <c r="F66" s="308"/>
      <c r="G66" s="308"/>
      <c r="H66" s="308"/>
      <c r="I66" s="308"/>
      <c r="J66" s="308"/>
      <c r="K66" s="301"/>
    </row>
    <row r="67" s="1" customFormat="1" ht="15" customHeight="1">
      <c r="B67" s="299"/>
      <c r="C67" s="305"/>
      <c r="D67" s="303" t="s">
        <v>1279</v>
      </c>
      <c r="E67" s="303"/>
      <c r="F67" s="303"/>
      <c r="G67" s="303"/>
      <c r="H67" s="303"/>
      <c r="I67" s="303"/>
      <c r="J67" s="303"/>
      <c r="K67" s="301"/>
    </row>
    <row r="68" s="1" customFormat="1" ht="15" customHeight="1">
      <c r="B68" s="299"/>
      <c r="C68" s="305"/>
      <c r="D68" s="303" t="s">
        <v>1280</v>
      </c>
      <c r="E68" s="303"/>
      <c r="F68" s="303"/>
      <c r="G68" s="303"/>
      <c r="H68" s="303"/>
      <c r="I68" s="303"/>
      <c r="J68" s="303"/>
      <c r="K68" s="301"/>
    </row>
    <row r="69" s="1" customFormat="1" ht="15" customHeight="1">
      <c r="B69" s="299"/>
      <c r="C69" s="305"/>
      <c r="D69" s="303" t="s">
        <v>1281</v>
      </c>
      <c r="E69" s="303"/>
      <c r="F69" s="303"/>
      <c r="G69" s="303"/>
      <c r="H69" s="303"/>
      <c r="I69" s="303"/>
      <c r="J69" s="303"/>
      <c r="K69" s="301"/>
    </row>
    <row r="70" s="1" customFormat="1" ht="15" customHeight="1">
      <c r="B70" s="299"/>
      <c r="C70" s="305"/>
      <c r="D70" s="303" t="s">
        <v>1282</v>
      </c>
      <c r="E70" s="303"/>
      <c r="F70" s="303"/>
      <c r="G70" s="303"/>
      <c r="H70" s="303"/>
      <c r="I70" s="303"/>
      <c r="J70" s="303"/>
      <c r="K70" s="301"/>
    </row>
    <row r="71" s="1" customFormat="1" ht="12.75" customHeight="1">
      <c r="B71" s="310"/>
      <c r="C71" s="311"/>
      <c r="D71" s="311"/>
      <c r="E71" s="311"/>
      <c r="F71" s="311"/>
      <c r="G71" s="311"/>
      <c r="H71" s="311"/>
      <c r="I71" s="311"/>
      <c r="J71" s="311"/>
      <c r="K71" s="312"/>
    </row>
    <row r="72" s="1" customFormat="1" ht="18.75" customHeight="1">
      <c r="B72" s="313"/>
      <c r="C72" s="313"/>
      <c r="D72" s="313"/>
      <c r="E72" s="313"/>
      <c r="F72" s="313"/>
      <c r="G72" s="313"/>
      <c r="H72" s="313"/>
      <c r="I72" s="313"/>
      <c r="J72" s="313"/>
      <c r="K72" s="314"/>
    </row>
    <row r="73" s="1" customFormat="1" ht="18.75" customHeight="1">
      <c r="B73" s="314"/>
      <c r="C73" s="314"/>
      <c r="D73" s="314"/>
      <c r="E73" s="314"/>
      <c r="F73" s="314"/>
      <c r="G73" s="314"/>
      <c r="H73" s="314"/>
      <c r="I73" s="314"/>
      <c r="J73" s="314"/>
      <c r="K73" s="314"/>
    </row>
    <row r="74" s="1" customFormat="1" ht="7.5" customHeight="1">
      <c r="B74" s="315"/>
      <c r="C74" s="316"/>
      <c r="D74" s="316"/>
      <c r="E74" s="316"/>
      <c r="F74" s="316"/>
      <c r="G74" s="316"/>
      <c r="H74" s="316"/>
      <c r="I74" s="316"/>
      <c r="J74" s="316"/>
      <c r="K74" s="317"/>
    </row>
    <row r="75" s="1" customFormat="1" ht="45" customHeight="1">
      <c r="B75" s="318"/>
      <c r="C75" s="319" t="s">
        <v>1283</v>
      </c>
      <c r="D75" s="319"/>
      <c r="E75" s="319"/>
      <c r="F75" s="319"/>
      <c r="G75" s="319"/>
      <c r="H75" s="319"/>
      <c r="I75" s="319"/>
      <c r="J75" s="319"/>
      <c r="K75" s="320"/>
    </row>
    <row r="76" s="1" customFormat="1" ht="17.25" customHeight="1">
      <c r="B76" s="318"/>
      <c r="C76" s="321" t="s">
        <v>1284</v>
      </c>
      <c r="D76" s="321"/>
      <c r="E76" s="321"/>
      <c r="F76" s="321" t="s">
        <v>1285</v>
      </c>
      <c r="G76" s="322"/>
      <c r="H76" s="321" t="s">
        <v>58</v>
      </c>
      <c r="I76" s="321" t="s">
        <v>61</v>
      </c>
      <c r="J76" s="321" t="s">
        <v>1286</v>
      </c>
      <c r="K76" s="320"/>
    </row>
    <row r="77" s="1" customFormat="1" ht="17.25" customHeight="1">
      <c r="B77" s="318"/>
      <c r="C77" s="323" t="s">
        <v>1287</v>
      </c>
      <c r="D77" s="323"/>
      <c r="E77" s="323"/>
      <c r="F77" s="324" t="s">
        <v>1288</v>
      </c>
      <c r="G77" s="325"/>
      <c r="H77" s="323"/>
      <c r="I77" s="323"/>
      <c r="J77" s="323" t="s">
        <v>1289</v>
      </c>
      <c r="K77" s="320"/>
    </row>
    <row r="78" s="1" customFormat="1" ht="5.25" customHeight="1">
      <c r="B78" s="318"/>
      <c r="C78" s="326"/>
      <c r="D78" s="326"/>
      <c r="E78" s="326"/>
      <c r="F78" s="326"/>
      <c r="G78" s="327"/>
      <c r="H78" s="326"/>
      <c r="I78" s="326"/>
      <c r="J78" s="326"/>
      <c r="K78" s="320"/>
    </row>
    <row r="79" s="1" customFormat="1" ht="15" customHeight="1">
      <c r="B79" s="318"/>
      <c r="C79" s="306" t="s">
        <v>57</v>
      </c>
      <c r="D79" s="328"/>
      <c r="E79" s="328"/>
      <c r="F79" s="329" t="s">
        <v>1290</v>
      </c>
      <c r="G79" s="330"/>
      <c r="H79" s="306" t="s">
        <v>1291</v>
      </c>
      <c r="I79" s="306" t="s">
        <v>1292</v>
      </c>
      <c r="J79" s="306">
        <v>20</v>
      </c>
      <c r="K79" s="320"/>
    </row>
    <row r="80" s="1" customFormat="1" ht="15" customHeight="1">
      <c r="B80" s="318"/>
      <c r="C80" s="306" t="s">
        <v>1293</v>
      </c>
      <c r="D80" s="306"/>
      <c r="E80" s="306"/>
      <c r="F80" s="329" t="s">
        <v>1290</v>
      </c>
      <c r="G80" s="330"/>
      <c r="H80" s="306" t="s">
        <v>1294</v>
      </c>
      <c r="I80" s="306" t="s">
        <v>1292</v>
      </c>
      <c r="J80" s="306">
        <v>120</v>
      </c>
      <c r="K80" s="320"/>
    </row>
    <row r="81" s="1" customFormat="1" ht="15" customHeight="1">
      <c r="B81" s="331"/>
      <c r="C81" s="306" t="s">
        <v>1295</v>
      </c>
      <c r="D81" s="306"/>
      <c r="E81" s="306"/>
      <c r="F81" s="329" t="s">
        <v>1296</v>
      </c>
      <c r="G81" s="330"/>
      <c r="H81" s="306" t="s">
        <v>1297</v>
      </c>
      <c r="I81" s="306" t="s">
        <v>1292</v>
      </c>
      <c r="J81" s="306">
        <v>50</v>
      </c>
      <c r="K81" s="320"/>
    </row>
    <row r="82" s="1" customFormat="1" ht="15" customHeight="1">
      <c r="B82" s="331"/>
      <c r="C82" s="306" t="s">
        <v>1298</v>
      </c>
      <c r="D82" s="306"/>
      <c r="E82" s="306"/>
      <c r="F82" s="329" t="s">
        <v>1290</v>
      </c>
      <c r="G82" s="330"/>
      <c r="H82" s="306" t="s">
        <v>1299</v>
      </c>
      <c r="I82" s="306" t="s">
        <v>1300</v>
      </c>
      <c r="J82" s="306"/>
      <c r="K82" s="320"/>
    </row>
    <row r="83" s="1" customFormat="1" ht="15" customHeight="1">
      <c r="B83" s="331"/>
      <c r="C83" s="332" t="s">
        <v>1301</v>
      </c>
      <c r="D83" s="332"/>
      <c r="E83" s="332"/>
      <c r="F83" s="333" t="s">
        <v>1296</v>
      </c>
      <c r="G83" s="332"/>
      <c r="H83" s="332" t="s">
        <v>1302</v>
      </c>
      <c r="I83" s="332" t="s">
        <v>1292</v>
      </c>
      <c r="J83" s="332">
        <v>15</v>
      </c>
      <c r="K83" s="320"/>
    </row>
    <row r="84" s="1" customFormat="1" ht="15" customHeight="1">
      <c r="B84" s="331"/>
      <c r="C84" s="332" t="s">
        <v>1303</v>
      </c>
      <c r="D84" s="332"/>
      <c r="E84" s="332"/>
      <c r="F84" s="333" t="s">
        <v>1296</v>
      </c>
      <c r="G84" s="332"/>
      <c r="H84" s="332" t="s">
        <v>1304</v>
      </c>
      <c r="I84" s="332" t="s">
        <v>1292</v>
      </c>
      <c r="J84" s="332">
        <v>15</v>
      </c>
      <c r="K84" s="320"/>
    </row>
    <row r="85" s="1" customFormat="1" ht="15" customHeight="1">
      <c r="B85" s="331"/>
      <c r="C85" s="332" t="s">
        <v>1305</v>
      </c>
      <c r="D85" s="332"/>
      <c r="E85" s="332"/>
      <c r="F85" s="333" t="s">
        <v>1296</v>
      </c>
      <c r="G85" s="332"/>
      <c r="H85" s="332" t="s">
        <v>1306</v>
      </c>
      <c r="I85" s="332" t="s">
        <v>1292</v>
      </c>
      <c r="J85" s="332">
        <v>20</v>
      </c>
      <c r="K85" s="320"/>
    </row>
    <row r="86" s="1" customFormat="1" ht="15" customHeight="1">
      <c r="B86" s="331"/>
      <c r="C86" s="332" t="s">
        <v>1307</v>
      </c>
      <c r="D86" s="332"/>
      <c r="E86" s="332"/>
      <c r="F86" s="333" t="s">
        <v>1296</v>
      </c>
      <c r="G86" s="332"/>
      <c r="H86" s="332" t="s">
        <v>1308</v>
      </c>
      <c r="I86" s="332" t="s">
        <v>1292</v>
      </c>
      <c r="J86" s="332">
        <v>20</v>
      </c>
      <c r="K86" s="320"/>
    </row>
    <row r="87" s="1" customFormat="1" ht="15" customHeight="1">
      <c r="B87" s="331"/>
      <c r="C87" s="306" t="s">
        <v>1309</v>
      </c>
      <c r="D87" s="306"/>
      <c r="E87" s="306"/>
      <c r="F87" s="329" t="s">
        <v>1296</v>
      </c>
      <c r="G87" s="330"/>
      <c r="H87" s="306" t="s">
        <v>1310</v>
      </c>
      <c r="I87" s="306" t="s">
        <v>1292</v>
      </c>
      <c r="J87" s="306">
        <v>50</v>
      </c>
      <c r="K87" s="320"/>
    </row>
    <row r="88" s="1" customFormat="1" ht="15" customHeight="1">
      <c r="B88" s="331"/>
      <c r="C88" s="306" t="s">
        <v>1311</v>
      </c>
      <c r="D88" s="306"/>
      <c r="E88" s="306"/>
      <c r="F88" s="329" t="s">
        <v>1296</v>
      </c>
      <c r="G88" s="330"/>
      <c r="H88" s="306" t="s">
        <v>1312</v>
      </c>
      <c r="I88" s="306" t="s">
        <v>1292</v>
      </c>
      <c r="J88" s="306">
        <v>20</v>
      </c>
      <c r="K88" s="320"/>
    </row>
    <row r="89" s="1" customFormat="1" ht="15" customHeight="1">
      <c r="B89" s="331"/>
      <c r="C89" s="306" t="s">
        <v>1313</v>
      </c>
      <c r="D89" s="306"/>
      <c r="E89" s="306"/>
      <c r="F89" s="329" t="s">
        <v>1296</v>
      </c>
      <c r="G89" s="330"/>
      <c r="H89" s="306" t="s">
        <v>1314</v>
      </c>
      <c r="I89" s="306" t="s">
        <v>1292</v>
      </c>
      <c r="J89" s="306">
        <v>20</v>
      </c>
      <c r="K89" s="320"/>
    </row>
    <row r="90" s="1" customFormat="1" ht="15" customHeight="1">
      <c r="B90" s="331"/>
      <c r="C90" s="306" t="s">
        <v>1315</v>
      </c>
      <c r="D90" s="306"/>
      <c r="E90" s="306"/>
      <c r="F90" s="329" t="s">
        <v>1296</v>
      </c>
      <c r="G90" s="330"/>
      <c r="H90" s="306" t="s">
        <v>1316</v>
      </c>
      <c r="I90" s="306" t="s">
        <v>1292</v>
      </c>
      <c r="J90" s="306">
        <v>50</v>
      </c>
      <c r="K90" s="320"/>
    </row>
    <row r="91" s="1" customFormat="1" ht="15" customHeight="1">
      <c r="B91" s="331"/>
      <c r="C91" s="306" t="s">
        <v>1317</v>
      </c>
      <c r="D91" s="306"/>
      <c r="E91" s="306"/>
      <c r="F91" s="329" t="s">
        <v>1296</v>
      </c>
      <c r="G91" s="330"/>
      <c r="H91" s="306" t="s">
        <v>1317</v>
      </c>
      <c r="I91" s="306" t="s">
        <v>1292</v>
      </c>
      <c r="J91" s="306">
        <v>50</v>
      </c>
      <c r="K91" s="320"/>
    </row>
    <row r="92" s="1" customFormat="1" ht="15" customHeight="1">
      <c r="B92" s="331"/>
      <c r="C92" s="306" t="s">
        <v>1318</v>
      </c>
      <c r="D92" s="306"/>
      <c r="E92" s="306"/>
      <c r="F92" s="329" t="s">
        <v>1296</v>
      </c>
      <c r="G92" s="330"/>
      <c r="H92" s="306" t="s">
        <v>1319</v>
      </c>
      <c r="I92" s="306" t="s">
        <v>1292</v>
      </c>
      <c r="J92" s="306">
        <v>255</v>
      </c>
      <c r="K92" s="320"/>
    </row>
    <row r="93" s="1" customFormat="1" ht="15" customHeight="1">
      <c r="B93" s="331"/>
      <c r="C93" s="306" t="s">
        <v>1320</v>
      </c>
      <c r="D93" s="306"/>
      <c r="E93" s="306"/>
      <c r="F93" s="329" t="s">
        <v>1290</v>
      </c>
      <c r="G93" s="330"/>
      <c r="H93" s="306" t="s">
        <v>1321</v>
      </c>
      <c r="I93" s="306" t="s">
        <v>1322</v>
      </c>
      <c r="J93" s="306"/>
      <c r="K93" s="320"/>
    </row>
    <row r="94" s="1" customFormat="1" ht="15" customHeight="1">
      <c r="B94" s="331"/>
      <c r="C94" s="306" t="s">
        <v>1323</v>
      </c>
      <c r="D94" s="306"/>
      <c r="E94" s="306"/>
      <c r="F94" s="329" t="s">
        <v>1290</v>
      </c>
      <c r="G94" s="330"/>
      <c r="H94" s="306" t="s">
        <v>1324</v>
      </c>
      <c r="I94" s="306" t="s">
        <v>1325</v>
      </c>
      <c r="J94" s="306"/>
      <c r="K94" s="320"/>
    </row>
    <row r="95" s="1" customFormat="1" ht="15" customHeight="1">
      <c r="B95" s="331"/>
      <c r="C95" s="306" t="s">
        <v>1326</v>
      </c>
      <c r="D95" s="306"/>
      <c r="E95" s="306"/>
      <c r="F95" s="329" t="s">
        <v>1290</v>
      </c>
      <c r="G95" s="330"/>
      <c r="H95" s="306" t="s">
        <v>1326</v>
      </c>
      <c r="I95" s="306" t="s">
        <v>1325</v>
      </c>
      <c r="J95" s="306"/>
      <c r="K95" s="320"/>
    </row>
    <row r="96" s="1" customFormat="1" ht="15" customHeight="1">
      <c r="B96" s="331"/>
      <c r="C96" s="306" t="s">
        <v>42</v>
      </c>
      <c r="D96" s="306"/>
      <c r="E96" s="306"/>
      <c r="F96" s="329" t="s">
        <v>1290</v>
      </c>
      <c r="G96" s="330"/>
      <c r="H96" s="306" t="s">
        <v>1327</v>
      </c>
      <c r="I96" s="306" t="s">
        <v>1325</v>
      </c>
      <c r="J96" s="306"/>
      <c r="K96" s="320"/>
    </row>
    <row r="97" s="1" customFormat="1" ht="15" customHeight="1">
      <c r="B97" s="331"/>
      <c r="C97" s="306" t="s">
        <v>52</v>
      </c>
      <c r="D97" s="306"/>
      <c r="E97" s="306"/>
      <c r="F97" s="329" t="s">
        <v>1290</v>
      </c>
      <c r="G97" s="330"/>
      <c r="H97" s="306" t="s">
        <v>1328</v>
      </c>
      <c r="I97" s="306" t="s">
        <v>1325</v>
      </c>
      <c r="J97" s="306"/>
      <c r="K97" s="320"/>
    </row>
    <row r="98" s="1" customFormat="1" ht="15" customHeight="1">
      <c r="B98" s="334"/>
      <c r="C98" s="335"/>
      <c r="D98" s="335"/>
      <c r="E98" s="335"/>
      <c r="F98" s="335"/>
      <c r="G98" s="335"/>
      <c r="H98" s="335"/>
      <c r="I98" s="335"/>
      <c r="J98" s="335"/>
      <c r="K98" s="336"/>
    </row>
    <row r="99" s="1" customFormat="1" ht="18.75" customHeight="1">
      <c r="B99" s="337"/>
      <c r="C99" s="338"/>
      <c r="D99" s="338"/>
      <c r="E99" s="338"/>
      <c r="F99" s="338"/>
      <c r="G99" s="338"/>
      <c r="H99" s="338"/>
      <c r="I99" s="338"/>
      <c r="J99" s="338"/>
      <c r="K99" s="337"/>
    </row>
    <row r="100" s="1" customFormat="1" ht="18.75" customHeight="1">
      <c r="B100" s="314"/>
      <c r="C100" s="314"/>
      <c r="D100" s="314"/>
      <c r="E100" s="314"/>
      <c r="F100" s="314"/>
      <c r="G100" s="314"/>
      <c r="H100" s="314"/>
      <c r="I100" s="314"/>
      <c r="J100" s="314"/>
      <c r="K100" s="314"/>
    </row>
    <row r="101" s="1" customFormat="1" ht="7.5" customHeight="1">
      <c r="B101" s="315"/>
      <c r="C101" s="316"/>
      <c r="D101" s="316"/>
      <c r="E101" s="316"/>
      <c r="F101" s="316"/>
      <c r="G101" s="316"/>
      <c r="H101" s="316"/>
      <c r="I101" s="316"/>
      <c r="J101" s="316"/>
      <c r="K101" s="317"/>
    </row>
    <row r="102" s="1" customFormat="1" ht="45" customHeight="1">
      <c r="B102" s="318"/>
      <c r="C102" s="319" t="s">
        <v>1329</v>
      </c>
      <c r="D102" s="319"/>
      <c r="E102" s="319"/>
      <c r="F102" s="319"/>
      <c r="G102" s="319"/>
      <c r="H102" s="319"/>
      <c r="I102" s="319"/>
      <c r="J102" s="319"/>
      <c r="K102" s="320"/>
    </row>
    <row r="103" s="1" customFormat="1" ht="17.25" customHeight="1">
      <c r="B103" s="318"/>
      <c r="C103" s="321" t="s">
        <v>1284</v>
      </c>
      <c r="D103" s="321"/>
      <c r="E103" s="321"/>
      <c r="F103" s="321" t="s">
        <v>1285</v>
      </c>
      <c r="G103" s="322"/>
      <c r="H103" s="321" t="s">
        <v>58</v>
      </c>
      <c r="I103" s="321" t="s">
        <v>61</v>
      </c>
      <c r="J103" s="321" t="s">
        <v>1286</v>
      </c>
      <c r="K103" s="320"/>
    </row>
    <row r="104" s="1" customFormat="1" ht="17.25" customHeight="1">
      <c r="B104" s="318"/>
      <c r="C104" s="323" t="s">
        <v>1287</v>
      </c>
      <c r="D104" s="323"/>
      <c r="E104" s="323"/>
      <c r="F104" s="324" t="s">
        <v>1288</v>
      </c>
      <c r="G104" s="325"/>
      <c r="H104" s="323"/>
      <c r="I104" s="323"/>
      <c r="J104" s="323" t="s">
        <v>1289</v>
      </c>
      <c r="K104" s="320"/>
    </row>
    <row r="105" s="1" customFormat="1" ht="5.25" customHeight="1">
      <c r="B105" s="318"/>
      <c r="C105" s="321"/>
      <c r="D105" s="321"/>
      <c r="E105" s="321"/>
      <c r="F105" s="321"/>
      <c r="G105" s="339"/>
      <c r="H105" s="321"/>
      <c r="I105" s="321"/>
      <c r="J105" s="321"/>
      <c r="K105" s="320"/>
    </row>
    <row r="106" s="1" customFormat="1" ht="15" customHeight="1">
      <c r="B106" s="318"/>
      <c r="C106" s="306" t="s">
        <v>57</v>
      </c>
      <c r="D106" s="328"/>
      <c r="E106" s="328"/>
      <c r="F106" s="329" t="s">
        <v>1290</v>
      </c>
      <c r="G106" s="306"/>
      <c r="H106" s="306" t="s">
        <v>1330</v>
      </c>
      <c r="I106" s="306" t="s">
        <v>1292</v>
      </c>
      <c r="J106" s="306">
        <v>20</v>
      </c>
      <c r="K106" s="320"/>
    </row>
    <row r="107" s="1" customFormat="1" ht="15" customHeight="1">
      <c r="B107" s="318"/>
      <c r="C107" s="306" t="s">
        <v>1293</v>
      </c>
      <c r="D107" s="306"/>
      <c r="E107" s="306"/>
      <c r="F107" s="329" t="s">
        <v>1290</v>
      </c>
      <c r="G107" s="306"/>
      <c r="H107" s="306" t="s">
        <v>1330</v>
      </c>
      <c r="I107" s="306" t="s">
        <v>1292</v>
      </c>
      <c r="J107" s="306">
        <v>120</v>
      </c>
      <c r="K107" s="320"/>
    </row>
    <row r="108" s="1" customFormat="1" ht="15" customHeight="1">
      <c r="B108" s="331"/>
      <c r="C108" s="306" t="s">
        <v>1295</v>
      </c>
      <c r="D108" s="306"/>
      <c r="E108" s="306"/>
      <c r="F108" s="329" t="s">
        <v>1296</v>
      </c>
      <c r="G108" s="306"/>
      <c r="H108" s="306" t="s">
        <v>1330</v>
      </c>
      <c r="I108" s="306" t="s">
        <v>1292</v>
      </c>
      <c r="J108" s="306">
        <v>50</v>
      </c>
      <c r="K108" s="320"/>
    </row>
    <row r="109" s="1" customFormat="1" ht="15" customHeight="1">
      <c r="B109" s="331"/>
      <c r="C109" s="306" t="s">
        <v>1298</v>
      </c>
      <c r="D109" s="306"/>
      <c r="E109" s="306"/>
      <c r="F109" s="329" t="s">
        <v>1290</v>
      </c>
      <c r="G109" s="306"/>
      <c r="H109" s="306" t="s">
        <v>1330</v>
      </c>
      <c r="I109" s="306" t="s">
        <v>1300</v>
      </c>
      <c r="J109" s="306"/>
      <c r="K109" s="320"/>
    </row>
    <row r="110" s="1" customFormat="1" ht="15" customHeight="1">
      <c r="B110" s="331"/>
      <c r="C110" s="306" t="s">
        <v>1309</v>
      </c>
      <c r="D110" s="306"/>
      <c r="E110" s="306"/>
      <c r="F110" s="329" t="s">
        <v>1296</v>
      </c>
      <c r="G110" s="306"/>
      <c r="H110" s="306" t="s">
        <v>1330</v>
      </c>
      <c r="I110" s="306" t="s">
        <v>1292</v>
      </c>
      <c r="J110" s="306">
        <v>50</v>
      </c>
      <c r="K110" s="320"/>
    </row>
    <row r="111" s="1" customFormat="1" ht="15" customHeight="1">
      <c r="B111" s="331"/>
      <c r="C111" s="306" t="s">
        <v>1317</v>
      </c>
      <c r="D111" s="306"/>
      <c r="E111" s="306"/>
      <c r="F111" s="329" t="s">
        <v>1296</v>
      </c>
      <c r="G111" s="306"/>
      <c r="H111" s="306" t="s">
        <v>1330</v>
      </c>
      <c r="I111" s="306" t="s">
        <v>1292</v>
      </c>
      <c r="J111" s="306">
        <v>50</v>
      </c>
      <c r="K111" s="320"/>
    </row>
    <row r="112" s="1" customFormat="1" ht="15" customHeight="1">
      <c r="B112" s="331"/>
      <c r="C112" s="306" t="s">
        <v>1315</v>
      </c>
      <c r="D112" s="306"/>
      <c r="E112" s="306"/>
      <c r="F112" s="329" t="s">
        <v>1296</v>
      </c>
      <c r="G112" s="306"/>
      <c r="H112" s="306" t="s">
        <v>1330</v>
      </c>
      <c r="I112" s="306" t="s">
        <v>1292</v>
      </c>
      <c r="J112" s="306">
        <v>50</v>
      </c>
      <c r="K112" s="320"/>
    </row>
    <row r="113" s="1" customFormat="1" ht="15" customHeight="1">
      <c r="B113" s="331"/>
      <c r="C113" s="306" t="s">
        <v>57</v>
      </c>
      <c r="D113" s="306"/>
      <c r="E113" s="306"/>
      <c r="F113" s="329" t="s">
        <v>1290</v>
      </c>
      <c r="G113" s="306"/>
      <c r="H113" s="306" t="s">
        <v>1331</v>
      </c>
      <c r="I113" s="306" t="s">
        <v>1292</v>
      </c>
      <c r="J113" s="306">
        <v>20</v>
      </c>
      <c r="K113" s="320"/>
    </row>
    <row r="114" s="1" customFormat="1" ht="15" customHeight="1">
      <c r="B114" s="331"/>
      <c r="C114" s="306" t="s">
        <v>1332</v>
      </c>
      <c r="D114" s="306"/>
      <c r="E114" s="306"/>
      <c r="F114" s="329" t="s">
        <v>1290</v>
      </c>
      <c r="G114" s="306"/>
      <c r="H114" s="306" t="s">
        <v>1333</v>
      </c>
      <c r="I114" s="306" t="s">
        <v>1292</v>
      </c>
      <c r="J114" s="306">
        <v>120</v>
      </c>
      <c r="K114" s="320"/>
    </row>
    <row r="115" s="1" customFormat="1" ht="15" customHeight="1">
      <c r="B115" s="331"/>
      <c r="C115" s="306" t="s">
        <v>42</v>
      </c>
      <c r="D115" s="306"/>
      <c r="E115" s="306"/>
      <c r="F115" s="329" t="s">
        <v>1290</v>
      </c>
      <c r="G115" s="306"/>
      <c r="H115" s="306" t="s">
        <v>1334</v>
      </c>
      <c r="I115" s="306" t="s">
        <v>1325</v>
      </c>
      <c r="J115" s="306"/>
      <c r="K115" s="320"/>
    </row>
    <row r="116" s="1" customFormat="1" ht="15" customHeight="1">
      <c r="B116" s="331"/>
      <c r="C116" s="306" t="s">
        <v>52</v>
      </c>
      <c r="D116" s="306"/>
      <c r="E116" s="306"/>
      <c r="F116" s="329" t="s">
        <v>1290</v>
      </c>
      <c r="G116" s="306"/>
      <c r="H116" s="306" t="s">
        <v>1335</v>
      </c>
      <c r="I116" s="306" t="s">
        <v>1325</v>
      </c>
      <c r="J116" s="306"/>
      <c r="K116" s="320"/>
    </row>
    <row r="117" s="1" customFormat="1" ht="15" customHeight="1">
      <c r="B117" s="331"/>
      <c r="C117" s="306" t="s">
        <v>61</v>
      </c>
      <c r="D117" s="306"/>
      <c r="E117" s="306"/>
      <c r="F117" s="329" t="s">
        <v>1290</v>
      </c>
      <c r="G117" s="306"/>
      <c r="H117" s="306" t="s">
        <v>1336</v>
      </c>
      <c r="I117" s="306" t="s">
        <v>1337</v>
      </c>
      <c r="J117" s="306"/>
      <c r="K117" s="320"/>
    </row>
    <row r="118" s="1" customFormat="1" ht="15" customHeight="1">
      <c r="B118" s="334"/>
      <c r="C118" s="340"/>
      <c r="D118" s="340"/>
      <c r="E118" s="340"/>
      <c r="F118" s="340"/>
      <c r="G118" s="340"/>
      <c r="H118" s="340"/>
      <c r="I118" s="340"/>
      <c r="J118" s="340"/>
      <c r="K118" s="336"/>
    </row>
    <row r="119" s="1" customFormat="1" ht="18.75" customHeight="1">
      <c r="B119" s="341"/>
      <c r="C119" s="342"/>
      <c r="D119" s="342"/>
      <c r="E119" s="342"/>
      <c r="F119" s="343"/>
      <c r="G119" s="342"/>
      <c r="H119" s="342"/>
      <c r="I119" s="342"/>
      <c r="J119" s="342"/>
      <c r="K119" s="341"/>
    </row>
    <row r="120" s="1" customFormat="1" ht="18.75" customHeight="1">
      <c r="B120" s="314"/>
      <c r="C120" s="314"/>
      <c r="D120" s="314"/>
      <c r="E120" s="314"/>
      <c r="F120" s="314"/>
      <c r="G120" s="314"/>
      <c r="H120" s="314"/>
      <c r="I120" s="314"/>
      <c r="J120" s="314"/>
      <c r="K120" s="314"/>
    </row>
    <row r="121" s="1" customFormat="1" ht="7.5" customHeight="1">
      <c r="B121" s="344"/>
      <c r="C121" s="345"/>
      <c r="D121" s="345"/>
      <c r="E121" s="345"/>
      <c r="F121" s="345"/>
      <c r="G121" s="345"/>
      <c r="H121" s="345"/>
      <c r="I121" s="345"/>
      <c r="J121" s="345"/>
      <c r="K121" s="346"/>
    </row>
    <row r="122" s="1" customFormat="1" ht="45" customHeight="1">
      <c r="B122" s="347"/>
      <c r="C122" s="297" t="s">
        <v>1338</v>
      </c>
      <c r="D122" s="297"/>
      <c r="E122" s="297"/>
      <c r="F122" s="297"/>
      <c r="G122" s="297"/>
      <c r="H122" s="297"/>
      <c r="I122" s="297"/>
      <c r="J122" s="297"/>
      <c r="K122" s="348"/>
    </row>
    <row r="123" s="1" customFormat="1" ht="17.25" customHeight="1">
      <c r="B123" s="349"/>
      <c r="C123" s="321" t="s">
        <v>1284</v>
      </c>
      <c r="D123" s="321"/>
      <c r="E123" s="321"/>
      <c r="F123" s="321" t="s">
        <v>1285</v>
      </c>
      <c r="G123" s="322"/>
      <c r="H123" s="321" t="s">
        <v>58</v>
      </c>
      <c r="I123" s="321" t="s">
        <v>61</v>
      </c>
      <c r="J123" s="321" t="s">
        <v>1286</v>
      </c>
      <c r="K123" s="350"/>
    </row>
    <row r="124" s="1" customFormat="1" ht="17.25" customHeight="1">
      <c r="B124" s="349"/>
      <c r="C124" s="323" t="s">
        <v>1287</v>
      </c>
      <c r="D124" s="323"/>
      <c r="E124" s="323"/>
      <c r="F124" s="324" t="s">
        <v>1288</v>
      </c>
      <c r="G124" s="325"/>
      <c r="H124" s="323"/>
      <c r="I124" s="323"/>
      <c r="J124" s="323" t="s">
        <v>1289</v>
      </c>
      <c r="K124" s="350"/>
    </row>
    <row r="125" s="1" customFormat="1" ht="5.25" customHeight="1">
      <c r="B125" s="351"/>
      <c r="C125" s="326"/>
      <c r="D125" s="326"/>
      <c r="E125" s="326"/>
      <c r="F125" s="326"/>
      <c r="G125" s="352"/>
      <c r="H125" s="326"/>
      <c r="I125" s="326"/>
      <c r="J125" s="326"/>
      <c r="K125" s="353"/>
    </row>
    <row r="126" s="1" customFormat="1" ht="15" customHeight="1">
      <c r="B126" s="351"/>
      <c r="C126" s="306" t="s">
        <v>1293</v>
      </c>
      <c r="D126" s="328"/>
      <c r="E126" s="328"/>
      <c r="F126" s="329" t="s">
        <v>1290</v>
      </c>
      <c r="G126" s="306"/>
      <c r="H126" s="306" t="s">
        <v>1330</v>
      </c>
      <c r="I126" s="306" t="s">
        <v>1292</v>
      </c>
      <c r="J126" s="306">
        <v>120</v>
      </c>
      <c r="K126" s="354"/>
    </row>
    <row r="127" s="1" customFormat="1" ht="15" customHeight="1">
      <c r="B127" s="351"/>
      <c r="C127" s="306" t="s">
        <v>1339</v>
      </c>
      <c r="D127" s="306"/>
      <c r="E127" s="306"/>
      <c r="F127" s="329" t="s">
        <v>1290</v>
      </c>
      <c r="G127" s="306"/>
      <c r="H127" s="306" t="s">
        <v>1340</v>
      </c>
      <c r="I127" s="306" t="s">
        <v>1292</v>
      </c>
      <c r="J127" s="306" t="s">
        <v>1341</v>
      </c>
      <c r="K127" s="354"/>
    </row>
    <row r="128" s="1" customFormat="1" ht="15" customHeight="1">
      <c r="B128" s="351"/>
      <c r="C128" s="306" t="s">
        <v>1238</v>
      </c>
      <c r="D128" s="306"/>
      <c r="E128" s="306"/>
      <c r="F128" s="329" t="s">
        <v>1290</v>
      </c>
      <c r="G128" s="306"/>
      <c r="H128" s="306" t="s">
        <v>1342</v>
      </c>
      <c r="I128" s="306" t="s">
        <v>1292</v>
      </c>
      <c r="J128" s="306" t="s">
        <v>1341</v>
      </c>
      <c r="K128" s="354"/>
    </row>
    <row r="129" s="1" customFormat="1" ht="15" customHeight="1">
      <c r="B129" s="351"/>
      <c r="C129" s="306" t="s">
        <v>1301</v>
      </c>
      <c r="D129" s="306"/>
      <c r="E129" s="306"/>
      <c r="F129" s="329" t="s">
        <v>1296</v>
      </c>
      <c r="G129" s="306"/>
      <c r="H129" s="306" t="s">
        <v>1302</v>
      </c>
      <c r="I129" s="306" t="s">
        <v>1292</v>
      </c>
      <c r="J129" s="306">
        <v>15</v>
      </c>
      <c r="K129" s="354"/>
    </row>
    <row r="130" s="1" customFormat="1" ht="15" customHeight="1">
      <c r="B130" s="351"/>
      <c r="C130" s="332" t="s">
        <v>1303</v>
      </c>
      <c r="D130" s="332"/>
      <c r="E130" s="332"/>
      <c r="F130" s="333" t="s">
        <v>1296</v>
      </c>
      <c r="G130" s="332"/>
      <c r="H130" s="332" t="s">
        <v>1304</v>
      </c>
      <c r="I130" s="332" t="s">
        <v>1292</v>
      </c>
      <c r="J130" s="332">
        <v>15</v>
      </c>
      <c r="K130" s="354"/>
    </row>
    <row r="131" s="1" customFormat="1" ht="15" customHeight="1">
      <c r="B131" s="351"/>
      <c r="C131" s="332" t="s">
        <v>1305</v>
      </c>
      <c r="D131" s="332"/>
      <c r="E131" s="332"/>
      <c r="F131" s="333" t="s">
        <v>1296</v>
      </c>
      <c r="G131" s="332"/>
      <c r="H131" s="332" t="s">
        <v>1306</v>
      </c>
      <c r="I131" s="332" t="s">
        <v>1292</v>
      </c>
      <c r="J131" s="332">
        <v>20</v>
      </c>
      <c r="K131" s="354"/>
    </row>
    <row r="132" s="1" customFormat="1" ht="15" customHeight="1">
      <c r="B132" s="351"/>
      <c r="C132" s="332" t="s">
        <v>1307</v>
      </c>
      <c r="D132" s="332"/>
      <c r="E132" s="332"/>
      <c r="F132" s="333" t="s">
        <v>1296</v>
      </c>
      <c r="G132" s="332"/>
      <c r="H132" s="332" t="s">
        <v>1308</v>
      </c>
      <c r="I132" s="332" t="s">
        <v>1292</v>
      </c>
      <c r="J132" s="332">
        <v>20</v>
      </c>
      <c r="K132" s="354"/>
    </row>
    <row r="133" s="1" customFormat="1" ht="15" customHeight="1">
      <c r="B133" s="351"/>
      <c r="C133" s="306" t="s">
        <v>1295</v>
      </c>
      <c r="D133" s="306"/>
      <c r="E133" s="306"/>
      <c r="F133" s="329" t="s">
        <v>1296</v>
      </c>
      <c r="G133" s="306"/>
      <c r="H133" s="306" t="s">
        <v>1330</v>
      </c>
      <c r="I133" s="306" t="s">
        <v>1292</v>
      </c>
      <c r="J133" s="306">
        <v>50</v>
      </c>
      <c r="K133" s="354"/>
    </row>
    <row r="134" s="1" customFormat="1" ht="15" customHeight="1">
      <c r="B134" s="351"/>
      <c r="C134" s="306" t="s">
        <v>1309</v>
      </c>
      <c r="D134" s="306"/>
      <c r="E134" s="306"/>
      <c r="F134" s="329" t="s">
        <v>1296</v>
      </c>
      <c r="G134" s="306"/>
      <c r="H134" s="306" t="s">
        <v>1330</v>
      </c>
      <c r="I134" s="306" t="s">
        <v>1292</v>
      </c>
      <c r="J134" s="306">
        <v>50</v>
      </c>
      <c r="K134" s="354"/>
    </row>
    <row r="135" s="1" customFormat="1" ht="15" customHeight="1">
      <c r="B135" s="351"/>
      <c r="C135" s="306" t="s">
        <v>1315</v>
      </c>
      <c r="D135" s="306"/>
      <c r="E135" s="306"/>
      <c r="F135" s="329" t="s">
        <v>1296</v>
      </c>
      <c r="G135" s="306"/>
      <c r="H135" s="306" t="s">
        <v>1330</v>
      </c>
      <c r="I135" s="306" t="s">
        <v>1292</v>
      </c>
      <c r="J135" s="306">
        <v>50</v>
      </c>
      <c r="K135" s="354"/>
    </row>
    <row r="136" s="1" customFormat="1" ht="15" customHeight="1">
      <c r="B136" s="351"/>
      <c r="C136" s="306" t="s">
        <v>1317</v>
      </c>
      <c r="D136" s="306"/>
      <c r="E136" s="306"/>
      <c r="F136" s="329" t="s">
        <v>1296</v>
      </c>
      <c r="G136" s="306"/>
      <c r="H136" s="306" t="s">
        <v>1330</v>
      </c>
      <c r="I136" s="306" t="s">
        <v>1292</v>
      </c>
      <c r="J136" s="306">
        <v>50</v>
      </c>
      <c r="K136" s="354"/>
    </row>
    <row r="137" s="1" customFormat="1" ht="15" customHeight="1">
      <c r="B137" s="351"/>
      <c r="C137" s="306" t="s">
        <v>1318</v>
      </c>
      <c r="D137" s="306"/>
      <c r="E137" s="306"/>
      <c r="F137" s="329" t="s">
        <v>1296</v>
      </c>
      <c r="G137" s="306"/>
      <c r="H137" s="306" t="s">
        <v>1343</v>
      </c>
      <c r="I137" s="306" t="s">
        <v>1292</v>
      </c>
      <c r="J137" s="306">
        <v>255</v>
      </c>
      <c r="K137" s="354"/>
    </row>
    <row r="138" s="1" customFormat="1" ht="15" customHeight="1">
      <c r="B138" s="351"/>
      <c r="C138" s="306" t="s">
        <v>1320</v>
      </c>
      <c r="D138" s="306"/>
      <c r="E138" s="306"/>
      <c r="F138" s="329" t="s">
        <v>1290</v>
      </c>
      <c r="G138" s="306"/>
      <c r="H138" s="306" t="s">
        <v>1344</v>
      </c>
      <c r="I138" s="306" t="s">
        <v>1322</v>
      </c>
      <c r="J138" s="306"/>
      <c r="K138" s="354"/>
    </row>
    <row r="139" s="1" customFormat="1" ht="15" customHeight="1">
      <c r="B139" s="351"/>
      <c r="C139" s="306" t="s">
        <v>1323</v>
      </c>
      <c r="D139" s="306"/>
      <c r="E139" s="306"/>
      <c r="F139" s="329" t="s">
        <v>1290</v>
      </c>
      <c r="G139" s="306"/>
      <c r="H139" s="306" t="s">
        <v>1345</v>
      </c>
      <c r="I139" s="306" t="s">
        <v>1325</v>
      </c>
      <c r="J139" s="306"/>
      <c r="K139" s="354"/>
    </row>
    <row r="140" s="1" customFormat="1" ht="15" customHeight="1">
      <c r="B140" s="351"/>
      <c r="C140" s="306" t="s">
        <v>1326</v>
      </c>
      <c r="D140" s="306"/>
      <c r="E140" s="306"/>
      <c r="F140" s="329" t="s">
        <v>1290</v>
      </c>
      <c r="G140" s="306"/>
      <c r="H140" s="306" t="s">
        <v>1326</v>
      </c>
      <c r="I140" s="306" t="s">
        <v>1325</v>
      </c>
      <c r="J140" s="306"/>
      <c r="K140" s="354"/>
    </row>
    <row r="141" s="1" customFormat="1" ht="15" customHeight="1">
      <c r="B141" s="351"/>
      <c r="C141" s="306" t="s">
        <v>42</v>
      </c>
      <c r="D141" s="306"/>
      <c r="E141" s="306"/>
      <c r="F141" s="329" t="s">
        <v>1290</v>
      </c>
      <c r="G141" s="306"/>
      <c r="H141" s="306" t="s">
        <v>1346</v>
      </c>
      <c r="I141" s="306" t="s">
        <v>1325</v>
      </c>
      <c r="J141" s="306"/>
      <c r="K141" s="354"/>
    </row>
    <row r="142" s="1" customFormat="1" ht="15" customHeight="1">
      <c r="B142" s="351"/>
      <c r="C142" s="306" t="s">
        <v>1347</v>
      </c>
      <c r="D142" s="306"/>
      <c r="E142" s="306"/>
      <c r="F142" s="329" t="s">
        <v>1290</v>
      </c>
      <c r="G142" s="306"/>
      <c r="H142" s="306" t="s">
        <v>1348</v>
      </c>
      <c r="I142" s="306" t="s">
        <v>1325</v>
      </c>
      <c r="J142" s="306"/>
      <c r="K142" s="354"/>
    </row>
    <row r="143" s="1" customFormat="1" ht="15" customHeight="1">
      <c r="B143" s="355"/>
      <c r="C143" s="356"/>
      <c r="D143" s="356"/>
      <c r="E143" s="356"/>
      <c r="F143" s="356"/>
      <c r="G143" s="356"/>
      <c r="H143" s="356"/>
      <c r="I143" s="356"/>
      <c r="J143" s="356"/>
      <c r="K143" s="357"/>
    </row>
    <row r="144" s="1" customFormat="1" ht="18.75" customHeight="1">
      <c r="B144" s="342"/>
      <c r="C144" s="342"/>
      <c r="D144" s="342"/>
      <c r="E144" s="342"/>
      <c r="F144" s="343"/>
      <c r="G144" s="342"/>
      <c r="H144" s="342"/>
      <c r="I144" s="342"/>
      <c r="J144" s="342"/>
      <c r="K144" s="342"/>
    </row>
    <row r="145" s="1" customFormat="1" ht="18.75" customHeight="1">
      <c r="B145" s="314"/>
      <c r="C145" s="314"/>
      <c r="D145" s="314"/>
      <c r="E145" s="314"/>
      <c r="F145" s="314"/>
      <c r="G145" s="314"/>
      <c r="H145" s="314"/>
      <c r="I145" s="314"/>
      <c r="J145" s="314"/>
      <c r="K145" s="314"/>
    </row>
    <row r="146" s="1" customFormat="1" ht="7.5" customHeight="1">
      <c r="B146" s="315"/>
      <c r="C146" s="316"/>
      <c r="D146" s="316"/>
      <c r="E146" s="316"/>
      <c r="F146" s="316"/>
      <c r="G146" s="316"/>
      <c r="H146" s="316"/>
      <c r="I146" s="316"/>
      <c r="J146" s="316"/>
      <c r="K146" s="317"/>
    </row>
    <row r="147" s="1" customFormat="1" ht="45" customHeight="1">
      <c r="B147" s="318"/>
      <c r="C147" s="319" t="s">
        <v>1349</v>
      </c>
      <c r="D147" s="319"/>
      <c r="E147" s="319"/>
      <c r="F147" s="319"/>
      <c r="G147" s="319"/>
      <c r="H147" s="319"/>
      <c r="I147" s="319"/>
      <c r="J147" s="319"/>
      <c r="K147" s="320"/>
    </row>
    <row r="148" s="1" customFormat="1" ht="17.25" customHeight="1">
      <c r="B148" s="318"/>
      <c r="C148" s="321" t="s">
        <v>1284</v>
      </c>
      <c r="D148" s="321"/>
      <c r="E148" s="321"/>
      <c r="F148" s="321" t="s">
        <v>1285</v>
      </c>
      <c r="G148" s="322"/>
      <c r="H148" s="321" t="s">
        <v>58</v>
      </c>
      <c r="I148" s="321" t="s">
        <v>61</v>
      </c>
      <c r="J148" s="321" t="s">
        <v>1286</v>
      </c>
      <c r="K148" s="320"/>
    </row>
    <row r="149" s="1" customFormat="1" ht="17.25" customHeight="1">
      <c r="B149" s="318"/>
      <c r="C149" s="323" t="s">
        <v>1287</v>
      </c>
      <c r="D149" s="323"/>
      <c r="E149" s="323"/>
      <c r="F149" s="324" t="s">
        <v>1288</v>
      </c>
      <c r="G149" s="325"/>
      <c r="H149" s="323"/>
      <c r="I149" s="323"/>
      <c r="J149" s="323" t="s">
        <v>1289</v>
      </c>
      <c r="K149" s="320"/>
    </row>
    <row r="150" s="1" customFormat="1" ht="5.25" customHeight="1">
      <c r="B150" s="331"/>
      <c r="C150" s="326"/>
      <c r="D150" s="326"/>
      <c r="E150" s="326"/>
      <c r="F150" s="326"/>
      <c r="G150" s="327"/>
      <c r="H150" s="326"/>
      <c r="I150" s="326"/>
      <c r="J150" s="326"/>
      <c r="K150" s="354"/>
    </row>
    <row r="151" s="1" customFormat="1" ht="15" customHeight="1">
      <c r="B151" s="331"/>
      <c r="C151" s="358" t="s">
        <v>1293</v>
      </c>
      <c r="D151" s="306"/>
      <c r="E151" s="306"/>
      <c r="F151" s="359" t="s">
        <v>1290</v>
      </c>
      <c r="G151" s="306"/>
      <c r="H151" s="358" t="s">
        <v>1330</v>
      </c>
      <c r="I151" s="358" t="s">
        <v>1292</v>
      </c>
      <c r="J151" s="358">
        <v>120</v>
      </c>
      <c r="K151" s="354"/>
    </row>
    <row r="152" s="1" customFormat="1" ht="15" customHeight="1">
      <c r="B152" s="331"/>
      <c r="C152" s="358" t="s">
        <v>1339</v>
      </c>
      <c r="D152" s="306"/>
      <c r="E152" s="306"/>
      <c r="F152" s="359" t="s">
        <v>1290</v>
      </c>
      <c r="G152" s="306"/>
      <c r="H152" s="358" t="s">
        <v>1350</v>
      </c>
      <c r="I152" s="358" t="s">
        <v>1292</v>
      </c>
      <c r="J152" s="358" t="s">
        <v>1341</v>
      </c>
      <c r="K152" s="354"/>
    </row>
    <row r="153" s="1" customFormat="1" ht="15" customHeight="1">
      <c r="B153" s="331"/>
      <c r="C153" s="358" t="s">
        <v>1238</v>
      </c>
      <c r="D153" s="306"/>
      <c r="E153" s="306"/>
      <c r="F153" s="359" t="s">
        <v>1290</v>
      </c>
      <c r="G153" s="306"/>
      <c r="H153" s="358" t="s">
        <v>1351</v>
      </c>
      <c r="I153" s="358" t="s">
        <v>1292</v>
      </c>
      <c r="J153" s="358" t="s">
        <v>1341</v>
      </c>
      <c r="K153" s="354"/>
    </row>
    <row r="154" s="1" customFormat="1" ht="15" customHeight="1">
      <c r="B154" s="331"/>
      <c r="C154" s="358" t="s">
        <v>1295</v>
      </c>
      <c r="D154" s="306"/>
      <c r="E154" s="306"/>
      <c r="F154" s="359" t="s">
        <v>1296</v>
      </c>
      <c r="G154" s="306"/>
      <c r="H154" s="358" t="s">
        <v>1330</v>
      </c>
      <c r="I154" s="358" t="s">
        <v>1292</v>
      </c>
      <c r="J154" s="358">
        <v>50</v>
      </c>
      <c r="K154" s="354"/>
    </row>
    <row r="155" s="1" customFormat="1" ht="15" customHeight="1">
      <c r="B155" s="331"/>
      <c r="C155" s="358" t="s">
        <v>1298</v>
      </c>
      <c r="D155" s="306"/>
      <c r="E155" s="306"/>
      <c r="F155" s="359" t="s">
        <v>1290</v>
      </c>
      <c r="G155" s="306"/>
      <c r="H155" s="358" t="s">
        <v>1330</v>
      </c>
      <c r="I155" s="358" t="s">
        <v>1300</v>
      </c>
      <c r="J155" s="358"/>
      <c r="K155" s="354"/>
    </row>
    <row r="156" s="1" customFormat="1" ht="15" customHeight="1">
      <c r="B156" s="331"/>
      <c r="C156" s="358" t="s">
        <v>1309</v>
      </c>
      <c r="D156" s="306"/>
      <c r="E156" s="306"/>
      <c r="F156" s="359" t="s">
        <v>1296</v>
      </c>
      <c r="G156" s="306"/>
      <c r="H156" s="358" t="s">
        <v>1330</v>
      </c>
      <c r="I156" s="358" t="s">
        <v>1292</v>
      </c>
      <c r="J156" s="358">
        <v>50</v>
      </c>
      <c r="K156" s="354"/>
    </row>
    <row r="157" s="1" customFormat="1" ht="15" customHeight="1">
      <c r="B157" s="331"/>
      <c r="C157" s="358" t="s">
        <v>1317</v>
      </c>
      <c r="D157" s="306"/>
      <c r="E157" s="306"/>
      <c r="F157" s="359" t="s">
        <v>1296</v>
      </c>
      <c r="G157" s="306"/>
      <c r="H157" s="358" t="s">
        <v>1330</v>
      </c>
      <c r="I157" s="358" t="s">
        <v>1292</v>
      </c>
      <c r="J157" s="358">
        <v>50</v>
      </c>
      <c r="K157" s="354"/>
    </row>
    <row r="158" s="1" customFormat="1" ht="15" customHeight="1">
      <c r="B158" s="331"/>
      <c r="C158" s="358" t="s">
        <v>1315</v>
      </c>
      <c r="D158" s="306"/>
      <c r="E158" s="306"/>
      <c r="F158" s="359" t="s">
        <v>1296</v>
      </c>
      <c r="G158" s="306"/>
      <c r="H158" s="358" t="s">
        <v>1330</v>
      </c>
      <c r="I158" s="358" t="s">
        <v>1292</v>
      </c>
      <c r="J158" s="358">
        <v>50</v>
      </c>
      <c r="K158" s="354"/>
    </row>
    <row r="159" s="1" customFormat="1" ht="15" customHeight="1">
      <c r="B159" s="331"/>
      <c r="C159" s="358" t="s">
        <v>129</v>
      </c>
      <c r="D159" s="306"/>
      <c r="E159" s="306"/>
      <c r="F159" s="359" t="s">
        <v>1290</v>
      </c>
      <c r="G159" s="306"/>
      <c r="H159" s="358" t="s">
        <v>1352</v>
      </c>
      <c r="I159" s="358" t="s">
        <v>1292</v>
      </c>
      <c r="J159" s="358" t="s">
        <v>1353</v>
      </c>
      <c r="K159" s="354"/>
    </row>
    <row r="160" s="1" customFormat="1" ht="15" customHeight="1">
      <c r="B160" s="331"/>
      <c r="C160" s="358" t="s">
        <v>1354</v>
      </c>
      <c r="D160" s="306"/>
      <c r="E160" s="306"/>
      <c r="F160" s="359" t="s">
        <v>1290</v>
      </c>
      <c r="G160" s="306"/>
      <c r="H160" s="358" t="s">
        <v>1355</v>
      </c>
      <c r="I160" s="358" t="s">
        <v>1325</v>
      </c>
      <c r="J160" s="358"/>
      <c r="K160" s="354"/>
    </row>
    <row r="161" s="1" customFormat="1" ht="15" customHeight="1">
      <c r="B161" s="360"/>
      <c r="C161" s="340"/>
      <c r="D161" s="340"/>
      <c r="E161" s="340"/>
      <c r="F161" s="340"/>
      <c r="G161" s="340"/>
      <c r="H161" s="340"/>
      <c r="I161" s="340"/>
      <c r="J161" s="340"/>
      <c r="K161" s="361"/>
    </row>
    <row r="162" s="1" customFormat="1" ht="18.75" customHeight="1">
      <c r="B162" s="342"/>
      <c r="C162" s="352"/>
      <c r="D162" s="352"/>
      <c r="E162" s="352"/>
      <c r="F162" s="362"/>
      <c r="G162" s="352"/>
      <c r="H162" s="352"/>
      <c r="I162" s="352"/>
      <c r="J162" s="352"/>
      <c r="K162" s="342"/>
    </row>
    <row r="163" s="1" customFormat="1" ht="18.75" customHeight="1">
      <c r="B163" s="314"/>
      <c r="C163" s="314"/>
      <c r="D163" s="314"/>
      <c r="E163" s="314"/>
      <c r="F163" s="314"/>
      <c r="G163" s="314"/>
      <c r="H163" s="314"/>
      <c r="I163" s="314"/>
      <c r="J163" s="314"/>
      <c r="K163" s="314"/>
    </row>
    <row r="164" s="1" customFormat="1" ht="7.5" customHeight="1">
      <c r="B164" s="293"/>
      <c r="C164" s="294"/>
      <c r="D164" s="294"/>
      <c r="E164" s="294"/>
      <c r="F164" s="294"/>
      <c r="G164" s="294"/>
      <c r="H164" s="294"/>
      <c r="I164" s="294"/>
      <c r="J164" s="294"/>
      <c r="K164" s="295"/>
    </row>
    <row r="165" s="1" customFormat="1" ht="45" customHeight="1">
      <c r="B165" s="296"/>
      <c r="C165" s="297" t="s">
        <v>1356</v>
      </c>
      <c r="D165" s="297"/>
      <c r="E165" s="297"/>
      <c r="F165" s="297"/>
      <c r="G165" s="297"/>
      <c r="H165" s="297"/>
      <c r="I165" s="297"/>
      <c r="J165" s="297"/>
      <c r="K165" s="298"/>
    </row>
    <row r="166" s="1" customFormat="1" ht="17.25" customHeight="1">
      <c r="B166" s="296"/>
      <c r="C166" s="321" t="s">
        <v>1284</v>
      </c>
      <c r="D166" s="321"/>
      <c r="E166" s="321"/>
      <c r="F166" s="321" t="s">
        <v>1285</v>
      </c>
      <c r="G166" s="363"/>
      <c r="H166" s="364" t="s">
        <v>58</v>
      </c>
      <c r="I166" s="364" t="s">
        <v>61</v>
      </c>
      <c r="J166" s="321" t="s">
        <v>1286</v>
      </c>
      <c r="K166" s="298"/>
    </row>
    <row r="167" s="1" customFormat="1" ht="17.25" customHeight="1">
      <c r="B167" s="299"/>
      <c r="C167" s="323" t="s">
        <v>1287</v>
      </c>
      <c r="D167" s="323"/>
      <c r="E167" s="323"/>
      <c r="F167" s="324" t="s">
        <v>1288</v>
      </c>
      <c r="G167" s="365"/>
      <c r="H167" s="366"/>
      <c r="I167" s="366"/>
      <c r="J167" s="323" t="s">
        <v>1289</v>
      </c>
      <c r="K167" s="301"/>
    </row>
    <row r="168" s="1" customFormat="1" ht="5.25" customHeight="1">
      <c r="B168" s="331"/>
      <c r="C168" s="326"/>
      <c r="D168" s="326"/>
      <c r="E168" s="326"/>
      <c r="F168" s="326"/>
      <c r="G168" s="327"/>
      <c r="H168" s="326"/>
      <c r="I168" s="326"/>
      <c r="J168" s="326"/>
      <c r="K168" s="354"/>
    </row>
    <row r="169" s="1" customFormat="1" ht="15" customHeight="1">
      <c r="B169" s="331"/>
      <c r="C169" s="306" t="s">
        <v>1293</v>
      </c>
      <c r="D169" s="306"/>
      <c r="E169" s="306"/>
      <c r="F169" s="329" t="s">
        <v>1290</v>
      </c>
      <c r="G169" s="306"/>
      <c r="H169" s="306" t="s">
        <v>1330</v>
      </c>
      <c r="I169" s="306" t="s">
        <v>1292</v>
      </c>
      <c r="J169" s="306">
        <v>120</v>
      </c>
      <c r="K169" s="354"/>
    </row>
    <row r="170" s="1" customFormat="1" ht="15" customHeight="1">
      <c r="B170" s="331"/>
      <c r="C170" s="306" t="s">
        <v>1339</v>
      </c>
      <c r="D170" s="306"/>
      <c r="E170" s="306"/>
      <c r="F170" s="329" t="s">
        <v>1290</v>
      </c>
      <c r="G170" s="306"/>
      <c r="H170" s="306" t="s">
        <v>1340</v>
      </c>
      <c r="I170" s="306" t="s">
        <v>1292</v>
      </c>
      <c r="J170" s="306" t="s">
        <v>1341</v>
      </c>
      <c r="K170" s="354"/>
    </row>
    <row r="171" s="1" customFormat="1" ht="15" customHeight="1">
      <c r="B171" s="331"/>
      <c r="C171" s="306" t="s">
        <v>1238</v>
      </c>
      <c r="D171" s="306"/>
      <c r="E171" s="306"/>
      <c r="F171" s="329" t="s">
        <v>1290</v>
      </c>
      <c r="G171" s="306"/>
      <c r="H171" s="306" t="s">
        <v>1357</v>
      </c>
      <c r="I171" s="306" t="s">
        <v>1292</v>
      </c>
      <c r="J171" s="306" t="s">
        <v>1341</v>
      </c>
      <c r="K171" s="354"/>
    </row>
    <row r="172" s="1" customFormat="1" ht="15" customHeight="1">
      <c r="B172" s="331"/>
      <c r="C172" s="306" t="s">
        <v>1295</v>
      </c>
      <c r="D172" s="306"/>
      <c r="E172" s="306"/>
      <c r="F172" s="329" t="s">
        <v>1296</v>
      </c>
      <c r="G172" s="306"/>
      <c r="H172" s="306" t="s">
        <v>1357</v>
      </c>
      <c r="I172" s="306" t="s">
        <v>1292</v>
      </c>
      <c r="J172" s="306">
        <v>50</v>
      </c>
      <c r="K172" s="354"/>
    </row>
    <row r="173" s="1" customFormat="1" ht="15" customHeight="1">
      <c r="B173" s="331"/>
      <c r="C173" s="306" t="s">
        <v>1298</v>
      </c>
      <c r="D173" s="306"/>
      <c r="E173" s="306"/>
      <c r="F173" s="329" t="s">
        <v>1290</v>
      </c>
      <c r="G173" s="306"/>
      <c r="H173" s="306" t="s">
        <v>1357</v>
      </c>
      <c r="I173" s="306" t="s">
        <v>1300</v>
      </c>
      <c r="J173" s="306"/>
      <c r="K173" s="354"/>
    </row>
    <row r="174" s="1" customFormat="1" ht="15" customHeight="1">
      <c r="B174" s="331"/>
      <c r="C174" s="306" t="s">
        <v>1309</v>
      </c>
      <c r="D174" s="306"/>
      <c r="E174" s="306"/>
      <c r="F174" s="329" t="s">
        <v>1296</v>
      </c>
      <c r="G174" s="306"/>
      <c r="H174" s="306" t="s">
        <v>1357</v>
      </c>
      <c r="I174" s="306" t="s">
        <v>1292</v>
      </c>
      <c r="J174" s="306">
        <v>50</v>
      </c>
      <c r="K174" s="354"/>
    </row>
    <row r="175" s="1" customFormat="1" ht="15" customHeight="1">
      <c r="B175" s="331"/>
      <c r="C175" s="306" t="s">
        <v>1317</v>
      </c>
      <c r="D175" s="306"/>
      <c r="E175" s="306"/>
      <c r="F175" s="329" t="s">
        <v>1296</v>
      </c>
      <c r="G175" s="306"/>
      <c r="H175" s="306" t="s">
        <v>1357</v>
      </c>
      <c r="I175" s="306" t="s">
        <v>1292</v>
      </c>
      <c r="J175" s="306">
        <v>50</v>
      </c>
      <c r="K175" s="354"/>
    </row>
    <row r="176" s="1" customFormat="1" ht="15" customHeight="1">
      <c r="B176" s="331"/>
      <c r="C176" s="306" t="s">
        <v>1315</v>
      </c>
      <c r="D176" s="306"/>
      <c r="E176" s="306"/>
      <c r="F176" s="329" t="s">
        <v>1296</v>
      </c>
      <c r="G176" s="306"/>
      <c r="H176" s="306" t="s">
        <v>1357</v>
      </c>
      <c r="I176" s="306" t="s">
        <v>1292</v>
      </c>
      <c r="J176" s="306">
        <v>50</v>
      </c>
      <c r="K176" s="354"/>
    </row>
    <row r="177" s="1" customFormat="1" ht="15" customHeight="1">
      <c r="B177" s="331"/>
      <c r="C177" s="306" t="s">
        <v>161</v>
      </c>
      <c r="D177" s="306"/>
      <c r="E177" s="306"/>
      <c r="F177" s="329" t="s">
        <v>1290</v>
      </c>
      <c r="G177" s="306"/>
      <c r="H177" s="306" t="s">
        <v>1358</v>
      </c>
      <c r="I177" s="306" t="s">
        <v>1359</v>
      </c>
      <c r="J177" s="306"/>
      <c r="K177" s="354"/>
    </row>
    <row r="178" s="1" customFormat="1" ht="15" customHeight="1">
      <c r="B178" s="331"/>
      <c r="C178" s="306" t="s">
        <v>61</v>
      </c>
      <c r="D178" s="306"/>
      <c r="E178" s="306"/>
      <c r="F178" s="329" t="s">
        <v>1290</v>
      </c>
      <c r="G178" s="306"/>
      <c r="H178" s="306" t="s">
        <v>1360</v>
      </c>
      <c r="I178" s="306" t="s">
        <v>1361</v>
      </c>
      <c r="J178" s="306">
        <v>1</v>
      </c>
      <c r="K178" s="354"/>
    </row>
    <row r="179" s="1" customFormat="1" ht="15" customHeight="1">
      <c r="B179" s="331"/>
      <c r="C179" s="306" t="s">
        <v>57</v>
      </c>
      <c r="D179" s="306"/>
      <c r="E179" s="306"/>
      <c r="F179" s="329" t="s">
        <v>1290</v>
      </c>
      <c r="G179" s="306"/>
      <c r="H179" s="306" t="s">
        <v>1362</v>
      </c>
      <c r="I179" s="306" t="s">
        <v>1292</v>
      </c>
      <c r="J179" s="306">
        <v>20</v>
      </c>
      <c r="K179" s="354"/>
    </row>
    <row r="180" s="1" customFormat="1" ht="15" customHeight="1">
      <c r="B180" s="331"/>
      <c r="C180" s="306" t="s">
        <v>58</v>
      </c>
      <c r="D180" s="306"/>
      <c r="E180" s="306"/>
      <c r="F180" s="329" t="s">
        <v>1290</v>
      </c>
      <c r="G180" s="306"/>
      <c r="H180" s="306" t="s">
        <v>1363</v>
      </c>
      <c r="I180" s="306" t="s">
        <v>1292</v>
      </c>
      <c r="J180" s="306">
        <v>255</v>
      </c>
      <c r="K180" s="354"/>
    </row>
    <row r="181" s="1" customFormat="1" ht="15" customHeight="1">
      <c r="B181" s="331"/>
      <c r="C181" s="306" t="s">
        <v>162</v>
      </c>
      <c r="D181" s="306"/>
      <c r="E181" s="306"/>
      <c r="F181" s="329" t="s">
        <v>1290</v>
      </c>
      <c r="G181" s="306"/>
      <c r="H181" s="306" t="s">
        <v>1254</v>
      </c>
      <c r="I181" s="306" t="s">
        <v>1292</v>
      </c>
      <c r="J181" s="306">
        <v>10</v>
      </c>
      <c r="K181" s="354"/>
    </row>
    <row r="182" s="1" customFormat="1" ht="15" customHeight="1">
      <c r="B182" s="331"/>
      <c r="C182" s="306" t="s">
        <v>163</v>
      </c>
      <c r="D182" s="306"/>
      <c r="E182" s="306"/>
      <c r="F182" s="329" t="s">
        <v>1290</v>
      </c>
      <c r="G182" s="306"/>
      <c r="H182" s="306" t="s">
        <v>1364</v>
      </c>
      <c r="I182" s="306" t="s">
        <v>1325</v>
      </c>
      <c r="J182" s="306"/>
      <c r="K182" s="354"/>
    </row>
    <row r="183" s="1" customFormat="1" ht="15" customHeight="1">
      <c r="B183" s="331"/>
      <c r="C183" s="306" t="s">
        <v>1365</v>
      </c>
      <c r="D183" s="306"/>
      <c r="E183" s="306"/>
      <c r="F183" s="329" t="s">
        <v>1290</v>
      </c>
      <c r="G183" s="306"/>
      <c r="H183" s="306" t="s">
        <v>1366</v>
      </c>
      <c r="I183" s="306" t="s">
        <v>1325</v>
      </c>
      <c r="J183" s="306"/>
      <c r="K183" s="354"/>
    </row>
    <row r="184" s="1" customFormat="1" ht="15" customHeight="1">
      <c r="B184" s="331"/>
      <c r="C184" s="306" t="s">
        <v>1354</v>
      </c>
      <c r="D184" s="306"/>
      <c r="E184" s="306"/>
      <c r="F184" s="329" t="s">
        <v>1290</v>
      </c>
      <c r="G184" s="306"/>
      <c r="H184" s="306" t="s">
        <v>1367</v>
      </c>
      <c r="I184" s="306" t="s">
        <v>1325</v>
      </c>
      <c r="J184" s="306"/>
      <c r="K184" s="354"/>
    </row>
    <row r="185" s="1" customFormat="1" ht="15" customHeight="1">
      <c r="B185" s="331"/>
      <c r="C185" s="306" t="s">
        <v>165</v>
      </c>
      <c r="D185" s="306"/>
      <c r="E185" s="306"/>
      <c r="F185" s="329" t="s">
        <v>1296</v>
      </c>
      <c r="G185" s="306"/>
      <c r="H185" s="306" t="s">
        <v>1368</v>
      </c>
      <c r="I185" s="306" t="s">
        <v>1292</v>
      </c>
      <c r="J185" s="306">
        <v>50</v>
      </c>
      <c r="K185" s="354"/>
    </row>
    <row r="186" s="1" customFormat="1" ht="15" customHeight="1">
      <c r="B186" s="331"/>
      <c r="C186" s="306" t="s">
        <v>1369</v>
      </c>
      <c r="D186" s="306"/>
      <c r="E186" s="306"/>
      <c r="F186" s="329" t="s">
        <v>1296</v>
      </c>
      <c r="G186" s="306"/>
      <c r="H186" s="306" t="s">
        <v>1370</v>
      </c>
      <c r="I186" s="306" t="s">
        <v>1371</v>
      </c>
      <c r="J186" s="306"/>
      <c r="K186" s="354"/>
    </row>
    <row r="187" s="1" customFormat="1" ht="15" customHeight="1">
      <c r="B187" s="331"/>
      <c r="C187" s="306" t="s">
        <v>1372</v>
      </c>
      <c r="D187" s="306"/>
      <c r="E187" s="306"/>
      <c r="F187" s="329" t="s">
        <v>1296</v>
      </c>
      <c r="G187" s="306"/>
      <c r="H187" s="306" t="s">
        <v>1373</v>
      </c>
      <c r="I187" s="306" t="s">
        <v>1371</v>
      </c>
      <c r="J187" s="306"/>
      <c r="K187" s="354"/>
    </row>
    <row r="188" s="1" customFormat="1" ht="15" customHeight="1">
      <c r="B188" s="331"/>
      <c r="C188" s="306" t="s">
        <v>1374</v>
      </c>
      <c r="D188" s="306"/>
      <c r="E188" s="306"/>
      <c r="F188" s="329" t="s">
        <v>1296</v>
      </c>
      <c r="G188" s="306"/>
      <c r="H188" s="306" t="s">
        <v>1375</v>
      </c>
      <c r="I188" s="306" t="s">
        <v>1371</v>
      </c>
      <c r="J188" s="306"/>
      <c r="K188" s="354"/>
    </row>
    <row r="189" s="1" customFormat="1" ht="15" customHeight="1">
      <c r="B189" s="331"/>
      <c r="C189" s="367" t="s">
        <v>1376</v>
      </c>
      <c r="D189" s="306"/>
      <c r="E189" s="306"/>
      <c r="F189" s="329" t="s">
        <v>1296</v>
      </c>
      <c r="G189" s="306"/>
      <c r="H189" s="306" t="s">
        <v>1377</v>
      </c>
      <c r="I189" s="306" t="s">
        <v>1378</v>
      </c>
      <c r="J189" s="368" t="s">
        <v>1379</v>
      </c>
      <c r="K189" s="354"/>
    </row>
    <row r="190" s="1" customFormat="1" ht="15" customHeight="1">
      <c r="B190" s="331"/>
      <c r="C190" s="367" t="s">
        <v>46</v>
      </c>
      <c r="D190" s="306"/>
      <c r="E190" s="306"/>
      <c r="F190" s="329" t="s">
        <v>1290</v>
      </c>
      <c r="G190" s="306"/>
      <c r="H190" s="303" t="s">
        <v>1380</v>
      </c>
      <c r="I190" s="306" t="s">
        <v>1381</v>
      </c>
      <c r="J190" s="306"/>
      <c r="K190" s="354"/>
    </row>
    <row r="191" s="1" customFormat="1" ht="15" customHeight="1">
      <c r="B191" s="331"/>
      <c r="C191" s="367" t="s">
        <v>1382</v>
      </c>
      <c r="D191" s="306"/>
      <c r="E191" s="306"/>
      <c r="F191" s="329" t="s">
        <v>1290</v>
      </c>
      <c r="G191" s="306"/>
      <c r="H191" s="306" t="s">
        <v>1383</v>
      </c>
      <c r="I191" s="306" t="s">
        <v>1325</v>
      </c>
      <c r="J191" s="306"/>
      <c r="K191" s="354"/>
    </row>
    <row r="192" s="1" customFormat="1" ht="15" customHeight="1">
      <c r="B192" s="331"/>
      <c r="C192" s="367" t="s">
        <v>1384</v>
      </c>
      <c r="D192" s="306"/>
      <c r="E192" s="306"/>
      <c r="F192" s="329" t="s">
        <v>1290</v>
      </c>
      <c r="G192" s="306"/>
      <c r="H192" s="306" t="s">
        <v>1385</v>
      </c>
      <c r="I192" s="306" t="s">
        <v>1325</v>
      </c>
      <c r="J192" s="306"/>
      <c r="K192" s="354"/>
    </row>
    <row r="193" s="1" customFormat="1" ht="15" customHeight="1">
      <c r="B193" s="331"/>
      <c r="C193" s="367" t="s">
        <v>1386</v>
      </c>
      <c r="D193" s="306"/>
      <c r="E193" s="306"/>
      <c r="F193" s="329" t="s">
        <v>1296</v>
      </c>
      <c r="G193" s="306"/>
      <c r="H193" s="306" t="s">
        <v>1387</v>
      </c>
      <c r="I193" s="306" t="s">
        <v>1325</v>
      </c>
      <c r="J193" s="306"/>
      <c r="K193" s="354"/>
    </row>
    <row r="194" s="1" customFormat="1" ht="15" customHeight="1">
      <c r="B194" s="360"/>
      <c r="C194" s="369"/>
      <c r="D194" s="340"/>
      <c r="E194" s="340"/>
      <c r="F194" s="340"/>
      <c r="G194" s="340"/>
      <c r="H194" s="340"/>
      <c r="I194" s="340"/>
      <c r="J194" s="340"/>
      <c r="K194" s="361"/>
    </row>
    <row r="195" s="1" customFormat="1" ht="18.75" customHeight="1">
      <c r="B195" s="342"/>
      <c r="C195" s="352"/>
      <c r="D195" s="352"/>
      <c r="E195" s="352"/>
      <c r="F195" s="362"/>
      <c r="G195" s="352"/>
      <c r="H195" s="352"/>
      <c r="I195" s="352"/>
      <c r="J195" s="352"/>
      <c r="K195" s="342"/>
    </row>
    <row r="196" s="1" customFormat="1" ht="18.75" customHeight="1">
      <c r="B196" s="342"/>
      <c r="C196" s="352"/>
      <c r="D196" s="352"/>
      <c r="E196" s="352"/>
      <c r="F196" s="362"/>
      <c r="G196" s="352"/>
      <c r="H196" s="352"/>
      <c r="I196" s="352"/>
      <c r="J196" s="352"/>
      <c r="K196" s="342"/>
    </row>
    <row r="197" s="1" customFormat="1" ht="18.75" customHeight="1">
      <c r="B197" s="314"/>
      <c r="C197" s="314"/>
      <c r="D197" s="314"/>
      <c r="E197" s="314"/>
      <c r="F197" s="314"/>
      <c r="G197" s="314"/>
      <c r="H197" s="314"/>
      <c r="I197" s="314"/>
      <c r="J197" s="314"/>
      <c r="K197" s="314"/>
    </row>
    <row r="198" s="1" customFormat="1" ht="13.5">
      <c r="B198" s="293"/>
      <c r="C198" s="294"/>
      <c r="D198" s="294"/>
      <c r="E198" s="294"/>
      <c r="F198" s="294"/>
      <c r="G198" s="294"/>
      <c r="H198" s="294"/>
      <c r="I198" s="294"/>
      <c r="J198" s="294"/>
      <c r="K198" s="295"/>
    </row>
    <row r="199" s="1" customFormat="1" ht="21">
      <c r="B199" s="296"/>
      <c r="C199" s="297" t="s">
        <v>1388</v>
      </c>
      <c r="D199" s="297"/>
      <c r="E199" s="297"/>
      <c r="F199" s="297"/>
      <c r="G199" s="297"/>
      <c r="H199" s="297"/>
      <c r="I199" s="297"/>
      <c r="J199" s="297"/>
      <c r="K199" s="298"/>
    </row>
    <row r="200" s="1" customFormat="1" ht="25.5" customHeight="1">
      <c r="B200" s="296"/>
      <c r="C200" s="370" t="s">
        <v>1389</v>
      </c>
      <c r="D200" s="370"/>
      <c r="E200" s="370"/>
      <c r="F200" s="370" t="s">
        <v>1390</v>
      </c>
      <c r="G200" s="371"/>
      <c r="H200" s="370" t="s">
        <v>1391</v>
      </c>
      <c r="I200" s="370"/>
      <c r="J200" s="370"/>
      <c r="K200" s="298"/>
    </row>
    <row r="201" s="1" customFormat="1" ht="5.25" customHeight="1">
      <c r="B201" s="331"/>
      <c r="C201" s="326"/>
      <c r="D201" s="326"/>
      <c r="E201" s="326"/>
      <c r="F201" s="326"/>
      <c r="G201" s="352"/>
      <c r="H201" s="326"/>
      <c r="I201" s="326"/>
      <c r="J201" s="326"/>
      <c r="K201" s="354"/>
    </row>
    <row r="202" s="1" customFormat="1" ht="15" customHeight="1">
      <c r="B202" s="331"/>
      <c r="C202" s="306" t="s">
        <v>1381</v>
      </c>
      <c r="D202" s="306"/>
      <c r="E202" s="306"/>
      <c r="F202" s="329" t="s">
        <v>47</v>
      </c>
      <c r="G202" s="306"/>
      <c r="H202" s="306" t="s">
        <v>1392</v>
      </c>
      <c r="I202" s="306"/>
      <c r="J202" s="306"/>
      <c r="K202" s="354"/>
    </row>
    <row r="203" s="1" customFormat="1" ht="15" customHeight="1">
      <c r="B203" s="331"/>
      <c r="C203" s="306"/>
      <c r="D203" s="306"/>
      <c r="E203" s="306"/>
      <c r="F203" s="329" t="s">
        <v>48</v>
      </c>
      <c r="G203" s="306"/>
      <c r="H203" s="306" t="s">
        <v>1393</v>
      </c>
      <c r="I203" s="306"/>
      <c r="J203" s="306"/>
      <c r="K203" s="354"/>
    </row>
    <row r="204" s="1" customFormat="1" ht="15" customHeight="1">
      <c r="B204" s="331"/>
      <c r="C204" s="306"/>
      <c r="D204" s="306"/>
      <c r="E204" s="306"/>
      <c r="F204" s="329" t="s">
        <v>51</v>
      </c>
      <c r="G204" s="306"/>
      <c r="H204" s="306" t="s">
        <v>1394</v>
      </c>
      <c r="I204" s="306"/>
      <c r="J204" s="306"/>
      <c r="K204" s="354"/>
    </row>
    <row r="205" s="1" customFormat="1" ht="15" customHeight="1">
      <c r="B205" s="331"/>
      <c r="C205" s="306"/>
      <c r="D205" s="306"/>
      <c r="E205" s="306"/>
      <c r="F205" s="329" t="s">
        <v>49</v>
      </c>
      <c r="G205" s="306"/>
      <c r="H205" s="306" t="s">
        <v>1395</v>
      </c>
      <c r="I205" s="306"/>
      <c r="J205" s="306"/>
      <c r="K205" s="354"/>
    </row>
    <row r="206" s="1" customFormat="1" ht="15" customHeight="1">
      <c r="B206" s="331"/>
      <c r="C206" s="306"/>
      <c r="D206" s="306"/>
      <c r="E206" s="306"/>
      <c r="F206" s="329" t="s">
        <v>50</v>
      </c>
      <c r="G206" s="306"/>
      <c r="H206" s="306" t="s">
        <v>1396</v>
      </c>
      <c r="I206" s="306"/>
      <c r="J206" s="306"/>
      <c r="K206" s="354"/>
    </row>
    <row r="207" s="1" customFormat="1" ht="15" customHeight="1">
      <c r="B207" s="331"/>
      <c r="C207" s="306"/>
      <c r="D207" s="306"/>
      <c r="E207" s="306"/>
      <c r="F207" s="329"/>
      <c r="G207" s="306"/>
      <c r="H207" s="306"/>
      <c r="I207" s="306"/>
      <c r="J207" s="306"/>
      <c r="K207" s="354"/>
    </row>
    <row r="208" s="1" customFormat="1" ht="15" customHeight="1">
      <c r="B208" s="331"/>
      <c r="C208" s="306" t="s">
        <v>1337</v>
      </c>
      <c r="D208" s="306"/>
      <c r="E208" s="306"/>
      <c r="F208" s="329" t="s">
        <v>83</v>
      </c>
      <c r="G208" s="306"/>
      <c r="H208" s="306" t="s">
        <v>1397</v>
      </c>
      <c r="I208" s="306"/>
      <c r="J208" s="306"/>
      <c r="K208" s="354"/>
    </row>
    <row r="209" s="1" customFormat="1" ht="15" customHeight="1">
      <c r="B209" s="331"/>
      <c r="C209" s="306"/>
      <c r="D209" s="306"/>
      <c r="E209" s="306"/>
      <c r="F209" s="329" t="s">
        <v>1232</v>
      </c>
      <c r="G209" s="306"/>
      <c r="H209" s="306" t="s">
        <v>1233</v>
      </c>
      <c r="I209" s="306"/>
      <c r="J209" s="306"/>
      <c r="K209" s="354"/>
    </row>
    <row r="210" s="1" customFormat="1" ht="15" customHeight="1">
      <c r="B210" s="331"/>
      <c r="C210" s="306"/>
      <c r="D210" s="306"/>
      <c r="E210" s="306"/>
      <c r="F210" s="329" t="s">
        <v>1230</v>
      </c>
      <c r="G210" s="306"/>
      <c r="H210" s="306" t="s">
        <v>1398</v>
      </c>
      <c r="I210" s="306"/>
      <c r="J210" s="306"/>
      <c r="K210" s="354"/>
    </row>
    <row r="211" s="1" customFormat="1" ht="15" customHeight="1">
      <c r="B211" s="372"/>
      <c r="C211" s="306"/>
      <c r="D211" s="306"/>
      <c r="E211" s="306"/>
      <c r="F211" s="329" t="s">
        <v>1234</v>
      </c>
      <c r="G211" s="367"/>
      <c r="H211" s="358" t="s">
        <v>1235</v>
      </c>
      <c r="I211" s="358"/>
      <c r="J211" s="358"/>
      <c r="K211" s="373"/>
    </row>
    <row r="212" s="1" customFormat="1" ht="15" customHeight="1">
      <c r="B212" s="372"/>
      <c r="C212" s="306"/>
      <c r="D212" s="306"/>
      <c r="E212" s="306"/>
      <c r="F212" s="329" t="s">
        <v>1236</v>
      </c>
      <c r="G212" s="367"/>
      <c r="H212" s="358" t="s">
        <v>1399</v>
      </c>
      <c r="I212" s="358"/>
      <c r="J212" s="358"/>
      <c r="K212" s="373"/>
    </row>
    <row r="213" s="1" customFormat="1" ht="15" customHeight="1">
      <c r="B213" s="372"/>
      <c r="C213" s="306"/>
      <c r="D213" s="306"/>
      <c r="E213" s="306"/>
      <c r="F213" s="329"/>
      <c r="G213" s="367"/>
      <c r="H213" s="358"/>
      <c r="I213" s="358"/>
      <c r="J213" s="358"/>
      <c r="K213" s="373"/>
    </row>
    <row r="214" s="1" customFormat="1" ht="15" customHeight="1">
      <c r="B214" s="372"/>
      <c r="C214" s="306" t="s">
        <v>1361</v>
      </c>
      <c r="D214" s="306"/>
      <c r="E214" s="306"/>
      <c r="F214" s="329">
        <v>1</v>
      </c>
      <c r="G214" s="367"/>
      <c r="H214" s="358" t="s">
        <v>1400</v>
      </c>
      <c r="I214" s="358"/>
      <c r="J214" s="358"/>
      <c r="K214" s="373"/>
    </row>
    <row r="215" s="1" customFormat="1" ht="15" customHeight="1">
      <c r="B215" s="372"/>
      <c r="C215" s="306"/>
      <c r="D215" s="306"/>
      <c r="E215" s="306"/>
      <c r="F215" s="329">
        <v>2</v>
      </c>
      <c r="G215" s="367"/>
      <c r="H215" s="358" t="s">
        <v>1401</v>
      </c>
      <c r="I215" s="358"/>
      <c r="J215" s="358"/>
      <c r="K215" s="373"/>
    </row>
    <row r="216" s="1" customFormat="1" ht="15" customHeight="1">
      <c r="B216" s="372"/>
      <c r="C216" s="306"/>
      <c r="D216" s="306"/>
      <c r="E216" s="306"/>
      <c r="F216" s="329">
        <v>3</v>
      </c>
      <c r="G216" s="367"/>
      <c r="H216" s="358" t="s">
        <v>1402</v>
      </c>
      <c r="I216" s="358"/>
      <c r="J216" s="358"/>
      <c r="K216" s="373"/>
    </row>
    <row r="217" s="1" customFormat="1" ht="15" customHeight="1">
      <c r="B217" s="372"/>
      <c r="C217" s="306"/>
      <c r="D217" s="306"/>
      <c r="E217" s="306"/>
      <c r="F217" s="329">
        <v>4</v>
      </c>
      <c r="G217" s="367"/>
      <c r="H217" s="358" t="s">
        <v>1403</v>
      </c>
      <c r="I217" s="358"/>
      <c r="J217" s="358"/>
      <c r="K217" s="373"/>
    </row>
    <row r="218" s="1" customFormat="1" ht="12.75" customHeight="1">
      <c r="B218" s="374"/>
      <c r="C218" s="375"/>
      <c r="D218" s="375"/>
      <c r="E218" s="375"/>
      <c r="F218" s="375"/>
      <c r="G218" s="375"/>
      <c r="H218" s="375"/>
      <c r="I218" s="375"/>
      <c r="J218" s="375"/>
      <c r="K218" s="376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INSPIRON\Administrator</dc:creator>
  <cp:lastModifiedBy>INSPIRON\Administrator</cp:lastModifiedBy>
  <dcterms:created xsi:type="dcterms:W3CDTF">2021-05-17T19:03:36Z</dcterms:created>
  <dcterms:modified xsi:type="dcterms:W3CDTF">2021-05-17T19:03:44Z</dcterms:modified>
</cp:coreProperties>
</file>