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W:\_Různé\Hořovice-most a schodiště do ZŠ\Schodiště\PDPS\_PDF\Naklady_stavby\"/>
    </mc:Choice>
  </mc:AlternateContent>
  <xr:revisionPtr revIDLastSave="0" documentId="13_ncr:1_{E586A872-8B6A-46F2-9575-2B4CDF40197D}" xr6:coauthVersionLast="45" xr6:coauthVersionMax="45" xr10:uidLastSave="{00000000-0000-0000-0000-000000000000}"/>
  <bookViews>
    <workbookView xWindow="-24180" yWindow="4860" windowWidth="20835" windowHeight="15240" xr2:uid="{00000000-000D-0000-FFFF-FFFF00000000}"/>
  </bookViews>
  <sheets>
    <sheet name="Sheet1" sheetId="1" r:id="rId1"/>
  </sheets>
  <calcPr calcId="18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3" i="1" l="1"/>
  <c r="O273" i="1" s="1"/>
  <c r="I269" i="1"/>
  <c r="O269" i="1" s="1"/>
  <c r="I265" i="1"/>
  <c r="O265" i="1" s="1"/>
  <c r="I261" i="1"/>
  <c r="O261" i="1" s="1"/>
  <c r="I257" i="1"/>
  <c r="O257" i="1" s="1"/>
  <c r="I253" i="1"/>
  <c r="O253" i="1" s="1"/>
  <c r="I249" i="1"/>
  <c r="O249" i="1" s="1"/>
  <c r="I245" i="1"/>
  <c r="O245" i="1" s="1"/>
  <c r="I241" i="1"/>
  <c r="O241" i="1" s="1"/>
  <c r="I237" i="1"/>
  <c r="O237" i="1" s="1"/>
  <c r="I233" i="1"/>
  <c r="O233" i="1" s="1"/>
  <c r="I229" i="1"/>
  <c r="O229" i="1" s="1"/>
  <c r="I225" i="1"/>
  <c r="O225" i="1" s="1"/>
  <c r="I221" i="1"/>
  <c r="O221" i="1" s="1"/>
  <c r="I217" i="1"/>
  <c r="O217" i="1" s="1"/>
  <c r="I213" i="1"/>
  <c r="O213" i="1" s="1"/>
  <c r="I209" i="1"/>
  <c r="O209" i="1" s="1"/>
  <c r="I205" i="1"/>
  <c r="O205" i="1" s="1"/>
  <c r="I200" i="1"/>
  <c r="O200" i="1" s="1"/>
  <c r="I196" i="1"/>
  <c r="O196" i="1" s="1"/>
  <c r="I192" i="1"/>
  <c r="O192" i="1" s="1"/>
  <c r="I188" i="1"/>
  <c r="O188" i="1" s="1"/>
  <c r="I184" i="1"/>
  <c r="O184" i="1" s="1"/>
  <c r="Q183" i="1"/>
  <c r="I183" i="1" s="1"/>
  <c r="I179" i="1"/>
  <c r="O179" i="1" s="1"/>
  <c r="I175" i="1"/>
  <c r="O175" i="1" s="1"/>
  <c r="I171" i="1"/>
  <c r="O171" i="1" s="1"/>
  <c r="I167" i="1"/>
  <c r="O167" i="1" s="1"/>
  <c r="I163" i="1"/>
  <c r="O163" i="1" s="1"/>
  <c r="I159" i="1"/>
  <c r="O159" i="1" s="1"/>
  <c r="I154" i="1"/>
  <c r="O154" i="1" s="1"/>
  <c r="I150" i="1"/>
  <c r="O150" i="1" s="1"/>
  <c r="I146" i="1"/>
  <c r="O146" i="1" s="1"/>
  <c r="I142" i="1"/>
  <c r="O142" i="1" s="1"/>
  <c r="I138" i="1"/>
  <c r="O138" i="1" s="1"/>
  <c r="I134" i="1"/>
  <c r="O134" i="1" s="1"/>
  <c r="I130" i="1"/>
  <c r="O130" i="1" s="1"/>
  <c r="I126" i="1"/>
  <c r="O126" i="1" s="1"/>
  <c r="I121" i="1"/>
  <c r="O121" i="1" s="1"/>
  <c r="I117" i="1"/>
  <c r="O117" i="1" s="1"/>
  <c r="I113" i="1"/>
  <c r="O113" i="1" s="1"/>
  <c r="I109" i="1"/>
  <c r="O109" i="1" s="1"/>
  <c r="I104" i="1"/>
  <c r="O104" i="1" s="1"/>
  <c r="I100" i="1"/>
  <c r="O100" i="1" s="1"/>
  <c r="I96" i="1"/>
  <c r="Q95" i="1" s="1"/>
  <c r="I95" i="1" s="1"/>
  <c r="I91" i="1"/>
  <c r="O91" i="1" s="1"/>
  <c r="I87" i="1"/>
  <c r="O87" i="1" s="1"/>
  <c r="I83" i="1"/>
  <c r="O83" i="1" s="1"/>
  <c r="I79" i="1"/>
  <c r="Q74" i="1" s="1"/>
  <c r="I74" i="1" s="1"/>
  <c r="I75" i="1"/>
  <c r="O75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R183" i="1" l="1"/>
  <c r="O183" i="1" s="1"/>
  <c r="R74" i="1"/>
  <c r="O74" i="1" s="1"/>
  <c r="R108" i="1"/>
  <c r="O108" i="1" s="1"/>
  <c r="R125" i="1"/>
  <c r="O125" i="1" s="1"/>
  <c r="R158" i="1"/>
  <c r="O158" i="1" s="1"/>
  <c r="R204" i="1"/>
  <c r="O204" i="1" s="1"/>
  <c r="R8" i="1"/>
  <c r="O8" i="1" s="1"/>
  <c r="R41" i="1"/>
  <c r="O41" i="1" s="1"/>
  <c r="Q8" i="1"/>
  <c r="I8" i="1" s="1"/>
  <c r="Q41" i="1"/>
  <c r="I41" i="1" s="1"/>
  <c r="Q108" i="1"/>
  <c r="I108" i="1" s="1"/>
  <c r="Q158" i="1"/>
  <c r="I158" i="1" s="1"/>
  <c r="O79" i="1"/>
  <c r="Q204" i="1"/>
  <c r="I204" i="1" s="1"/>
  <c r="Q125" i="1"/>
  <c r="I125" i="1" s="1"/>
  <c r="O96" i="1"/>
  <c r="R95" i="1" s="1"/>
  <c r="O95" i="1" s="1"/>
  <c r="O2" i="1" l="1"/>
  <c r="I3" i="1"/>
</calcChain>
</file>

<file path=xl/sharedStrings.xml><?xml version="1.0" encoding="utf-8"?>
<sst xmlns="http://schemas.openxmlformats.org/spreadsheetml/2006/main" count="911" uniqueCount="379">
  <si>
    <t>ASPE10</t>
  </si>
  <si>
    <t>S</t>
  </si>
  <si>
    <t>Soupis prací objektu</t>
  </si>
  <si>
    <t xml:space="preserve">Stavba: </t>
  </si>
  <si>
    <t>03-20</t>
  </si>
  <si>
    <t>Oprava schodiště před vstupem do 1. základní školy Hořovice z Komenského ulice</t>
  </si>
  <si>
    <t>O</t>
  </si>
  <si>
    <t>Rozpočet:</t>
  </si>
  <si>
    <t>0.00</t>
  </si>
  <si>
    <t>15.00</t>
  </si>
  <si>
    <t>21.00</t>
  </si>
  <si>
    <t>2</t>
  </si>
  <si>
    <t>3</t>
  </si>
  <si>
    <t/>
  </si>
  <si>
    <t>Oprava schodiště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</si>
  <si>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</si>
  <si>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</si>
  <si>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</si>
  <si>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</si>
  <si>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</si>
  <si>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</si>
  <si>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</si>
  <si>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</si>
  <si>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</si>
  <si>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</si>
  <si>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</si>
  <si>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</si>
  <si>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</si>
  <si>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</si>
  <si>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</si>
  <si>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</si>
  <si>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</si>
  <si>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</si>
  <si>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</si>
  <si>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</si>
  <si>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</si>
  <si>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>POPLATKY ZA LIKVIDACŮ ODPADŮ NEKONTAMINOVANÝCH - 17 05 04 VYTĚŽENÉ ZEMINY A HORNINY - I. TŘÍDA TĚŽITELNOSTI</t>
  </si>
  <si>
    <t>T</t>
  </si>
  <si>
    <t>PP</t>
  </si>
  <si>
    <t>VV</t>
  </si>
  <si>
    <t>49,96*1,8=89.93 [A]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</si>
  <si>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</si>
  <si>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</si>
  <si>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</si>
  <si>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</si>
  <si>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vrstva asfaltu z chodníku: 2,4*5,07=12.17 [A]</t>
  </si>
  <si>
    <t>015140</t>
  </si>
  <si>
    <t>POPLATKY ZA LIKVIDACŮ ODPADŮ NEKONTAMINOVANÝCH - 17 01 01 BETON Z DEMOLIC OBJEKTŮ, ZÁKLADŮ TV</t>
  </si>
  <si>
    <t>dlažby: 14,03*2,4=33.67 [A] 
obrubníky: 2,3=2.30 [B] 
vybouraný železobeton: 49,38*2,5=123.45 [C] 
Celkem: A+B+C=159.42 [D]</t>
  </si>
  <si>
    <t>02910</t>
  </si>
  <si>
    <t>OSTATNÍ POŽADAVKY - ZEMĚMĚŘIČSKÁ MĚŘENÍ</t>
  </si>
  <si>
    <t>KPL</t>
  </si>
  <si>
    <t>Zaměření skutečného provedení stavby.</t>
  </si>
  <si>
    <t>zahrnuje veškeré náklady spojené s objednatelem požadovanými pracemi,   
- pro stanovení orientační investorské ceny určete jednotkovou cenu jako 1% odhadované ceny stavby</t>
  </si>
  <si>
    <t>02943</t>
  </si>
  <si>
    <t>OSTATNÍ POŽADAVKY - VYPRACOVÁNÍ RDS</t>
  </si>
  <si>
    <t>zahrnuje veškeré náklady spojené s objednatelem požadovanými pracemi</t>
  </si>
  <si>
    <t>02944</t>
  </si>
  <si>
    <t>OSTAT POŽADAVKY - DOKUMENTACE SKUTEČ PROVEDENÍ V DIGIT FORMĚ</t>
  </si>
  <si>
    <t>7</t>
  </si>
  <si>
    <t>02991</t>
  </si>
  <si>
    <t>OSTATNÍ POŽADAVKY - INFORMAČNÍ TABULE</t>
  </si>
  <si>
    <t>KUS</t>
  </si>
  <si>
    <t>Informační tabule o stavbě.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</si>
  <si>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</si>
  <si>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8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</si>
  <si>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</si>
  <si>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</si>
  <si>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</si>
  <si>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</si>
  <si>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113138</t>
  </si>
  <si>
    <t>ODSTRANĚNÍ KRYTU ZPEVNĚNÝCH PLOCH S ASFALT POJIVEM, ODVOZ DO 20KM</t>
  </si>
  <si>
    <t>M3</t>
  </si>
  <si>
    <t>Odstranění asfaltových ploch chodníku. Předpokládaná tl. 40 mm. 
Odstranění souvrství vozovky v š. 0,5 m podél obrubníku. Předpokládaná tl. 150 mm.</t>
  </si>
  <si>
    <t>chodník: 0,04*3,0*26,0=3.12 [A] 
vozovka š. 0,5 m podél obrubníku: 0,15*0,5*26,0=1.95 [B] 
Celkem: A+B=5.07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</si>
  <si>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</si>
  <si>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113488</t>
  </si>
  <si>
    <t>ODSTRANĚNÍ KRYTU ZPEVNĚNÝCH PLOCH Z DLAŽDIC VČETNĚ PODKLADU, ODVOZ DO 20KM</t>
  </si>
  <si>
    <t>Rozebrání dlažeb pod mostem a odvoz na skládku. Přrdpokládaná tl. vrtsev 150 mm.</t>
  </si>
  <si>
    <t>pod mostem: 0,15*12,2*5,2=9.52 [A] 
plochy u stávajících stožárů: 0,15*(2,6*3,1+2,6*3,3)=2.50 [B] 
plochy u branek: 0,15*(2,0*3,5+2,0*3,2)=2.01 [C] 
Celkem: A+B+C=14.03 [D]</t>
  </si>
  <si>
    <t>11</t>
  </si>
  <si>
    <t>11352A</t>
  </si>
  <si>
    <t>ODSTRANĚNÍ CHODNÍKOVÝCH A SILNIČNÍCH OBRUBNÍKŮ BETONOVÝCH - BEZ DOPRAVY</t>
  </si>
  <si>
    <t>M</t>
  </si>
  <si>
    <t>8,7+1,57+1,93+8,8+1,63+1,88=24.51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</si>
  <si>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</si>
  <si>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</si>
  <si>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11352B</t>
  </si>
  <si>
    <t>ODSTRANĚNÍ CHODNÍKOVÝCH A SILNIČNÍCH OBRUBNÍKŮ BETONOVÝCH - DOPRAVA</t>
  </si>
  <si>
    <t>tkm</t>
  </si>
  <si>
    <t>Předpokládaná vzdálenost skládky 20 km.</t>
  </si>
  <si>
    <t>20*(2,5*24,51*0,15*0,25)=45.96 [A]</t>
  </si>
  <si>
    <t>Položka zahrnuje samostatnou dopravu suti a vybouraných hmot. Množství se určí jako součin hmotnosti [t] a požadované vzdálenosti [km].</t>
  </si>
  <si>
    <t>13</t>
  </si>
  <si>
    <t>131838</t>
  </si>
  <si>
    <t>HLOUBENÍ JAM ZAPAŽ I NEPAŽ TŘ. II, ODVOZ DO 20KM</t>
  </si>
  <si>
    <t>pro nové základy: 2*1,5*2,2+2*1,65*2,2+2*2,0*2,2=22.66 [A] 
pro nové chodníky na hl. 0,35 m: 0,35*3,0*26,0=27.30 [B] 
Celkem: A+B=49.96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</si>
  <si>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</si>
  <si>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14</t>
  </si>
  <si>
    <t>17481</t>
  </si>
  <si>
    <t>ZÁSYP JAM A RÝH Z NAKUPOVANÝCH MATERIÁLŮ</t>
  </si>
  <si>
    <t>Včetně hutnění po vrstvách tl. max 300 mm.</t>
  </si>
  <si>
    <t>patky: 4*(0,5*0,9+0,75*1,65)=6.75 [A] 
pasy: 2*(1,4*2,0)=5.60 [B] 
Celkem: A+B=12.35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</si>
  <si>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</si>
  <si>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</si>
  <si>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18090</t>
  </si>
  <si>
    <t>VŠEOBECNÉ ÚPRAVY OSTATNÍCH PLOCH</t>
  </si>
  <si>
    <t>M2</t>
  </si>
  <si>
    <t>Uvedení okolí do původního stavu.</t>
  </si>
  <si>
    <t>2*7,0*5,0=70.00 [A]</t>
  </si>
  <si>
    <t>Všeobecné úpravy musí zahrnovat úpravu území po uskutečnění stavby, tak jak je požadováno v zadávací dokumentaci s výjimkou těch prací, pro které jsou uvedeny samostatné položky.</t>
  </si>
  <si>
    <t>16</t>
  </si>
  <si>
    <t>18246</t>
  </si>
  <si>
    <t>ZALOŽENÍ TRÁVNÍKU POLOŽENÍM TRAVNATÉHO KOBERCE</t>
  </si>
  <si>
    <t>2*3,0*7,0=42.00 [A]</t>
  </si>
  <si>
    <t>Zahrnuje naložení, dopravu a položení travnatého koberce bez ohledu na sklon terénu, zalévání, první pokosení</t>
  </si>
  <si>
    <t>Základy</t>
  </si>
  <si>
    <t>17</t>
  </si>
  <si>
    <t>261613</t>
  </si>
  <si>
    <t>VRTY PRO KOTVENÍ A INJEKTÁŽ TŘ VI NA POVRCHU D DO 25MM</t>
  </si>
  <si>
    <t>Vrty pro injetáž hl. cca 400 mm. 5 ks/m2</t>
  </si>
  <si>
    <t>131,40*5*0,4=262.80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</si>
  <si>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</si>
  <si>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18</t>
  </si>
  <si>
    <t>272325</t>
  </si>
  <si>
    <t>ZÁKLADY ZE ŽELEZOBETONU DO C30/37</t>
  </si>
  <si>
    <t>patky: 4*(0,9*0,9*0,4+0,6*0,6*0,25)=1.66 [A] 
pasy: 2*(1,0*0,49+0,6*0,5)*1,9=3.00 [B] 
Celkem: A+B=4.66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</si>
  <si>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</si>
  <si>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19</t>
  </si>
  <si>
    <t>272365</t>
  </si>
  <si>
    <t>VÝZTUŽ ZÁKLADŮ Z OCELI 10505, B500B</t>
  </si>
  <si>
    <t>120 kg/m3</t>
  </si>
  <si>
    <t>4,66*0,120=0.56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</si>
  <si>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</si>
  <si>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20</t>
  </si>
  <si>
    <t>281661</t>
  </si>
  <si>
    <t>INJEKTOVÁNÍ NÍZKOTLAKÉ Z CHEMICKÝCH POJIV NA POVRCHU</t>
  </si>
  <si>
    <t>Injektáž dříků zdí. Mezerovitost - odhad 5%.</t>
  </si>
  <si>
    <t>0,05*(1,0*131,40)=6.57 [A]</t>
  </si>
  <si>
    <t>Položka injektážních prací obsahuje kompletní práce, mimo zřízení vrtů (vykazují se položkami 261, 262), které jsou nutné pro předepsanou funkci injektáže (statickou, těsnící a pod.).Položka obsahuje vodní tlakové zkoušky před a po injektáži.   
Položka zahrnuje veškerý materiál, výrobky a polotovary, včetně mimostaveništní a vnitrostaveništní dopravy (rovněž přesuny), včetně naložení a složení, případně s uložením.</t>
  </si>
  <si>
    <t>21</t>
  </si>
  <si>
    <t>285393</t>
  </si>
  <si>
    <t>DODATEČNÉ KOTVENÍ VLEPENÍM BETONÁŘSKÉ VÝZTUŽE D DO 20MM DO VRTŮ</t>
  </si>
  <si>
    <t>Kotvení nových říms ke stávajícím dříkům zdí. 2 vrty á 0,5 m.</t>
  </si>
  <si>
    <t>2*(2*2,30+7,13+7,16)/0,5+4=79.56 [A]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</si>
  <si>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</si>
  <si>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Svislé konstrukce</t>
  </si>
  <si>
    <t>22</t>
  </si>
  <si>
    <t>317325</t>
  </si>
  <si>
    <t>ŘÍMSY ZE ŽELEZOBETONU DO C30/37</t>
  </si>
  <si>
    <t>0,39*2,30+0,27*2,30+0,145*(7,13+7,16)=3.59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</si>
  <si>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</si>
  <si>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23</t>
  </si>
  <si>
    <t>317365</t>
  </si>
  <si>
    <t>VÝZTUŽ ŘÍMS Z OCELI 10505, B500B</t>
  </si>
  <si>
    <t>150 kg/m3</t>
  </si>
  <si>
    <t>0,150*3,59=0.54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</si>
  <si>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</si>
  <si>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24</t>
  </si>
  <si>
    <t>33817B</t>
  </si>
  <si>
    <t>SLOUPKY OHRADNÍ A PLOTOVÉ Z DÍLCŮ KOVOVÝCH DODATEČNĚ KOTVENÉ</t>
  </si>
  <si>
    <t>10 kg/m. Včetně protikorozní ochrany.</t>
  </si>
  <si>
    <t>2*3,5*0,01=0.07 [A]</t>
  </si>
  <si>
    <t>- dodání a osazení předepsaného sloupku, kotevní desky a spojovacího materiálu  včetně PKO  
- zřízení a výplň kotevních otvorů  
- předepsané podlití kotevních desek</t>
  </si>
  <si>
    <t>Vodorovné konstrukce</t>
  </si>
  <si>
    <t>25</t>
  </si>
  <si>
    <t>43194A</t>
  </si>
  <si>
    <t>SCHODIŠŤ KONSTR Z OCELI S 235</t>
  </si>
  <si>
    <t>Ocelová konstrukce schodišť včetně protikorozní ochrany metalizací + vícevrstvé nátěry. Dodávka a montáž. Včetně ocelových stojek. Viz příloha D6 - Ocelová konstrukce. 
Zábradlí vykázáno zvlášť.</t>
  </si>
  <si>
    <t>3,619+3,632=7.25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</si>
  <si>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</si>
  <si>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26</t>
  </si>
  <si>
    <t>434125</t>
  </si>
  <si>
    <t>SCHODIŠŤOVÉ STUPNĚ, Z DÍLCŮ ŽELEZOBETON DO C30/37</t>
  </si>
  <si>
    <t>Včetně protiskluzové úpravy. Tloušťka stupňů 60 mm.</t>
  </si>
  <si>
    <t>2*0,06*(1,8*1,665+1,8*1,27+1,8*0,3*25)=2.25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</si>
  <si>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</si>
  <si>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27</t>
  </si>
  <si>
    <t>451312</t>
  </si>
  <si>
    <t>PODKLADNÍ A VÝPLŇOVÉ VRSTVY Z PROSTÉHO BETONU C12/15</t>
  </si>
  <si>
    <t>Podkladní beton nových základů.</t>
  </si>
  <si>
    <t>4*0,150*1,2*1,2+2*0,150*1,3*2,2=1.72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</si>
  <si>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</si>
  <si>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28</t>
  </si>
  <si>
    <t>45131A</t>
  </si>
  <si>
    <t>PODKLADNÍ A VÝPLŇOVÉ VRSTVY Z PROSTÉHO BETONU C20/25</t>
  </si>
  <si>
    <t>Lože C20/25-XF3 pro nové obrubníky.</t>
  </si>
  <si>
    <t>0,06*25,0=1.50 [A]</t>
  </si>
  <si>
    <t>Komunikace</t>
  </si>
  <si>
    <t>29</t>
  </si>
  <si>
    <t>56213</t>
  </si>
  <si>
    <t>VOZOVKOVÉ VRSTVY Z MATERIÁLŮ STABIL CEMENTEM TL DO 150MM</t>
  </si>
  <si>
    <t>SC C8/10 ve vozovce</t>
  </si>
  <si>
    <t>0,5*26,0=13.00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</si>
  <si>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</si>
  <si>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30</t>
  </si>
  <si>
    <t>56336</t>
  </si>
  <si>
    <t>VOZOVKOVÉ VRSTVY ZE ŠTĚRKODRTI TL. DO 300MM</t>
  </si>
  <si>
    <t>chodník: 2,5*26,0=65.00 [A] 
vozovka:0,5*26,0=13.00 [B] 
Celkem: A+B=78.00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</si>
  <si>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</si>
  <si>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31</t>
  </si>
  <si>
    <t>572113</t>
  </si>
  <si>
    <t>INFILTRAČNÍ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</si>
  <si>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</si>
  <si>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32</t>
  </si>
  <si>
    <t>572211</t>
  </si>
  <si>
    <t>SPOJOVACÍ POSTŘIK Z ASFALTU DO 0,5KG/M2</t>
  </si>
  <si>
    <t>33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</si>
  <si>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</si>
  <si>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</si>
  <si>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</si>
  <si>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</si>
  <si>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574C65</t>
  </si>
  <si>
    <t>ASFALTOVÝ BETON PRO LOŽNÍ VRSTVY ACL 16 TL. 70MM</t>
  </si>
  <si>
    <t>35</t>
  </si>
  <si>
    <t>5774LB</t>
  </si>
  <si>
    <t>VRSTVY PRO OBNOVU A OPRAVY Z LITÉHO ASFALTU MA 8</t>
  </si>
  <si>
    <t>Nové vrstvy chodníku tl. 30 mm.</t>
  </si>
  <si>
    <t>0,03*2,5*26,0=1.95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</si>
  <si>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 nezahrnuje očištění podkladu po veřejném provozu</t>
  </si>
  <si>
    <t>36</t>
  </si>
  <si>
    <t>582612</t>
  </si>
  <si>
    <t>KRYTY Z BETON DLAŽDIC SE ZÁMKEM ŠEDÝCH TL 80MM DO LOŽE Z KAM</t>
  </si>
  <si>
    <t>Nové dlažby pod lávkou.</t>
  </si>
  <si>
    <t>pod mostem: 0,15*12,2*5,2=9.52 [A] 
plochy u stávajících stožárů: 0,15*(2,6*3,1+2,6*3,3)=2.50 [B] 
plochy u branek: 0,15*(2,0*3,5+2,0*3,2)=2.01 [C] 
plochy pod schodišti: 2*9,1*1,65=30.03 [D] 
Celkem: A+B+C+D=44.06 [E]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</si>
  <si>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</si>
  <si>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Úpravy povrchů, podlahy, výplně otvorů</t>
  </si>
  <si>
    <t>37</t>
  </si>
  <si>
    <t>626111</t>
  </si>
  <si>
    <t>REPROFILACE PODHLEDŮ, SVISLÝCH PLOCH SANAČNÍ MALTOU JEDNOVRST TL 10MM</t>
  </si>
  <si>
    <t>Odhad 50% sanovaných ploch. 
Výpočet ploch v položce 938543.</t>
  </si>
  <si>
    <t>0,50*131,40=65.70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</si>
  <si>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</si>
  <si>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38</t>
  </si>
  <si>
    <t>626113</t>
  </si>
  <si>
    <t>REPROFILACE PODHLEDŮ, SVISLÝCH PLOCH SANAČNÍ MALTOU JEDNOVRST TL 30MM</t>
  </si>
  <si>
    <t>Odhad 20% sanovaných ploch. 
Výpočet ploch v položce 938543.</t>
  </si>
  <si>
    <t>0,20*131,40=26.28 [A]</t>
  </si>
  <si>
    <t>39</t>
  </si>
  <si>
    <t>626122</t>
  </si>
  <si>
    <t>REPROFILACE PODHLEDŮ, SVISLÝCH PLOCH SANAČNÍ MALTOU DVOUVRST TL 50MM</t>
  </si>
  <si>
    <t>Odhad 10% sanovaných ploch. 
Výpočet ploch v položce 938543.</t>
  </si>
  <si>
    <t>0,10*131,40=13.14 [A]</t>
  </si>
  <si>
    <t>40</t>
  </si>
  <si>
    <t>62631</t>
  </si>
  <si>
    <t>SPOJOVACÍ MŮSTEK MEZI STARÝM A NOVÝM BETONEM</t>
  </si>
  <si>
    <t>Odhad 80% sanovaných ploch. 
Výpočet ploch v položce 938543.</t>
  </si>
  <si>
    <t>0,80*131,40=105.12 [A]</t>
  </si>
  <si>
    <t>41</t>
  </si>
  <si>
    <t>62641</t>
  </si>
  <si>
    <t>SJEDNOCUJÍCÍ STĚRKA JEMNOU MALTOU TL CCA 2MM</t>
  </si>
  <si>
    <t>Výpočet ploch v položce 938543.</t>
  </si>
  <si>
    <t>42</t>
  </si>
  <si>
    <t>62652</t>
  </si>
  <si>
    <t>OCHRANA VÝZTUŽE PŘI NEDOSTATEČNÉM KRYTÍ</t>
  </si>
  <si>
    <t>Pasivační nátěr odhalené výztuže - odhad 20% sanovaných ploch. 
Výpočet ploch v položce 938543.</t>
  </si>
  <si>
    <t>položka zahrnuje:  
dodávku veškerého materiálu potřebného pro předepsanou úpravu v předepsané kvalitě  
položení vrstvy v předepsané tloušťce  
potřebná lešení a podpěrné konstrukce</t>
  </si>
  <si>
    <t>Přidružená stavební výroba</t>
  </si>
  <si>
    <t>43</t>
  </si>
  <si>
    <t>711112</t>
  </si>
  <si>
    <t>IZOLACE BĚŽNÝCH KONSTRUKCÍ PROTI ZEMNÍ VLHKOSTI ASFALTOVÝMI PÁSY</t>
  </si>
  <si>
    <t>Izolace rubů zídek s přikotvením a přitavením.</t>
  </si>
  <si>
    <t>0,8*26,0=20.80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</si>
  <si>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</si>
  <si>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44</t>
  </si>
  <si>
    <t>711509</t>
  </si>
  <si>
    <t>OCHRANA IZOLACE NA POVRCHU TEXTILIÍ</t>
  </si>
  <si>
    <t>Ochrana izolace rubů zdí geotextilií 800 g/m2</t>
  </si>
  <si>
    <t>1,0*26,0=26.00 [A]</t>
  </si>
  <si>
    <t>položka zahrnuje:  
- dodání  předepsaného ochranného materiálu  
- zřízení ochrany izolace</t>
  </si>
  <si>
    <t>45</t>
  </si>
  <si>
    <t>75H14Y</t>
  </si>
  <si>
    <t>STOŽÁR (SLOUP) OCELOVÝ - DEMONTÁŽ</t>
  </si>
  <si>
    <t>Demontáž vlajkových stožárů a odvoz na místo určené investorem.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</si>
  <si>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Udává se počet kusů kompletní konstrukce nebo práce.</t>
  </si>
  <si>
    <t>46</t>
  </si>
  <si>
    <t>76793</t>
  </si>
  <si>
    <t>OPLOCENÍ Z RÁMEČKOVÉHO PLETIVA</t>
  </si>
  <si>
    <t>Nové oplocení podél schodišť pro zamezení přístupu pod schodiště. Sloupky vykázány zvlášť.</t>
  </si>
  <si>
    <t>2*3,5=7.00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</si>
  <si>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</si>
  <si>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47</t>
  </si>
  <si>
    <t>78174</t>
  </si>
  <si>
    <t>OBKLADY STĚN Z HUTNÝCH DLAŽDIC (I POLOHUT)</t>
  </si>
  <si>
    <t>Nové krycí dlaždice na nízkých zídkách u původních vlajkových stožárů.</t>
  </si>
  <si>
    <t>2*0,3*9,5=5.70 [A]</t>
  </si>
  <si>
    <t>- položky podlah a obkladů zahrnují kompletní podlahy a obklad, včetně úpravy podkladu, spojovací, spárové malty nebo tmely, dilatace, úpravy rohů, koutů, kolem otvorů, okrajů a pod.</t>
  </si>
  <si>
    <t>Ostatní konstrukce a práce</t>
  </si>
  <si>
    <t>48</t>
  </si>
  <si>
    <t>9111A2</t>
  </si>
  <si>
    <t>ZÁBRADLÍ SILNIČNÍ S VODOR MADLY - MONTÁŽ S PŘESUNEM (BEZ DODÁVKY)</t>
  </si>
  <si>
    <t>Zpětná montáž stávajícího dopravně bezpečnostního zábradlí.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</si>
  <si>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</si>
  <si>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49</t>
  </si>
  <si>
    <t>9111A3</t>
  </si>
  <si>
    <t>ZÁBRADLÍ SILNIČNÍ S VODOR MADLY - DEMONTÁŽ S PŘESUNEM</t>
  </si>
  <si>
    <t>Demontáž stávajícího dopravně bezpečnostního zábradlí.</t>
  </si>
  <si>
    <t>položka zahrnuje:  
- demontáž a odstranění zařízení  
- jeho odvoz na předepsané místo</t>
  </si>
  <si>
    <t>50</t>
  </si>
  <si>
    <t>9112A1</t>
  </si>
  <si>
    <t>ZÁBRADLÍ MOSTNÍ S VODOR MADLY - DODÁVKA A MONTÁŽ</t>
  </si>
  <si>
    <t>Zábradelní madla. Včetně protikorozní chrany žárovým zinkováním a vícevrstvým nátěrem.</t>
  </si>
  <si>
    <t>2*8,8=17.60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</si>
  <si>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</si>
  <si>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51</t>
  </si>
  <si>
    <t>9112B1</t>
  </si>
  <si>
    <t>ZÁBRADLÍ MOSTNÍ SE SVISLOU VÝPLNÍ - DODÁVKA A MONTÁŽ</t>
  </si>
  <si>
    <t>Včetně protikorozní chrany žárovým zinkováním a vícevrstvým nátěrem.</t>
  </si>
  <si>
    <t>na římsách: 7,13+7,16+2-2,5=13.79 [A] 
na schodištích: 2*2,2+2*8,8=22.00 [B] 
Celkem: A+B=35.79 [C]</t>
  </si>
  <si>
    <t>52</t>
  </si>
  <si>
    <t>914122</t>
  </si>
  <si>
    <t>DOPRAVNÍ ZNAČKY ZÁKLADNÍ VELIKOSTI OCELOVÉ FÓLIE TŘ 1 - MONTÁŽ S PŘEMÍSTĚNÍM</t>
  </si>
  <si>
    <t>položka zahrnuje:  
- dopravu demontované značky z dočasné skládky  
- osazení a montáž značky na místě určeném projektem  
- nutnou opravu poškozených částí  
nezahrnuje dodávku značky</t>
  </si>
  <si>
    <t>53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</si>
  <si>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</si>
  <si>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</si>
  <si>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</si>
  <si>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54</t>
  </si>
  <si>
    <t>916812</t>
  </si>
  <si>
    <t>ODDĚL OPLOCENÍ S PODSTAVCI DRÁTĚNNÉ - MONTÁŽ S PŘESUNEM</t>
  </si>
  <si>
    <t>Dočasné oplocení staveniště.</t>
  </si>
  <si>
    <t>2*3,5+26,0=33.00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</si>
  <si>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</si>
  <si>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55</t>
  </si>
  <si>
    <t>916813</t>
  </si>
  <si>
    <t>ODDĚL OPLOCENÍ S PODSTAVCI DRÁTĚNNÉ - DEMONTÁŽ</t>
  </si>
  <si>
    <t>Demontáž dočasného oplocení staveniště.</t>
  </si>
  <si>
    <t>Položka zahrnuje odstranění, demontáž a odklizení zařízení s odvozem na předepsané místo</t>
  </si>
  <si>
    <t>56</t>
  </si>
  <si>
    <t>916819</t>
  </si>
  <si>
    <t>ODDĚL OPLOCENÍ S PODSTAVCI DRÁTĚNNÉ - NÁJEMNÉ</t>
  </si>
  <si>
    <t>MDEN</t>
  </si>
  <si>
    <t>Předpokládaná doba výstavby 60 dní.</t>
  </si>
  <si>
    <t>60*(2*3,5+26,0)=1 980.00 [A]</t>
  </si>
  <si>
    <t>položka zahrnuje sazbu za pronájem zařízení. Počet měrných jednotek se určí jako součin délky zařízení a počtu dní použití.</t>
  </si>
  <si>
    <t>57</t>
  </si>
  <si>
    <t>917223</t>
  </si>
  <si>
    <t>SILNIČNÍ A CHODNÍKOVÉ OBRUBY Z BETONOVÝCH OBRUBNÍKŮ ŠÍŘ 100MM</t>
  </si>
  <si>
    <t>Nové silniční obrubníky.</t>
  </si>
  <si>
    <t>Položka zahrnuje:  
dodání a pokládku betonových obrubníků o rozměrech předepsaných zadávací dokumentací  
betonové lože i boční betonovou opěrku.</t>
  </si>
  <si>
    <t>58</t>
  </si>
  <si>
    <t>919111</t>
  </si>
  <si>
    <t>ŘEZÁNÍ ASFALTOVÉHO KRYTU VOZOVEK TL DO 50MM</t>
  </si>
  <si>
    <t>podél říms: 26=26.00 [A] 
podél obrubníků: 25=25.00 [B] 
Celkem: A+B=51.00 [C]</t>
  </si>
  <si>
    <t>položka zahrnuje řezání vozovkové vrstvy v předepsané tloušťce, včetně spotřeby vody</t>
  </si>
  <si>
    <t>59</t>
  </si>
  <si>
    <t>931326</t>
  </si>
  <si>
    <t>TĚSNĚNÍ DILATAČ SPAR ASF ZÁLIVKOU MODIFIK PRŮŘ DO 800MM2</t>
  </si>
  <si>
    <t>položka zahrnuje dodávku a osazení předepsaného materiálu, očištění ploch spáry před úpravou, očištění okolí spáry po úpravě  
nezahrnuje těsnící profil</t>
  </si>
  <si>
    <t>60</t>
  </si>
  <si>
    <t>938543</t>
  </si>
  <si>
    <t>OČIŠTĚNÍ BETON KONSTR OTRYSKÁNÍM TLAK VODOU DO 1000 BARŮ</t>
  </si>
  <si>
    <t>líc zdí: 2*3,8*9,6+3,0*5,4=89.16 [A] 
rub zdí pod izolaci: 0,5*26,0=13.00 [B] 
boční stěny: 2*1,95*3,60=14.04 [C] 
nízké zídky pod schodišti: 2*0,8*9,5=15.20 [D] 
Celkem: A+B+C+D=131.40 [E]</t>
  </si>
  <si>
    <t>položka zahrnuje očištění předepsaným způsobem včetně odklizení vzniklého odpadu</t>
  </si>
  <si>
    <t>61</t>
  </si>
  <si>
    <t>966138</t>
  </si>
  <si>
    <t>BOURÁNÍ KONSTRUKCÍ Z KAMENE NA MC S ODVOZEM DO 20KM</t>
  </si>
  <si>
    <t>stávající žulové stupně: 2*(10+11)*2,1*0,03*0,33+2*2,1*2,1*0,03+2*1,49*2,1*0,03=1.33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</si>
  <si>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</si>
  <si>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62</t>
  </si>
  <si>
    <t>966168</t>
  </si>
  <si>
    <t>BOURÁNÍ KONSTRUKCÍ ZE ŽELEZOBETONU S ODVOZEM DO 20KM</t>
  </si>
  <si>
    <t>zábradelní zídky na zdech: 2*7,55*0,12*0,930=1.69 [A] 
část koruny zdí: 2*7,55*0,100*0,500+2,1*0,4*0,5+2,1*0,5*0,5=1.70 [B] 
zábradelní zídky na schodištích: 2*0,120*0,730*2,21+2*0,12*0,97*(2,25+3,98+1,15+4,3)=3.11 [C] 
lícové (plentovací) stěny schodišť: 2*0,3*19,25=11.55 [D] 
nosné konstrukce schodišť: 2*2,095*4,43=18.56 [E] 
základové desky: 2*1,95*0,3*(2,0+2,2+0,5)=5.50 [F] 
část zdi (ozub pod NK schodiště): 2*0,160*22,72=7.27 [G] 
Celkem: A+B+C+D+E+F+G=49.38 [H]</t>
  </si>
  <si>
    <t>63</t>
  </si>
  <si>
    <t>96618A</t>
  </si>
  <si>
    <t>BOURÁNÍ KONSTRUKCÍ KOVOVÝCH - BEZ DOPRAVY</t>
  </si>
  <si>
    <t>stávající ocelové madlo (25 kg/m): (25/1000)*(2*7,55+4*2,21+4*9,25)=1.52 [A]</t>
  </si>
  <si>
    <t>položka zahrnuje:  
- rozebrání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</si>
  <si>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64</t>
  </si>
  <si>
    <t>96618B</t>
  </si>
  <si>
    <t>BOURÁNÍ KONSTRUKCÍ KOVOVÝCH - DOPRAVA</t>
  </si>
  <si>
    <t>Odvoz vybouraného madla na místo určené investorem. Předpoklad 20 km.</t>
  </si>
  <si>
    <t>1,52*20=30.40 [A]</t>
  </si>
  <si>
    <t>65</t>
  </si>
  <si>
    <t>97811</t>
  </si>
  <si>
    <t>OTLUČENÍ OMÍTKY</t>
  </si>
  <si>
    <t>otlučení omítky na zdi: 40=40.00 [A] 
ruční dočištění sanovaných ploch po otryskání: 131,40=131.40 [B] 
Celkem: A+B=171.40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</si>
  <si>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</si>
  <si>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 xml:space="preserve">Firma: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</si>
</sst>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6"/>
  <sheetViews>
    <sheetView tabSelected="1" workbookViewId="0">
      <pane ySplit="7" topLeftCell="A254" activePane="bottomLeft" state="frozen"/>
      <selection pane="bottomLeft" activeCell="I200" sqref="I20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378</v>
      </c>
      <c r="F1" s="6"/>
      <c r="G1" s="6"/>
      <c r="H1" s="6"/>
      <c r="I1" s="6"/>
      <c r="P1" t="s">
        <v>11</v>
      </c>
    </row>
    <row r="2" spans="1:18" ht="24.95" customHeight="1" x14ac:dyDescent="0.2">
      <c r="B2" s="6"/>
      <c r="C2" s="6"/>
      <c r="D2" s="6"/>
      <c r="E2" s="7" t="s">
        <v>2</v>
      </c>
      <c r="F2" s="6"/>
      <c r="G2" s="6"/>
      <c r="H2" s="10"/>
      <c r="I2" s="10"/>
      <c r="O2">
        <f>0+O8+O41+O74+O95+O108+O125+O158+O183+O204</f>
        <v>0</v>
      </c>
      <c r="P2" t="s">
        <v>12</v>
      </c>
    </row>
    <row r="3" spans="1:18" ht="15" customHeight="1" x14ac:dyDescent="0.25">
      <c r="A3" t="s">
        <v>1</v>
      </c>
      <c r="B3" s="11" t="s">
        <v>3</v>
      </c>
      <c r="C3" s="5" t="s">
        <v>4</v>
      </c>
      <c r="D3" s="4"/>
      <c r="E3" s="12" t="s">
        <v>5</v>
      </c>
      <c r="F3" s="6"/>
      <c r="G3" s="9"/>
      <c r="H3" s="8" t="s">
        <v>13</v>
      </c>
      <c r="I3" s="31">
        <f>0+I8+I41+I74+I95+I108+I125+I158+I183+I204</f>
        <v>0</v>
      </c>
      <c r="O3" t="s">
        <v>8</v>
      </c>
      <c r="P3" t="s">
        <v>11</v>
      </c>
    </row>
    <row r="4" spans="1:18" ht="15" customHeight="1" x14ac:dyDescent="0.25">
      <c r="A4" t="s">
        <v>6</v>
      </c>
      <c r="B4" s="14" t="s">
        <v>7</v>
      </c>
      <c r="C4" s="3" t="s">
        <v>13</v>
      </c>
      <c r="D4" s="2"/>
      <c r="E4" s="15" t="s">
        <v>14</v>
      </c>
      <c r="F4" s="10"/>
      <c r="G4" s="10"/>
      <c r="H4" s="16"/>
      <c r="I4" s="16"/>
      <c r="O4" t="s">
        <v>9</v>
      </c>
      <c r="P4" t="s">
        <v>11</v>
      </c>
    </row>
    <row r="5" spans="1:18" ht="12.75" customHeight="1" x14ac:dyDescent="0.2">
      <c r="A5" s="1" t="s">
        <v>15</v>
      </c>
      <c r="B5" s="1" t="s">
        <v>17</v>
      </c>
      <c r="C5" s="1" t="s">
        <v>19</v>
      </c>
      <c r="D5" s="1" t="s">
        <v>20</v>
      </c>
      <c r="E5" s="1" t="s">
        <v>21</v>
      </c>
      <c r="F5" s="1" t="s">
        <v>23</v>
      </c>
      <c r="G5" s="1" t="s">
        <v>25</v>
      </c>
      <c r="H5" s="1" t="s">
        <v>27</v>
      </c>
      <c r="I5" s="1"/>
      <c r="O5" t="s">
        <v>10</v>
      </c>
      <c r="P5" t="s">
        <v>11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28</v>
      </c>
      <c r="I6" s="13" t="s">
        <v>30</v>
      </c>
    </row>
    <row r="7" spans="1:18" ht="12.75" customHeight="1" x14ac:dyDescent="0.2">
      <c r="A7" s="13" t="s">
        <v>16</v>
      </c>
      <c r="B7" s="13" t="s">
        <v>18</v>
      </c>
      <c r="C7" s="13" t="s">
        <v>11</v>
      </c>
      <c r="D7" s="13" t="s">
        <v>12</v>
      </c>
      <c r="E7" s="13" t="s">
        <v>22</v>
      </c>
      <c r="F7" s="13" t="s">
        <v>24</v>
      </c>
      <c r="G7" s="13" t="s">
        <v>26</v>
      </c>
      <c r="H7" s="13" t="s">
        <v>29</v>
      </c>
      <c r="I7" s="13" t="s">
        <v>31</v>
      </c>
    </row>
    <row r="8" spans="1:18" ht="12.75" customHeight="1" x14ac:dyDescent="0.2">
      <c r="A8" s="16" t="s">
        <v>32</v>
      </c>
      <c r="B8" s="16"/>
      <c r="C8" s="18" t="s">
        <v>16</v>
      </c>
      <c r="D8" s="16"/>
      <c r="E8" s="19" t="s">
        <v>33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ht="25.5" x14ac:dyDescent="0.2">
      <c r="A9" s="17" t="s">
        <v>34</v>
      </c>
      <c r="B9" s="21" t="s">
        <v>18</v>
      </c>
      <c r="C9" s="21" t="s">
        <v>35</v>
      </c>
      <c r="D9" s="17" t="s">
        <v>13</v>
      </c>
      <c r="E9" s="22" t="s">
        <v>36</v>
      </c>
      <c r="F9" s="23" t="s">
        <v>37</v>
      </c>
      <c r="G9" s="24">
        <v>89.93</v>
      </c>
      <c r="H9" s="24">
        <v>0</v>
      </c>
      <c r="I9" s="24">
        <f>ROUND(ROUND(H9,2)*ROUND(G9,2),2)</f>
        <v>0</v>
      </c>
      <c r="O9">
        <f>(I9*21)/100</f>
        <v>0</v>
      </c>
      <c r="P9" t="s">
        <v>11</v>
      </c>
    </row>
    <row r="10" spans="1:18" x14ac:dyDescent="0.2">
      <c r="A10" s="25" t="s">
        <v>38</v>
      </c>
      <c r="E10" s="26" t="s">
        <v>13</v>
      </c>
    </row>
    <row r="11" spans="1:18" x14ac:dyDescent="0.2">
      <c r="A11" s="27" t="s">
        <v>39</v>
      </c>
      <c r="E11" s="28" t="s">
        <v>40</v>
      </c>
    </row>
    <row r="12" spans="1:18" ht="140.25" x14ac:dyDescent="0.2">
      <c r="A12" t="s">
        <v>41</v>
      </c>
      <c r="E12" s="26" t="s">
        <v>42</v>
      </c>
    </row>
    <row r="13" spans="1:18" ht="25.5" x14ac:dyDescent="0.2">
      <c r="A13" s="17" t="s">
        <v>34</v>
      </c>
      <c r="B13" s="21" t="s">
        <v>11</v>
      </c>
      <c r="C13" s="21" t="s">
        <v>43</v>
      </c>
      <c r="D13" s="17" t="s">
        <v>13</v>
      </c>
      <c r="E13" s="22" t="s">
        <v>44</v>
      </c>
      <c r="F13" s="23" t="s">
        <v>37</v>
      </c>
      <c r="G13" s="24">
        <v>12.17</v>
      </c>
      <c r="H13" s="24">
        <v>0</v>
      </c>
      <c r="I13" s="24">
        <f>ROUND(ROUND(H13,2)*ROUND(G13,2),2)</f>
        <v>0</v>
      </c>
      <c r="O13">
        <f>(I13*21)/100</f>
        <v>0</v>
      </c>
      <c r="P13" t="s">
        <v>11</v>
      </c>
    </row>
    <row r="14" spans="1:18" x14ac:dyDescent="0.2">
      <c r="A14" s="25" t="s">
        <v>38</v>
      </c>
      <c r="E14" s="26" t="s">
        <v>13</v>
      </c>
    </row>
    <row r="15" spans="1:18" x14ac:dyDescent="0.2">
      <c r="A15" s="27" t="s">
        <v>39</v>
      </c>
      <c r="E15" s="28" t="s">
        <v>45</v>
      </c>
    </row>
    <row r="16" spans="1:18" ht="140.25" x14ac:dyDescent="0.2">
      <c r="A16" t="s">
        <v>41</v>
      </c>
      <c r="E16" s="26" t="s">
        <v>42</v>
      </c>
    </row>
    <row r="17" spans="1:16" ht="25.5" x14ac:dyDescent="0.2">
      <c r="A17" s="17" t="s">
        <v>34</v>
      </c>
      <c r="B17" s="21" t="s">
        <v>12</v>
      </c>
      <c r="C17" s="21" t="s">
        <v>46</v>
      </c>
      <c r="D17" s="17" t="s">
        <v>13</v>
      </c>
      <c r="E17" s="22" t="s">
        <v>47</v>
      </c>
      <c r="F17" s="23" t="s">
        <v>37</v>
      </c>
      <c r="G17" s="24">
        <v>159.41999999999999</v>
      </c>
      <c r="H17" s="24">
        <v>0</v>
      </c>
      <c r="I17" s="24">
        <f>ROUND(ROUND(H17,2)*ROUND(G17,2),2)</f>
        <v>0</v>
      </c>
      <c r="O17">
        <f>(I17*21)/100</f>
        <v>0</v>
      </c>
      <c r="P17" t="s">
        <v>11</v>
      </c>
    </row>
    <row r="18" spans="1:16" x14ac:dyDescent="0.2">
      <c r="A18" s="25" t="s">
        <v>38</v>
      </c>
      <c r="E18" s="26" t="s">
        <v>13</v>
      </c>
    </row>
    <row r="19" spans="1:16" ht="51" x14ac:dyDescent="0.2">
      <c r="A19" s="27" t="s">
        <v>39</v>
      </c>
      <c r="E19" s="28" t="s">
        <v>48</v>
      </c>
    </row>
    <row r="20" spans="1:16" ht="140.25" x14ac:dyDescent="0.2">
      <c r="A20" t="s">
        <v>41</v>
      </c>
      <c r="E20" s="26" t="s">
        <v>42</v>
      </c>
    </row>
    <row r="21" spans="1:16" x14ac:dyDescent="0.2">
      <c r="A21" s="17" t="s">
        <v>34</v>
      </c>
      <c r="B21" s="21" t="s">
        <v>22</v>
      </c>
      <c r="C21" s="21" t="s">
        <v>49</v>
      </c>
      <c r="D21" s="17" t="s">
        <v>13</v>
      </c>
      <c r="E21" s="22" t="s">
        <v>50</v>
      </c>
      <c r="F21" s="23" t="s">
        <v>51</v>
      </c>
      <c r="G21" s="24">
        <v>1</v>
      </c>
      <c r="H21" s="24">
        <v>0</v>
      </c>
      <c r="I21" s="24">
        <f>ROUND(ROUND(H21,2)*ROUND(G21,2),2)</f>
        <v>0</v>
      </c>
      <c r="O21">
        <f>(I21*21)/100</f>
        <v>0</v>
      </c>
      <c r="P21" t="s">
        <v>11</v>
      </c>
    </row>
    <row r="22" spans="1:16" x14ac:dyDescent="0.2">
      <c r="A22" s="25" t="s">
        <v>38</v>
      </c>
      <c r="E22" s="26" t="s">
        <v>52</v>
      </c>
    </row>
    <row r="23" spans="1:16" x14ac:dyDescent="0.2">
      <c r="A23" s="27" t="s">
        <v>39</v>
      </c>
      <c r="E23" s="28" t="s">
        <v>13</v>
      </c>
    </row>
    <row r="24" spans="1:16" ht="38.25" x14ac:dyDescent="0.2">
      <c r="A24" t="s">
        <v>41</v>
      </c>
      <c r="E24" s="26" t="s">
        <v>53</v>
      </c>
    </row>
    <row r="25" spans="1:16" x14ac:dyDescent="0.2">
      <c r="A25" s="17" t="s">
        <v>34</v>
      </c>
      <c r="B25" s="21" t="s">
        <v>24</v>
      </c>
      <c r="C25" s="21" t="s">
        <v>54</v>
      </c>
      <c r="D25" s="17" t="s">
        <v>13</v>
      </c>
      <c r="E25" s="22" t="s">
        <v>55</v>
      </c>
      <c r="F25" s="23" t="s">
        <v>51</v>
      </c>
      <c r="G25" s="24">
        <v>1</v>
      </c>
      <c r="H25" s="24">
        <v>0</v>
      </c>
      <c r="I25" s="24">
        <f>ROUND(ROUND(H25,2)*ROUND(G25,2),2)</f>
        <v>0</v>
      </c>
      <c r="O25">
        <f>(I25*21)/100</f>
        <v>0</v>
      </c>
      <c r="P25" t="s">
        <v>11</v>
      </c>
    </row>
    <row r="26" spans="1:16" x14ac:dyDescent="0.2">
      <c r="A26" s="25" t="s">
        <v>38</v>
      </c>
      <c r="E26" s="26" t="s">
        <v>13</v>
      </c>
    </row>
    <row r="27" spans="1:16" x14ac:dyDescent="0.2">
      <c r="A27" s="27" t="s">
        <v>39</v>
      </c>
      <c r="E27" s="28" t="s">
        <v>13</v>
      </c>
    </row>
    <row r="28" spans="1:16" x14ac:dyDescent="0.2">
      <c r="A28" t="s">
        <v>41</v>
      </c>
      <c r="E28" s="26" t="s">
        <v>56</v>
      </c>
    </row>
    <row r="29" spans="1:16" x14ac:dyDescent="0.2">
      <c r="A29" s="17" t="s">
        <v>34</v>
      </c>
      <c r="B29" s="21" t="s">
        <v>26</v>
      </c>
      <c r="C29" s="21" t="s">
        <v>57</v>
      </c>
      <c r="D29" s="17" t="s">
        <v>13</v>
      </c>
      <c r="E29" s="22" t="s">
        <v>58</v>
      </c>
      <c r="F29" s="23" t="s">
        <v>51</v>
      </c>
      <c r="G29" s="24">
        <v>1</v>
      </c>
      <c r="H29" s="24">
        <v>0</v>
      </c>
      <c r="I29" s="24">
        <f>ROUND(ROUND(H29,2)*ROUND(G29,2),2)</f>
        <v>0</v>
      </c>
      <c r="O29">
        <f>(I29*21)/100</f>
        <v>0</v>
      </c>
      <c r="P29" t="s">
        <v>11</v>
      </c>
    </row>
    <row r="30" spans="1:16" x14ac:dyDescent="0.2">
      <c r="A30" s="25" t="s">
        <v>38</v>
      </c>
      <c r="E30" s="26" t="s">
        <v>13</v>
      </c>
    </row>
    <row r="31" spans="1:16" x14ac:dyDescent="0.2">
      <c r="A31" s="27" t="s">
        <v>39</v>
      </c>
      <c r="E31" s="28" t="s">
        <v>13</v>
      </c>
    </row>
    <row r="32" spans="1:16" x14ac:dyDescent="0.2">
      <c r="A32" t="s">
        <v>41</v>
      </c>
      <c r="E32" s="26" t="s">
        <v>56</v>
      </c>
    </row>
    <row r="33" spans="1:18" x14ac:dyDescent="0.2">
      <c r="A33" s="17" t="s">
        <v>34</v>
      </c>
      <c r="B33" s="21" t="s">
        <v>59</v>
      </c>
      <c r="C33" s="21" t="s">
        <v>60</v>
      </c>
      <c r="D33" s="17" t="s">
        <v>13</v>
      </c>
      <c r="E33" s="22" t="s">
        <v>61</v>
      </c>
      <c r="F33" s="23" t="s">
        <v>62</v>
      </c>
      <c r="G33" s="24">
        <v>1</v>
      </c>
      <c r="H33" s="24">
        <v>0</v>
      </c>
      <c r="I33" s="24">
        <f>ROUND(ROUND(H33,2)*ROUND(G33,2),2)</f>
        <v>0</v>
      </c>
      <c r="O33">
        <f>(I33*21)/100</f>
        <v>0</v>
      </c>
      <c r="P33" t="s">
        <v>11</v>
      </c>
    </row>
    <row r="34" spans="1:18" x14ac:dyDescent="0.2">
      <c r="A34" s="25" t="s">
        <v>38</v>
      </c>
      <c r="E34" s="26" t="s">
        <v>63</v>
      </c>
    </row>
    <row r="35" spans="1:18" x14ac:dyDescent="0.2">
      <c r="A35" s="27" t="s">
        <v>39</v>
      </c>
      <c r="E35" s="28" t="s">
        <v>13</v>
      </c>
    </row>
    <row r="36" spans="1:18" ht="89.25" x14ac:dyDescent="0.2">
      <c r="A36" t="s">
        <v>41</v>
      </c>
      <c r="E36" s="26" t="s">
        <v>64</v>
      </c>
    </row>
    <row r="37" spans="1:18" x14ac:dyDescent="0.2">
      <c r="A37" s="17" t="s">
        <v>34</v>
      </c>
      <c r="B37" s="21" t="s">
        <v>65</v>
      </c>
      <c r="C37" s="21" t="s">
        <v>66</v>
      </c>
      <c r="D37" s="17" t="s">
        <v>13</v>
      </c>
      <c r="E37" s="22" t="s">
        <v>67</v>
      </c>
      <c r="F37" s="23" t="s">
        <v>51</v>
      </c>
      <c r="G37" s="24">
        <v>1</v>
      </c>
      <c r="H37" s="24">
        <v>0</v>
      </c>
      <c r="I37" s="24">
        <f>ROUND(ROUND(H37,2)*ROUND(G37,2),2)</f>
        <v>0</v>
      </c>
      <c r="O37">
        <f>(I37*21)/100</f>
        <v>0</v>
      </c>
      <c r="P37" t="s">
        <v>11</v>
      </c>
    </row>
    <row r="38" spans="1:18" x14ac:dyDescent="0.2">
      <c r="A38" s="25" t="s">
        <v>38</v>
      </c>
      <c r="E38" s="26" t="s">
        <v>13</v>
      </c>
    </row>
    <row r="39" spans="1:18" x14ac:dyDescent="0.2">
      <c r="A39" s="27" t="s">
        <v>39</v>
      </c>
      <c r="E39" s="28" t="s">
        <v>13</v>
      </c>
    </row>
    <row r="40" spans="1:18" ht="25.5" x14ac:dyDescent="0.2">
      <c r="A40" t="s">
        <v>41</v>
      </c>
      <c r="E40" s="26" t="s">
        <v>68</v>
      </c>
    </row>
    <row r="41" spans="1:18" ht="12.75" customHeight="1" x14ac:dyDescent="0.2">
      <c r="A41" s="10" t="s">
        <v>32</v>
      </c>
      <c r="B41" s="10"/>
      <c r="C41" s="29" t="s">
        <v>18</v>
      </c>
      <c r="D41" s="10"/>
      <c r="E41" s="19" t="s">
        <v>69</v>
      </c>
      <c r="F41" s="10"/>
      <c r="G41" s="10"/>
      <c r="H41" s="10"/>
      <c r="I41" s="30">
        <f>0+Q41</f>
        <v>0</v>
      </c>
      <c r="O41">
        <f>0+R41</f>
        <v>0</v>
      </c>
      <c r="Q41">
        <f>0+I42+I46+I50+I54+I58+I62+I66+I70</f>
        <v>0</v>
      </c>
      <c r="R41">
        <f>0+O42+O46+O50+O54+O58+O62+O66+O70</f>
        <v>0</v>
      </c>
    </row>
    <row r="42" spans="1:18" ht="25.5" x14ac:dyDescent="0.2">
      <c r="A42" s="17" t="s">
        <v>34</v>
      </c>
      <c r="B42" s="21" t="s">
        <v>29</v>
      </c>
      <c r="C42" s="21" t="s">
        <v>70</v>
      </c>
      <c r="D42" s="17" t="s">
        <v>13</v>
      </c>
      <c r="E42" s="22" t="s">
        <v>71</v>
      </c>
      <c r="F42" s="23" t="s">
        <v>72</v>
      </c>
      <c r="G42" s="24">
        <v>5.07</v>
      </c>
      <c r="H42" s="24">
        <v>0</v>
      </c>
      <c r="I42" s="24">
        <f>ROUND(ROUND(H42,2)*ROUND(G42,2),2)</f>
        <v>0</v>
      </c>
      <c r="O42">
        <f>(I42*21)/100</f>
        <v>0</v>
      </c>
      <c r="P42" t="s">
        <v>11</v>
      </c>
    </row>
    <row r="43" spans="1:18" ht="38.25" x14ac:dyDescent="0.2">
      <c r="A43" s="25" t="s">
        <v>38</v>
      </c>
      <c r="E43" s="26" t="s">
        <v>73</v>
      </c>
    </row>
    <row r="44" spans="1:18" ht="38.25" x14ac:dyDescent="0.2">
      <c r="A44" s="27" t="s">
        <v>39</v>
      </c>
      <c r="E44" s="28" t="s">
        <v>74</v>
      </c>
    </row>
    <row r="45" spans="1:18" ht="63.75" x14ac:dyDescent="0.2">
      <c r="A45" t="s">
        <v>41</v>
      </c>
      <c r="E45" s="26" t="s">
        <v>75</v>
      </c>
    </row>
    <row r="46" spans="1:18" ht="25.5" x14ac:dyDescent="0.2">
      <c r="A46" s="17" t="s">
        <v>34</v>
      </c>
      <c r="B46" s="21" t="s">
        <v>31</v>
      </c>
      <c r="C46" s="21" t="s">
        <v>76</v>
      </c>
      <c r="D46" s="17" t="s">
        <v>13</v>
      </c>
      <c r="E46" s="22" t="s">
        <v>77</v>
      </c>
      <c r="F46" s="23" t="s">
        <v>72</v>
      </c>
      <c r="G46" s="24">
        <v>14.03</v>
      </c>
      <c r="H46" s="24">
        <v>0</v>
      </c>
      <c r="I46" s="24">
        <f>ROUND(ROUND(H46,2)*ROUND(G46,2),2)</f>
        <v>0</v>
      </c>
      <c r="O46">
        <f>(I46*21)/100</f>
        <v>0</v>
      </c>
      <c r="P46" t="s">
        <v>11</v>
      </c>
    </row>
    <row r="47" spans="1:18" ht="25.5" x14ac:dyDescent="0.2">
      <c r="A47" s="25" t="s">
        <v>38</v>
      </c>
      <c r="E47" s="26" t="s">
        <v>78</v>
      </c>
    </row>
    <row r="48" spans="1:18" ht="51" x14ac:dyDescent="0.2">
      <c r="A48" s="27" t="s">
        <v>39</v>
      </c>
      <c r="E48" s="28" t="s">
        <v>79</v>
      </c>
    </row>
    <row r="49" spans="1:16" ht="63.75" x14ac:dyDescent="0.2">
      <c r="A49" t="s">
        <v>41</v>
      </c>
      <c r="E49" s="26" t="s">
        <v>75</v>
      </c>
    </row>
    <row r="50" spans="1:16" ht="25.5" x14ac:dyDescent="0.2">
      <c r="A50" s="17" t="s">
        <v>34</v>
      </c>
      <c r="B50" s="21" t="s">
        <v>80</v>
      </c>
      <c r="C50" s="21" t="s">
        <v>81</v>
      </c>
      <c r="D50" s="17" t="s">
        <v>13</v>
      </c>
      <c r="E50" s="22" t="s">
        <v>82</v>
      </c>
      <c r="F50" s="23" t="s">
        <v>83</v>
      </c>
      <c r="G50" s="24">
        <v>24.51</v>
      </c>
      <c r="H50" s="24">
        <v>0</v>
      </c>
      <c r="I50" s="24">
        <f>ROUND(ROUND(H50,2)*ROUND(G50,2),2)</f>
        <v>0</v>
      </c>
      <c r="O50">
        <f>(I50*21)/100</f>
        <v>0</v>
      </c>
      <c r="P50" t="s">
        <v>11</v>
      </c>
    </row>
    <row r="51" spans="1:16" x14ac:dyDescent="0.2">
      <c r="A51" s="25" t="s">
        <v>38</v>
      </c>
      <c r="E51" s="26" t="s">
        <v>13</v>
      </c>
    </row>
    <row r="52" spans="1:16" x14ac:dyDescent="0.2">
      <c r="A52" s="27" t="s">
        <v>39</v>
      </c>
      <c r="E52" s="28" t="s">
        <v>84</v>
      </c>
    </row>
    <row r="53" spans="1:16" ht="63.75" x14ac:dyDescent="0.2">
      <c r="A53" t="s">
        <v>41</v>
      </c>
      <c r="E53" s="26" t="s">
        <v>85</v>
      </c>
    </row>
    <row r="54" spans="1:16" ht="25.5" x14ac:dyDescent="0.2">
      <c r="A54" s="17" t="s">
        <v>34</v>
      </c>
      <c r="B54" s="21" t="s">
        <v>86</v>
      </c>
      <c r="C54" s="21" t="s">
        <v>87</v>
      </c>
      <c r="D54" s="17" t="s">
        <v>13</v>
      </c>
      <c r="E54" s="22" t="s">
        <v>88</v>
      </c>
      <c r="F54" s="23" t="s">
        <v>89</v>
      </c>
      <c r="G54" s="24">
        <v>45.96</v>
      </c>
      <c r="H54" s="24">
        <v>0</v>
      </c>
      <c r="I54" s="24">
        <f>ROUND(ROUND(H54,2)*ROUND(G54,2),2)</f>
        <v>0</v>
      </c>
      <c r="O54">
        <f>(I54*21)/100</f>
        <v>0</v>
      </c>
      <c r="P54" t="s">
        <v>11</v>
      </c>
    </row>
    <row r="55" spans="1:16" x14ac:dyDescent="0.2">
      <c r="A55" s="25" t="s">
        <v>38</v>
      </c>
      <c r="E55" s="26" t="s">
        <v>90</v>
      </c>
    </row>
    <row r="56" spans="1:16" x14ac:dyDescent="0.2">
      <c r="A56" s="27" t="s">
        <v>39</v>
      </c>
      <c r="E56" s="28" t="s">
        <v>91</v>
      </c>
    </row>
    <row r="57" spans="1:16" ht="25.5" x14ac:dyDescent="0.2">
      <c r="A57" t="s">
        <v>41</v>
      </c>
      <c r="E57" s="26" t="s">
        <v>92</v>
      </c>
    </row>
    <row r="58" spans="1:16" x14ac:dyDescent="0.2">
      <c r="A58" s="17" t="s">
        <v>34</v>
      </c>
      <c r="B58" s="21" t="s">
        <v>93</v>
      </c>
      <c r="C58" s="21" t="s">
        <v>94</v>
      </c>
      <c r="D58" s="17" t="s">
        <v>13</v>
      </c>
      <c r="E58" s="22" t="s">
        <v>95</v>
      </c>
      <c r="F58" s="23" t="s">
        <v>72</v>
      </c>
      <c r="G58" s="24">
        <v>49.96</v>
      </c>
      <c r="H58" s="24">
        <v>0</v>
      </c>
      <c r="I58" s="24">
        <f>ROUND(ROUND(H58,2)*ROUND(G58,2),2)</f>
        <v>0</v>
      </c>
      <c r="O58">
        <f>(I58*21)/100</f>
        <v>0</v>
      </c>
      <c r="P58" t="s">
        <v>11</v>
      </c>
    </row>
    <row r="59" spans="1:16" x14ac:dyDescent="0.2">
      <c r="A59" s="25" t="s">
        <v>38</v>
      </c>
      <c r="E59" s="26" t="s">
        <v>13</v>
      </c>
    </row>
    <row r="60" spans="1:16" ht="38.25" x14ac:dyDescent="0.2">
      <c r="A60" s="27" t="s">
        <v>39</v>
      </c>
      <c r="E60" s="28" t="s">
        <v>96</v>
      </c>
    </row>
    <row r="61" spans="1:16" ht="318.75" x14ac:dyDescent="0.2">
      <c r="A61" t="s">
        <v>41</v>
      </c>
      <c r="E61" s="26" t="s">
        <v>97</v>
      </c>
    </row>
    <row r="62" spans="1:16" x14ac:dyDescent="0.2">
      <c r="A62" s="17" t="s">
        <v>34</v>
      </c>
      <c r="B62" s="21" t="s">
        <v>98</v>
      </c>
      <c r="C62" s="21" t="s">
        <v>99</v>
      </c>
      <c r="D62" s="17" t="s">
        <v>13</v>
      </c>
      <c r="E62" s="22" t="s">
        <v>100</v>
      </c>
      <c r="F62" s="23" t="s">
        <v>72</v>
      </c>
      <c r="G62" s="24">
        <v>12.35</v>
      </c>
      <c r="H62" s="24">
        <v>0</v>
      </c>
      <c r="I62" s="24">
        <f>ROUND(ROUND(H62,2)*ROUND(G62,2),2)</f>
        <v>0</v>
      </c>
      <c r="O62">
        <f>(I62*21)/100</f>
        <v>0</v>
      </c>
      <c r="P62" t="s">
        <v>11</v>
      </c>
    </row>
    <row r="63" spans="1:16" x14ac:dyDescent="0.2">
      <c r="A63" s="25" t="s">
        <v>38</v>
      </c>
      <c r="E63" s="26" t="s">
        <v>101</v>
      </c>
    </row>
    <row r="64" spans="1:16" ht="38.25" x14ac:dyDescent="0.2">
      <c r="A64" s="27" t="s">
        <v>39</v>
      </c>
      <c r="E64" s="28" t="s">
        <v>102</v>
      </c>
    </row>
    <row r="65" spans="1:18" ht="229.5" x14ac:dyDescent="0.2">
      <c r="A65" t="s">
        <v>41</v>
      </c>
      <c r="E65" s="26" t="s">
        <v>103</v>
      </c>
    </row>
    <row r="66" spans="1:18" x14ac:dyDescent="0.2">
      <c r="A66" s="17" t="s">
        <v>34</v>
      </c>
      <c r="B66" s="21" t="s">
        <v>104</v>
      </c>
      <c r="C66" s="21" t="s">
        <v>105</v>
      </c>
      <c r="D66" s="17" t="s">
        <v>13</v>
      </c>
      <c r="E66" s="22" t="s">
        <v>106</v>
      </c>
      <c r="F66" s="23" t="s">
        <v>107</v>
      </c>
      <c r="G66" s="24">
        <v>70</v>
      </c>
      <c r="H66" s="24">
        <v>0</v>
      </c>
      <c r="I66" s="24">
        <f>ROUND(ROUND(H66,2)*ROUND(G66,2),2)</f>
        <v>0</v>
      </c>
      <c r="O66">
        <f>(I66*21)/100</f>
        <v>0</v>
      </c>
      <c r="P66" t="s">
        <v>11</v>
      </c>
    </row>
    <row r="67" spans="1:18" x14ac:dyDescent="0.2">
      <c r="A67" s="25" t="s">
        <v>38</v>
      </c>
      <c r="E67" s="26" t="s">
        <v>108</v>
      </c>
    </row>
    <row r="68" spans="1:18" x14ac:dyDescent="0.2">
      <c r="A68" s="27" t="s">
        <v>39</v>
      </c>
      <c r="E68" s="28" t="s">
        <v>109</v>
      </c>
    </row>
    <row r="69" spans="1:18" ht="38.25" x14ac:dyDescent="0.2">
      <c r="A69" t="s">
        <v>41</v>
      </c>
      <c r="E69" s="26" t="s">
        <v>110</v>
      </c>
    </row>
    <row r="70" spans="1:18" x14ac:dyDescent="0.2">
      <c r="A70" s="17" t="s">
        <v>34</v>
      </c>
      <c r="B70" s="21" t="s">
        <v>111</v>
      </c>
      <c r="C70" s="21" t="s">
        <v>112</v>
      </c>
      <c r="D70" s="17" t="s">
        <v>13</v>
      </c>
      <c r="E70" s="22" t="s">
        <v>113</v>
      </c>
      <c r="F70" s="23" t="s">
        <v>107</v>
      </c>
      <c r="G70" s="24">
        <v>42</v>
      </c>
      <c r="H70" s="24">
        <v>0</v>
      </c>
      <c r="I70" s="24">
        <f>ROUND(ROUND(H70,2)*ROUND(G70,2),2)</f>
        <v>0</v>
      </c>
      <c r="O70">
        <f>(I70*21)/100</f>
        <v>0</v>
      </c>
      <c r="P70" t="s">
        <v>11</v>
      </c>
    </row>
    <row r="71" spans="1:18" x14ac:dyDescent="0.2">
      <c r="A71" s="25" t="s">
        <v>38</v>
      </c>
      <c r="E71" s="26" t="s">
        <v>13</v>
      </c>
    </row>
    <row r="72" spans="1:18" x14ac:dyDescent="0.2">
      <c r="A72" s="27" t="s">
        <v>39</v>
      </c>
      <c r="E72" s="28" t="s">
        <v>114</v>
      </c>
    </row>
    <row r="73" spans="1:18" ht="25.5" x14ac:dyDescent="0.2">
      <c r="A73" t="s">
        <v>41</v>
      </c>
      <c r="E73" s="26" t="s">
        <v>115</v>
      </c>
    </row>
    <row r="74" spans="1:18" ht="12.75" customHeight="1" x14ac:dyDescent="0.2">
      <c r="A74" s="10" t="s">
        <v>32</v>
      </c>
      <c r="B74" s="10"/>
      <c r="C74" s="29" t="s">
        <v>11</v>
      </c>
      <c r="D74" s="10"/>
      <c r="E74" s="19" t="s">
        <v>116</v>
      </c>
      <c r="F74" s="10"/>
      <c r="G74" s="10"/>
      <c r="H74" s="10"/>
      <c r="I74" s="30">
        <f>0+Q74</f>
        <v>0</v>
      </c>
      <c r="O74">
        <f>0+R74</f>
        <v>0</v>
      </c>
      <c r="Q74">
        <f>0+I75+I79+I83+I87+I91</f>
        <v>0</v>
      </c>
      <c r="R74">
        <f>0+O75+O79+O83+O87+O91</f>
        <v>0</v>
      </c>
    </row>
    <row r="75" spans="1:18" x14ac:dyDescent="0.2">
      <c r="A75" s="17" t="s">
        <v>34</v>
      </c>
      <c r="B75" s="21" t="s">
        <v>117</v>
      </c>
      <c r="C75" s="21" t="s">
        <v>118</v>
      </c>
      <c r="D75" s="17" t="s">
        <v>13</v>
      </c>
      <c r="E75" s="22" t="s">
        <v>119</v>
      </c>
      <c r="F75" s="23" t="s">
        <v>83</v>
      </c>
      <c r="G75" s="24">
        <v>262.8</v>
      </c>
      <c r="H75" s="24">
        <v>0</v>
      </c>
      <c r="I75" s="24">
        <f>ROUND(ROUND(H75,2)*ROUND(G75,2),2)</f>
        <v>0</v>
      </c>
      <c r="O75">
        <f>(I75*21)/100</f>
        <v>0</v>
      </c>
      <c r="P75" t="s">
        <v>11</v>
      </c>
    </row>
    <row r="76" spans="1:18" x14ac:dyDescent="0.2">
      <c r="A76" s="25" t="s">
        <v>38</v>
      </c>
      <c r="E76" s="26" t="s">
        <v>120</v>
      </c>
    </row>
    <row r="77" spans="1:18" x14ac:dyDescent="0.2">
      <c r="A77" s="27" t="s">
        <v>39</v>
      </c>
      <c r="E77" s="28" t="s">
        <v>121</v>
      </c>
    </row>
    <row r="78" spans="1:18" ht="63.75" x14ac:dyDescent="0.2">
      <c r="A78" t="s">
        <v>41</v>
      </c>
      <c r="E78" s="26" t="s">
        <v>122</v>
      </c>
    </row>
    <row r="79" spans="1:18" x14ac:dyDescent="0.2">
      <c r="A79" s="17" t="s">
        <v>34</v>
      </c>
      <c r="B79" s="21" t="s">
        <v>123</v>
      </c>
      <c r="C79" s="21" t="s">
        <v>124</v>
      </c>
      <c r="D79" s="17" t="s">
        <v>13</v>
      </c>
      <c r="E79" s="22" t="s">
        <v>125</v>
      </c>
      <c r="F79" s="23" t="s">
        <v>72</v>
      </c>
      <c r="G79" s="24">
        <v>4.66</v>
      </c>
      <c r="H79" s="24">
        <v>0</v>
      </c>
      <c r="I79" s="24">
        <f>ROUND(ROUND(H79,2)*ROUND(G79,2),2)</f>
        <v>0</v>
      </c>
      <c r="O79">
        <f>(I79*21)/100</f>
        <v>0</v>
      </c>
      <c r="P79" t="s">
        <v>11</v>
      </c>
    </row>
    <row r="80" spans="1:18" x14ac:dyDescent="0.2">
      <c r="A80" s="25" t="s">
        <v>38</v>
      </c>
      <c r="E80" s="26" t="s">
        <v>13</v>
      </c>
    </row>
    <row r="81" spans="1:18" ht="38.25" x14ac:dyDescent="0.2">
      <c r="A81" s="27" t="s">
        <v>39</v>
      </c>
      <c r="E81" s="28" t="s">
        <v>126</v>
      </c>
    </row>
    <row r="82" spans="1:18" ht="369.75" x14ac:dyDescent="0.2">
      <c r="A82" t="s">
        <v>41</v>
      </c>
      <c r="E82" s="26" t="s">
        <v>127</v>
      </c>
    </row>
    <row r="83" spans="1:18" x14ac:dyDescent="0.2">
      <c r="A83" s="17" t="s">
        <v>34</v>
      </c>
      <c r="B83" s="21" t="s">
        <v>128</v>
      </c>
      <c r="C83" s="21" t="s">
        <v>129</v>
      </c>
      <c r="D83" s="17" t="s">
        <v>13</v>
      </c>
      <c r="E83" s="22" t="s">
        <v>130</v>
      </c>
      <c r="F83" s="23" t="s">
        <v>37</v>
      </c>
      <c r="G83" s="24">
        <v>0.56000000000000005</v>
      </c>
      <c r="H83" s="24">
        <v>0</v>
      </c>
      <c r="I83" s="24">
        <f>ROUND(ROUND(H83,2)*ROUND(G83,2),2)</f>
        <v>0</v>
      </c>
      <c r="O83">
        <f>(I83*21)/100</f>
        <v>0</v>
      </c>
      <c r="P83" t="s">
        <v>11</v>
      </c>
    </row>
    <row r="84" spans="1:18" x14ac:dyDescent="0.2">
      <c r="A84" s="25" t="s">
        <v>38</v>
      </c>
      <c r="E84" s="26" t="s">
        <v>131</v>
      </c>
    </row>
    <row r="85" spans="1:18" x14ac:dyDescent="0.2">
      <c r="A85" s="27" t="s">
        <v>39</v>
      </c>
      <c r="E85" s="28" t="s">
        <v>132</v>
      </c>
    </row>
    <row r="86" spans="1:18" ht="267.75" x14ac:dyDescent="0.2">
      <c r="A86" t="s">
        <v>41</v>
      </c>
      <c r="E86" s="26" t="s">
        <v>133</v>
      </c>
    </row>
    <row r="87" spans="1:18" x14ac:dyDescent="0.2">
      <c r="A87" s="17" t="s">
        <v>34</v>
      </c>
      <c r="B87" s="21" t="s">
        <v>134</v>
      </c>
      <c r="C87" s="21" t="s">
        <v>135</v>
      </c>
      <c r="D87" s="17" t="s">
        <v>13</v>
      </c>
      <c r="E87" s="22" t="s">
        <v>136</v>
      </c>
      <c r="F87" s="23" t="s">
        <v>72</v>
      </c>
      <c r="G87" s="24">
        <v>6.57</v>
      </c>
      <c r="H87" s="24">
        <v>0</v>
      </c>
      <c r="I87" s="24">
        <f>ROUND(ROUND(H87,2)*ROUND(G87,2),2)</f>
        <v>0</v>
      </c>
      <c r="O87">
        <f>(I87*21)/100</f>
        <v>0</v>
      </c>
      <c r="P87" t="s">
        <v>11</v>
      </c>
    </row>
    <row r="88" spans="1:18" x14ac:dyDescent="0.2">
      <c r="A88" s="25" t="s">
        <v>38</v>
      </c>
      <c r="E88" s="26" t="s">
        <v>137</v>
      </c>
    </row>
    <row r="89" spans="1:18" x14ac:dyDescent="0.2">
      <c r="A89" s="27" t="s">
        <v>39</v>
      </c>
      <c r="E89" s="28" t="s">
        <v>138</v>
      </c>
    </row>
    <row r="90" spans="1:18" ht="89.25" x14ac:dyDescent="0.2">
      <c r="A90" t="s">
        <v>41</v>
      </c>
      <c r="E90" s="26" t="s">
        <v>139</v>
      </c>
    </row>
    <row r="91" spans="1:18" ht="25.5" x14ac:dyDescent="0.2">
      <c r="A91" s="17" t="s">
        <v>34</v>
      </c>
      <c r="B91" s="21" t="s">
        <v>140</v>
      </c>
      <c r="C91" s="21" t="s">
        <v>141</v>
      </c>
      <c r="D91" s="17" t="s">
        <v>13</v>
      </c>
      <c r="E91" s="22" t="s">
        <v>142</v>
      </c>
      <c r="F91" s="23" t="s">
        <v>62</v>
      </c>
      <c r="G91" s="24">
        <v>79.56</v>
      </c>
      <c r="H91" s="24">
        <v>0</v>
      </c>
      <c r="I91" s="24">
        <f>ROUND(ROUND(H91,2)*ROUND(G91,2),2)</f>
        <v>0</v>
      </c>
      <c r="O91">
        <f>(I91*21)/100</f>
        <v>0</v>
      </c>
      <c r="P91" t="s">
        <v>11</v>
      </c>
    </row>
    <row r="92" spans="1:18" x14ac:dyDescent="0.2">
      <c r="A92" s="25" t="s">
        <v>38</v>
      </c>
      <c r="E92" s="26" t="s">
        <v>143</v>
      </c>
    </row>
    <row r="93" spans="1:18" x14ac:dyDescent="0.2">
      <c r="A93" s="27" t="s">
        <v>39</v>
      </c>
      <c r="E93" s="28" t="s">
        <v>144</v>
      </c>
    </row>
    <row r="94" spans="1:18" ht="63.75" x14ac:dyDescent="0.2">
      <c r="A94" t="s">
        <v>41</v>
      </c>
      <c r="E94" s="26" t="s">
        <v>145</v>
      </c>
    </row>
    <row r="95" spans="1:18" ht="12.75" customHeight="1" x14ac:dyDescent="0.2">
      <c r="A95" s="10" t="s">
        <v>32</v>
      </c>
      <c r="B95" s="10"/>
      <c r="C95" s="29" t="s">
        <v>12</v>
      </c>
      <c r="D95" s="10"/>
      <c r="E95" s="19" t="s">
        <v>146</v>
      </c>
      <c r="F95" s="10"/>
      <c r="G95" s="10"/>
      <c r="H95" s="10"/>
      <c r="I95" s="30">
        <f>0+Q95</f>
        <v>0</v>
      </c>
      <c r="O95">
        <f>0+R95</f>
        <v>0</v>
      </c>
      <c r="Q95">
        <f>0+I96+I100+I104</f>
        <v>0</v>
      </c>
      <c r="R95">
        <f>0+O96+O100+O104</f>
        <v>0</v>
      </c>
    </row>
    <row r="96" spans="1:18" x14ac:dyDescent="0.2">
      <c r="A96" s="17" t="s">
        <v>34</v>
      </c>
      <c r="B96" s="21" t="s">
        <v>147</v>
      </c>
      <c r="C96" s="21" t="s">
        <v>148</v>
      </c>
      <c r="D96" s="17" t="s">
        <v>13</v>
      </c>
      <c r="E96" s="22" t="s">
        <v>149</v>
      </c>
      <c r="F96" s="23" t="s">
        <v>72</v>
      </c>
      <c r="G96" s="24">
        <v>3.59</v>
      </c>
      <c r="H96" s="24">
        <v>0</v>
      </c>
      <c r="I96" s="24">
        <f>ROUND(ROUND(H96,2)*ROUND(G96,2),2)</f>
        <v>0</v>
      </c>
      <c r="O96">
        <f>(I96*21)/100</f>
        <v>0</v>
      </c>
      <c r="P96" t="s">
        <v>11</v>
      </c>
    </row>
    <row r="97" spans="1:18" x14ac:dyDescent="0.2">
      <c r="A97" s="25" t="s">
        <v>38</v>
      </c>
      <c r="E97" s="26" t="s">
        <v>13</v>
      </c>
    </row>
    <row r="98" spans="1:18" x14ac:dyDescent="0.2">
      <c r="A98" s="27" t="s">
        <v>39</v>
      </c>
      <c r="E98" s="28" t="s">
        <v>150</v>
      </c>
    </row>
    <row r="99" spans="1:18" ht="382.5" x14ac:dyDescent="0.2">
      <c r="A99" t="s">
        <v>41</v>
      </c>
      <c r="E99" s="26" t="s">
        <v>151</v>
      </c>
    </row>
    <row r="100" spans="1:18" x14ac:dyDescent="0.2">
      <c r="A100" s="17" t="s">
        <v>34</v>
      </c>
      <c r="B100" s="21" t="s">
        <v>152</v>
      </c>
      <c r="C100" s="21" t="s">
        <v>153</v>
      </c>
      <c r="D100" s="17" t="s">
        <v>13</v>
      </c>
      <c r="E100" s="22" t="s">
        <v>154</v>
      </c>
      <c r="F100" s="23" t="s">
        <v>37</v>
      </c>
      <c r="G100" s="24">
        <v>0.54</v>
      </c>
      <c r="H100" s="24">
        <v>0</v>
      </c>
      <c r="I100" s="24">
        <f>ROUND(ROUND(H100,2)*ROUND(G100,2),2)</f>
        <v>0</v>
      </c>
      <c r="O100">
        <f>(I100*21)/100</f>
        <v>0</v>
      </c>
      <c r="P100" t="s">
        <v>11</v>
      </c>
    </row>
    <row r="101" spans="1:18" x14ac:dyDescent="0.2">
      <c r="A101" s="25" t="s">
        <v>38</v>
      </c>
      <c r="E101" s="26" t="s">
        <v>155</v>
      </c>
    </row>
    <row r="102" spans="1:18" x14ac:dyDescent="0.2">
      <c r="A102" s="27" t="s">
        <v>39</v>
      </c>
      <c r="E102" s="28" t="s">
        <v>156</v>
      </c>
    </row>
    <row r="103" spans="1:18" ht="242.25" x14ac:dyDescent="0.2">
      <c r="A103" t="s">
        <v>41</v>
      </c>
      <c r="E103" s="26" t="s">
        <v>157</v>
      </c>
    </row>
    <row r="104" spans="1:18" ht="25.5" x14ac:dyDescent="0.2">
      <c r="A104" s="17" t="s">
        <v>34</v>
      </c>
      <c r="B104" s="21" t="s">
        <v>158</v>
      </c>
      <c r="C104" s="21" t="s">
        <v>159</v>
      </c>
      <c r="D104" s="17" t="s">
        <v>13</v>
      </c>
      <c r="E104" s="22" t="s">
        <v>160</v>
      </c>
      <c r="F104" s="23" t="s">
        <v>37</v>
      </c>
      <c r="G104" s="24">
        <v>7.0000000000000007E-2</v>
      </c>
      <c r="H104" s="24">
        <v>0</v>
      </c>
      <c r="I104" s="24">
        <f>ROUND(ROUND(H104,2)*ROUND(G104,2),2)</f>
        <v>0</v>
      </c>
      <c r="O104">
        <f>(I104*21)/100</f>
        <v>0</v>
      </c>
      <c r="P104" t="s">
        <v>11</v>
      </c>
    </row>
    <row r="105" spans="1:18" x14ac:dyDescent="0.2">
      <c r="A105" s="25" t="s">
        <v>38</v>
      </c>
      <c r="E105" s="26" t="s">
        <v>161</v>
      </c>
    </row>
    <row r="106" spans="1:18" x14ac:dyDescent="0.2">
      <c r="A106" s="27" t="s">
        <v>39</v>
      </c>
      <c r="E106" s="28" t="s">
        <v>162</v>
      </c>
    </row>
    <row r="107" spans="1:18" ht="51" x14ac:dyDescent="0.2">
      <c r="A107" t="s">
        <v>41</v>
      </c>
      <c r="E107" s="26" t="s">
        <v>163</v>
      </c>
    </row>
    <row r="108" spans="1:18" ht="12.75" customHeight="1" x14ac:dyDescent="0.2">
      <c r="A108" s="10" t="s">
        <v>32</v>
      </c>
      <c r="B108" s="10"/>
      <c r="C108" s="29" t="s">
        <v>22</v>
      </c>
      <c r="D108" s="10"/>
      <c r="E108" s="19" t="s">
        <v>164</v>
      </c>
      <c r="F108" s="10"/>
      <c r="G108" s="10"/>
      <c r="H108" s="10"/>
      <c r="I108" s="30">
        <f>0+Q108</f>
        <v>0</v>
      </c>
      <c r="O108">
        <f>0+R108</f>
        <v>0</v>
      </c>
      <c r="Q108">
        <f>0+I109+I113+I117+I121</f>
        <v>0</v>
      </c>
      <c r="R108">
        <f>0+O109+O113+O117+O121</f>
        <v>0</v>
      </c>
    </row>
    <row r="109" spans="1:18" x14ac:dyDescent="0.2">
      <c r="A109" s="17" t="s">
        <v>34</v>
      </c>
      <c r="B109" s="21" t="s">
        <v>165</v>
      </c>
      <c r="C109" s="21" t="s">
        <v>166</v>
      </c>
      <c r="D109" s="17" t="s">
        <v>13</v>
      </c>
      <c r="E109" s="22" t="s">
        <v>167</v>
      </c>
      <c r="F109" s="23" t="s">
        <v>37</v>
      </c>
      <c r="G109" s="24">
        <v>7.25</v>
      </c>
      <c r="H109" s="24">
        <v>0</v>
      </c>
      <c r="I109" s="24">
        <f>ROUND(ROUND(H109,2)*ROUND(G109,2),2)</f>
        <v>0</v>
      </c>
      <c r="O109">
        <f>(I109*21)/100</f>
        <v>0</v>
      </c>
      <c r="P109" t="s">
        <v>11</v>
      </c>
    </row>
    <row r="110" spans="1:18" ht="51" x14ac:dyDescent="0.2">
      <c r="A110" s="25" t="s">
        <v>38</v>
      </c>
      <c r="E110" s="26" t="s">
        <v>168</v>
      </c>
    </row>
    <row r="111" spans="1:18" x14ac:dyDescent="0.2">
      <c r="A111" s="27" t="s">
        <v>39</v>
      </c>
      <c r="E111" s="28" t="s">
        <v>169</v>
      </c>
    </row>
    <row r="112" spans="1:18" ht="293.25" x14ac:dyDescent="0.2">
      <c r="A112" t="s">
        <v>41</v>
      </c>
      <c r="E112" s="26" t="s">
        <v>170</v>
      </c>
    </row>
    <row r="113" spans="1:18" x14ac:dyDescent="0.2">
      <c r="A113" s="17" t="s">
        <v>34</v>
      </c>
      <c r="B113" s="21" t="s">
        <v>171</v>
      </c>
      <c r="C113" s="21" t="s">
        <v>172</v>
      </c>
      <c r="D113" s="17" t="s">
        <v>13</v>
      </c>
      <c r="E113" s="22" t="s">
        <v>173</v>
      </c>
      <c r="F113" s="23" t="s">
        <v>72</v>
      </c>
      <c r="G113" s="24">
        <v>2.25</v>
      </c>
      <c r="H113" s="24">
        <v>0</v>
      </c>
      <c r="I113" s="24">
        <f>ROUND(ROUND(H113,2)*ROUND(G113,2),2)</f>
        <v>0</v>
      </c>
      <c r="O113">
        <f>(I113*21)/100</f>
        <v>0</v>
      </c>
      <c r="P113" t="s">
        <v>11</v>
      </c>
    </row>
    <row r="114" spans="1:18" x14ac:dyDescent="0.2">
      <c r="A114" s="25" t="s">
        <v>38</v>
      </c>
      <c r="E114" s="26" t="s">
        <v>174</v>
      </c>
    </row>
    <row r="115" spans="1:18" x14ac:dyDescent="0.2">
      <c r="A115" s="27" t="s">
        <v>39</v>
      </c>
      <c r="E115" s="28" t="s">
        <v>175</v>
      </c>
    </row>
    <row r="116" spans="1:18" ht="229.5" x14ac:dyDescent="0.2">
      <c r="A116" t="s">
        <v>41</v>
      </c>
      <c r="E116" s="26" t="s">
        <v>176</v>
      </c>
    </row>
    <row r="117" spans="1:18" x14ac:dyDescent="0.2">
      <c r="A117" s="17" t="s">
        <v>34</v>
      </c>
      <c r="B117" s="21" t="s">
        <v>177</v>
      </c>
      <c r="C117" s="21" t="s">
        <v>178</v>
      </c>
      <c r="D117" s="17" t="s">
        <v>13</v>
      </c>
      <c r="E117" s="22" t="s">
        <v>179</v>
      </c>
      <c r="F117" s="23" t="s">
        <v>72</v>
      </c>
      <c r="G117" s="24">
        <v>1.72</v>
      </c>
      <c r="H117" s="24">
        <v>0</v>
      </c>
      <c r="I117" s="24">
        <f>ROUND(ROUND(H117,2)*ROUND(G117,2),2)</f>
        <v>0</v>
      </c>
      <c r="O117">
        <f>(I117*21)/100</f>
        <v>0</v>
      </c>
      <c r="P117" t="s">
        <v>11</v>
      </c>
    </row>
    <row r="118" spans="1:18" x14ac:dyDescent="0.2">
      <c r="A118" s="25" t="s">
        <v>38</v>
      </c>
      <c r="E118" s="26" t="s">
        <v>180</v>
      </c>
    </row>
    <row r="119" spans="1:18" x14ac:dyDescent="0.2">
      <c r="A119" s="27" t="s">
        <v>39</v>
      </c>
      <c r="E119" s="28" t="s">
        <v>181</v>
      </c>
    </row>
    <row r="120" spans="1:18" ht="369.75" x14ac:dyDescent="0.2">
      <c r="A120" t="s">
        <v>41</v>
      </c>
      <c r="E120" s="26" t="s">
        <v>182</v>
      </c>
    </row>
    <row r="121" spans="1:18" x14ac:dyDescent="0.2">
      <c r="A121" s="17" t="s">
        <v>34</v>
      </c>
      <c r="B121" s="21" t="s">
        <v>183</v>
      </c>
      <c r="C121" s="21" t="s">
        <v>184</v>
      </c>
      <c r="D121" s="17" t="s">
        <v>13</v>
      </c>
      <c r="E121" s="22" t="s">
        <v>185</v>
      </c>
      <c r="F121" s="23" t="s">
        <v>72</v>
      </c>
      <c r="G121" s="24">
        <v>1.5</v>
      </c>
      <c r="H121" s="24">
        <v>0</v>
      </c>
      <c r="I121" s="24">
        <f>ROUND(ROUND(H121,2)*ROUND(G121,2),2)</f>
        <v>0</v>
      </c>
      <c r="O121">
        <f>(I121*21)/100</f>
        <v>0</v>
      </c>
      <c r="P121" t="s">
        <v>11</v>
      </c>
    </row>
    <row r="122" spans="1:18" x14ac:dyDescent="0.2">
      <c r="A122" s="25" t="s">
        <v>38</v>
      </c>
      <c r="E122" s="26" t="s">
        <v>186</v>
      </c>
    </row>
    <row r="123" spans="1:18" x14ac:dyDescent="0.2">
      <c r="A123" s="27" t="s">
        <v>39</v>
      </c>
      <c r="E123" s="28" t="s">
        <v>187</v>
      </c>
    </row>
    <row r="124" spans="1:18" ht="369.75" x14ac:dyDescent="0.2">
      <c r="A124" t="s">
        <v>41</v>
      </c>
      <c r="E124" s="26" t="s">
        <v>182</v>
      </c>
    </row>
    <row r="125" spans="1:18" ht="12.75" customHeight="1" x14ac:dyDescent="0.2">
      <c r="A125" s="10" t="s">
        <v>32</v>
      </c>
      <c r="B125" s="10"/>
      <c r="C125" s="29" t="s">
        <v>24</v>
      </c>
      <c r="D125" s="10"/>
      <c r="E125" s="19" t="s">
        <v>188</v>
      </c>
      <c r="F125" s="10"/>
      <c r="G125" s="10"/>
      <c r="H125" s="10"/>
      <c r="I125" s="30">
        <f>0+Q125</f>
        <v>0</v>
      </c>
      <c r="O125">
        <f>0+R125</f>
        <v>0</v>
      </c>
      <c r="Q125">
        <f>0+I126+I130+I134+I138+I142+I146+I150+I154</f>
        <v>0</v>
      </c>
      <c r="R125">
        <f>0+O126+O130+O134+O138+O142+O146+O150+O154</f>
        <v>0</v>
      </c>
    </row>
    <row r="126" spans="1:18" x14ac:dyDescent="0.2">
      <c r="A126" s="17" t="s">
        <v>34</v>
      </c>
      <c r="B126" s="21" t="s">
        <v>189</v>
      </c>
      <c r="C126" s="21" t="s">
        <v>190</v>
      </c>
      <c r="D126" s="17" t="s">
        <v>13</v>
      </c>
      <c r="E126" s="22" t="s">
        <v>191</v>
      </c>
      <c r="F126" s="23" t="s">
        <v>107</v>
      </c>
      <c r="G126" s="24">
        <v>13</v>
      </c>
      <c r="H126" s="24">
        <v>0</v>
      </c>
      <c r="I126" s="24">
        <f>ROUND(ROUND(H126,2)*ROUND(G126,2),2)</f>
        <v>0</v>
      </c>
      <c r="O126">
        <f>(I126*21)/100</f>
        <v>0</v>
      </c>
      <c r="P126" t="s">
        <v>11</v>
      </c>
    </row>
    <row r="127" spans="1:18" x14ac:dyDescent="0.2">
      <c r="A127" s="25" t="s">
        <v>38</v>
      </c>
      <c r="E127" s="26" t="s">
        <v>192</v>
      </c>
    </row>
    <row r="128" spans="1:18" x14ac:dyDescent="0.2">
      <c r="A128" s="27" t="s">
        <v>39</v>
      </c>
      <c r="E128" s="28" t="s">
        <v>193</v>
      </c>
    </row>
    <row r="129" spans="1:16" ht="127.5" x14ac:dyDescent="0.2">
      <c r="A129" t="s">
        <v>41</v>
      </c>
      <c r="E129" s="26" t="s">
        <v>194</v>
      </c>
    </row>
    <row r="130" spans="1:16" x14ac:dyDescent="0.2">
      <c r="A130" s="17" t="s">
        <v>34</v>
      </c>
      <c r="B130" s="21" t="s">
        <v>195</v>
      </c>
      <c r="C130" s="21" t="s">
        <v>196</v>
      </c>
      <c r="D130" s="17" t="s">
        <v>13</v>
      </c>
      <c r="E130" s="22" t="s">
        <v>197</v>
      </c>
      <c r="F130" s="23" t="s">
        <v>107</v>
      </c>
      <c r="G130" s="24">
        <v>78</v>
      </c>
      <c r="H130" s="24">
        <v>0</v>
      </c>
      <c r="I130" s="24">
        <f>ROUND(ROUND(H130,2)*ROUND(G130,2),2)</f>
        <v>0</v>
      </c>
      <c r="O130">
        <f>(I130*21)/100</f>
        <v>0</v>
      </c>
      <c r="P130" t="s">
        <v>11</v>
      </c>
    </row>
    <row r="131" spans="1:16" x14ac:dyDescent="0.2">
      <c r="A131" s="25" t="s">
        <v>38</v>
      </c>
      <c r="E131" s="26" t="s">
        <v>13</v>
      </c>
    </row>
    <row r="132" spans="1:16" ht="38.25" x14ac:dyDescent="0.2">
      <c r="A132" s="27" t="s">
        <v>39</v>
      </c>
      <c r="E132" s="28" t="s">
        <v>198</v>
      </c>
    </row>
    <row r="133" spans="1:16" ht="51" x14ac:dyDescent="0.2">
      <c r="A133" t="s">
        <v>41</v>
      </c>
      <c r="E133" s="26" t="s">
        <v>199</v>
      </c>
    </row>
    <row r="134" spans="1:16" x14ac:dyDescent="0.2">
      <c r="A134" s="17" t="s">
        <v>34</v>
      </c>
      <c r="B134" s="21" t="s">
        <v>200</v>
      </c>
      <c r="C134" s="21" t="s">
        <v>201</v>
      </c>
      <c r="D134" s="17" t="s">
        <v>13</v>
      </c>
      <c r="E134" s="22" t="s">
        <v>202</v>
      </c>
      <c r="F134" s="23" t="s">
        <v>107</v>
      </c>
      <c r="G134" s="24">
        <v>13</v>
      </c>
      <c r="H134" s="24">
        <v>0</v>
      </c>
      <c r="I134" s="24">
        <f>ROUND(ROUND(H134,2)*ROUND(G134,2),2)</f>
        <v>0</v>
      </c>
      <c r="O134">
        <f>(I134*21)/100</f>
        <v>0</v>
      </c>
      <c r="P134" t="s">
        <v>11</v>
      </c>
    </row>
    <row r="135" spans="1:16" x14ac:dyDescent="0.2">
      <c r="A135" s="25" t="s">
        <v>38</v>
      </c>
      <c r="E135" s="26" t="s">
        <v>13</v>
      </c>
    </row>
    <row r="136" spans="1:16" x14ac:dyDescent="0.2">
      <c r="A136" s="27" t="s">
        <v>39</v>
      </c>
      <c r="E136" s="28" t="s">
        <v>193</v>
      </c>
    </row>
    <row r="137" spans="1:16" ht="51" x14ac:dyDescent="0.2">
      <c r="A137" t="s">
        <v>41</v>
      </c>
      <c r="E137" s="26" t="s">
        <v>203</v>
      </c>
    </row>
    <row r="138" spans="1:16" x14ac:dyDescent="0.2">
      <c r="A138" s="17" t="s">
        <v>34</v>
      </c>
      <c r="B138" s="21" t="s">
        <v>204</v>
      </c>
      <c r="C138" s="21" t="s">
        <v>205</v>
      </c>
      <c r="D138" s="17" t="s">
        <v>13</v>
      </c>
      <c r="E138" s="22" t="s">
        <v>206</v>
      </c>
      <c r="F138" s="23" t="s">
        <v>107</v>
      </c>
      <c r="G138" s="24">
        <v>13</v>
      </c>
      <c r="H138" s="24">
        <v>0</v>
      </c>
      <c r="I138" s="24">
        <f>ROUND(ROUND(H138,2)*ROUND(G138,2),2)</f>
        <v>0</v>
      </c>
      <c r="O138">
        <f>(I138*21)/100</f>
        <v>0</v>
      </c>
      <c r="P138" t="s">
        <v>11</v>
      </c>
    </row>
    <row r="139" spans="1:16" x14ac:dyDescent="0.2">
      <c r="A139" s="25" t="s">
        <v>38</v>
      </c>
      <c r="E139" s="26" t="s">
        <v>13</v>
      </c>
    </row>
    <row r="140" spans="1:16" x14ac:dyDescent="0.2">
      <c r="A140" s="27" t="s">
        <v>39</v>
      </c>
      <c r="E140" s="28" t="s">
        <v>193</v>
      </c>
    </row>
    <row r="141" spans="1:16" ht="51" x14ac:dyDescent="0.2">
      <c r="A141" t="s">
        <v>41</v>
      </c>
      <c r="E141" s="26" t="s">
        <v>203</v>
      </c>
    </row>
    <row r="142" spans="1:16" x14ac:dyDescent="0.2">
      <c r="A142" s="17" t="s">
        <v>34</v>
      </c>
      <c r="B142" s="21" t="s">
        <v>207</v>
      </c>
      <c r="C142" s="21" t="s">
        <v>208</v>
      </c>
      <c r="D142" s="17" t="s">
        <v>13</v>
      </c>
      <c r="E142" s="22" t="s">
        <v>209</v>
      </c>
      <c r="F142" s="23" t="s">
        <v>107</v>
      </c>
      <c r="G142" s="24">
        <v>13</v>
      </c>
      <c r="H142" s="24">
        <v>0</v>
      </c>
      <c r="I142" s="24">
        <f>ROUND(ROUND(H142,2)*ROUND(G142,2),2)</f>
        <v>0</v>
      </c>
      <c r="O142">
        <f>(I142*21)/100</f>
        <v>0</v>
      </c>
      <c r="P142" t="s">
        <v>11</v>
      </c>
    </row>
    <row r="143" spans="1:16" x14ac:dyDescent="0.2">
      <c r="A143" s="25" t="s">
        <v>38</v>
      </c>
      <c r="E143" s="26" t="s">
        <v>13</v>
      </c>
    </row>
    <row r="144" spans="1:16" x14ac:dyDescent="0.2">
      <c r="A144" s="27" t="s">
        <v>39</v>
      </c>
      <c r="E144" s="28" t="s">
        <v>193</v>
      </c>
    </row>
    <row r="145" spans="1:18" ht="140.25" x14ac:dyDescent="0.2">
      <c r="A145" t="s">
        <v>41</v>
      </c>
      <c r="E145" s="26" t="s">
        <v>210</v>
      </c>
    </row>
    <row r="146" spans="1:18" x14ac:dyDescent="0.2">
      <c r="A146" s="17" t="s">
        <v>34</v>
      </c>
      <c r="B146" s="21" t="s">
        <v>211</v>
      </c>
      <c r="C146" s="21" t="s">
        <v>212</v>
      </c>
      <c r="D146" s="17" t="s">
        <v>13</v>
      </c>
      <c r="E146" s="22" t="s">
        <v>213</v>
      </c>
      <c r="F146" s="23" t="s">
        <v>107</v>
      </c>
      <c r="G146" s="24">
        <v>13</v>
      </c>
      <c r="H146" s="24">
        <v>0</v>
      </c>
      <c r="I146" s="24">
        <f>ROUND(ROUND(H146,2)*ROUND(G146,2),2)</f>
        <v>0</v>
      </c>
      <c r="O146">
        <f>(I146*21)/100</f>
        <v>0</v>
      </c>
      <c r="P146" t="s">
        <v>11</v>
      </c>
    </row>
    <row r="147" spans="1:18" x14ac:dyDescent="0.2">
      <c r="A147" s="25" t="s">
        <v>38</v>
      </c>
      <c r="E147" s="26" t="s">
        <v>13</v>
      </c>
    </row>
    <row r="148" spans="1:18" x14ac:dyDescent="0.2">
      <c r="A148" s="27" t="s">
        <v>39</v>
      </c>
      <c r="E148" s="28" t="s">
        <v>193</v>
      </c>
    </row>
    <row r="149" spans="1:18" ht="140.25" x14ac:dyDescent="0.2">
      <c r="A149" t="s">
        <v>41</v>
      </c>
      <c r="E149" s="26" t="s">
        <v>210</v>
      </c>
    </row>
    <row r="150" spans="1:18" x14ac:dyDescent="0.2">
      <c r="A150" s="17" t="s">
        <v>34</v>
      </c>
      <c r="B150" s="21" t="s">
        <v>214</v>
      </c>
      <c r="C150" s="21" t="s">
        <v>215</v>
      </c>
      <c r="D150" s="17" t="s">
        <v>13</v>
      </c>
      <c r="E150" s="22" t="s">
        <v>216</v>
      </c>
      <c r="F150" s="23" t="s">
        <v>72</v>
      </c>
      <c r="G150" s="24">
        <v>1.95</v>
      </c>
      <c r="H150" s="24">
        <v>0</v>
      </c>
      <c r="I150" s="24">
        <f>ROUND(ROUND(H150,2)*ROUND(G150,2),2)</f>
        <v>0</v>
      </c>
      <c r="O150">
        <f>(I150*21)/100</f>
        <v>0</v>
      </c>
      <c r="P150" t="s">
        <v>11</v>
      </c>
    </row>
    <row r="151" spans="1:18" x14ac:dyDescent="0.2">
      <c r="A151" s="25" t="s">
        <v>38</v>
      </c>
      <c r="E151" s="26" t="s">
        <v>217</v>
      </c>
    </row>
    <row r="152" spans="1:18" x14ac:dyDescent="0.2">
      <c r="A152" s="27" t="s">
        <v>39</v>
      </c>
      <c r="E152" s="28" t="s">
        <v>218</v>
      </c>
    </row>
    <row r="153" spans="1:18" ht="216.75" x14ac:dyDescent="0.2">
      <c r="A153" t="s">
        <v>41</v>
      </c>
      <c r="E153" s="26" t="s">
        <v>219</v>
      </c>
    </row>
    <row r="154" spans="1:18" x14ac:dyDescent="0.2">
      <c r="A154" s="17" t="s">
        <v>34</v>
      </c>
      <c r="B154" s="21" t="s">
        <v>220</v>
      </c>
      <c r="C154" s="21" t="s">
        <v>221</v>
      </c>
      <c r="D154" s="17" t="s">
        <v>13</v>
      </c>
      <c r="E154" s="22" t="s">
        <v>222</v>
      </c>
      <c r="F154" s="23" t="s">
        <v>107</v>
      </c>
      <c r="G154" s="24">
        <v>44.06</v>
      </c>
      <c r="H154" s="24">
        <v>0</v>
      </c>
      <c r="I154" s="24">
        <f>ROUND(ROUND(H154,2)*ROUND(G154,2),2)</f>
        <v>0</v>
      </c>
      <c r="O154">
        <f>(I154*21)/100</f>
        <v>0</v>
      </c>
      <c r="P154" t="s">
        <v>11</v>
      </c>
    </row>
    <row r="155" spans="1:18" x14ac:dyDescent="0.2">
      <c r="A155" s="25" t="s">
        <v>38</v>
      </c>
      <c r="E155" s="26" t="s">
        <v>223</v>
      </c>
    </row>
    <row r="156" spans="1:18" ht="63.75" x14ac:dyDescent="0.2">
      <c r="A156" s="27" t="s">
        <v>39</v>
      </c>
      <c r="E156" s="28" t="s">
        <v>224</v>
      </c>
    </row>
    <row r="157" spans="1:18" ht="165.75" x14ac:dyDescent="0.2">
      <c r="A157" t="s">
        <v>41</v>
      </c>
      <c r="E157" s="26" t="s">
        <v>225</v>
      </c>
    </row>
    <row r="158" spans="1:18" ht="12.75" customHeight="1" x14ac:dyDescent="0.2">
      <c r="A158" s="10" t="s">
        <v>32</v>
      </c>
      <c r="B158" s="10"/>
      <c r="C158" s="29" t="s">
        <v>26</v>
      </c>
      <c r="D158" s="10"/>
      <c r="E158" s="19" t="s">
        <v>226</v>
      </c>
      <c r="F158" s="10"/>
      <c r="G158" s="10"/>
      <c r="H158" s="10"/>
      <c r="I158" s="30">
        <f>0+Q158</f>
        <v>0</v>
      </c>
      <c r="O158">
        <f>0+R158</f>
        <v>0</v>
      </c>
      <c r="Q158">
        <f>0+I159+I163+I167+I171+I175+I179</f>
        <v>0</v>
      </c>
      <c r="R158">
        <f>0+O159+O163+O167+O171+O175+O179</f>
        <v>0</v>
      </c>
    </row>
    <row r="159" spans="1:18" ht="25.5" x14ac:dyDescent="0.2">
      <c r="A159" s="17" t="s">
        <v>34</v>
      </c>
      <c r="B159" s="21" t="s">
        <v>227</v>
      </c>
      <c r="C159" s="21" t="s">
        <v>228</v>
      </c>
      <c r="D159" s="17" t="s">
        <v>13</v>
      </c>
      <c r="E159" s="22" t="s">
        <v>229</v>
      </c>
      <c r="F159" s="23" t="s">
        <v>107</v>
      </c>
      <c r="G159" s="24">
        <v>65.7</v>
      </c>
      <c r="H159" s="24">
        <v>0</v>
      </c>
      <c r="I159" s="24">
        <f>ROUND(ROUND(H159,2)*ROUND(G159,2),2)</f>
        <v>0</v>
      </c>
      <c r="O159">
        <f>(I159*21)/100</f>
        <v>0</v>
      </c>
      <c r="P159" t="s">
        <v>11</v>
      </c>
    </row>
    <row r="160" spans="1:18" ht="25.5" x14ac:dyDescent="0.2">
      <c r="A160" s="25" t="s">
        <v>38</v>
      </c>
      <c r="E160" s="26" t="s">
        <v>230</v>
      </c>
    </row>
    <row r="161" spans="1:16" x14ac:dyDescent="0.2">
      <c r="A161" s="27" t="s">
        <v>39</v>
      </c>
      <c r="E161" s="28" t="s">
        <v>231</v>
      </c>
    </row>
    <row r="162" spans="1:16" ht="76.5" x14ac:dyDescent="0.2">
      <c r="A162" t="s">
        <v>41</v>
      </c>
      <c r="E162" s="26" t="s">
        <v>232</v>
      </c>
    </row>
    <row r="163" spans="1:16" ht="25.5" x14ac:dyDescent="0.2">
      <c r="A163" s="17" t="s">
        <v>34</v>
      </c>
      <c r="B163" s="21" t="s">
        <v>233</v>
      </c>
      <c r="C163" s="21" t="s">
        <v>234</v>
      </c>
      <c r="D163" s="17" t="s">
        <v>13</v>
      </c>
      <c r="E163" s="22" t="s">
        <v>235</v>
      </c>
      <c r="F163" s="23" t="s">
        <v>107</v>
      </c>
      <c r="G163" s="24">
        <v>26.28</v>
      </c>
      <c r="H163" s="24">
        <v>0</v>
      </c>
      <c r="I163" s="24">
        <f>ROUND(ROUND(H163,2)*ROUND(G163,2),2)</f>
        <v>0</v>
      </c>
      <c r="O163">
        <f>(I163*21)/100</f>
        <v>0</v>
      </c>
      <c r="P163" t="s">
        <v>11</v>
      </c>
    </row>
    <row r="164" spans="1:16" ht="25.5" x14ac:dyDescent="0.2">
      <c r="A164" s="25" t="s">
        <v>38</v>
      </c>
      <c r="E164" s="26" t="s">
        <v>236</v>
      </c>
    </row>
    <row r="165" spans="1:16" x14ac:dyDescent="0.2">
      <c r="A165" s="27" t="s">
        <v>39</v>
      </c>
      <c r="E165" s="28" t="s">
        <v>237</v>
      </c>
    </row>
    <row r="166" spans="1:16" ht="76.5" x14ac:dyDescent="0.2">
      <c r="A166" t="s">
        <v>41</v>
      </c>
      <c r="E166" s="26" t="s">
        <v>232</v>
      </c>
    </row>
    <row r="167" spans="1:16" ht="25.5" x14ac:dyDescent="0.2">
      <c r="A167" s="17" t="s">
        <v>34</v>
      </c>
      <c r="B167" s="21" t="s">
        <v>238</v>
      </c>
      <c r="C167" s="21" t="s">
        <v>239</v>
      </c>
      <c r="D167" s="17" t="s">
        <v>13</v>
      </c>
      <c r="E167" s="22" t="s">
        <v>240</v>
      </c>
      <c r="F167" s="23" t="s">
        <v>107</v>
      </c>
      <c r="G167" s="24">
        <v>13.14</v>
      </c>
      <c r="H167" s="24">
        <v>0</v>
      </c>
      <c r="I167" s="24">
        <f>ROUND(ROUND(H167,2)*ROUND(G167,2),2)</f>
        <v>0</v>
      </c>
      <c r="O167">
        <f>(I167*21)/100</f>
        <v>0</v>
      </c>
      <c r="P167" t="s">
        <v>11</v>
      </c>
    </row>
    <row r="168" spans="1:16" ht="25.5" x14ac:dyDescent="0.2">
      <c r="A168" s="25" t="s">
        <v>38</v>
      </c>
      <c r="E168" s="26" t="s">
        <v>241</v>
      </c>
    </row>
    <row r="169" spans="1:16" x14ac:dyDescent="0.2">
      <c r="A169" s="27" t="s">
        <v>39</v>
      </c>
      <c r="E169" s="28" t="s">
        <v>242</v>
      </c>
    </row>
    <row r="170" spans="1:16" ht="76.5" x14ac:dyDescent="0.2">
      <c r="A170" t="s">
        <v>41</v>
      </c>
      <c r="E170" s="26" t="s">
        <v>232</v>
      </c>
    </row>
    <row r="171" spans="1:16" x14ac:dyDescent="0.2">
      <c r="A171" s="17" t="s">
        <v>34</v>
      </c>
      <c r="B171" s="21" t="s">
        <v>243</v>
      </c>
      <c r="C171" s="21" t="s">
        <v>244</v>
      </c>
      <c r="D171" s="17" t="s">
        <v>13</v>
      </c>
      <c r="E171" s="22" t="s">
        <v>245</v>
      </c>
      <c r="F171" s="23" t="s">
        <v>107</v>
      </c>
      <c r="G171" s="24">
        <v>105.12</v>
      </c>
      <c r="H171" s="24">
        <v>0</v>
      </c>
      <c r="I171" s="24">
        <f>ROUND(ROUND(H171,2)*ROUND(G171,2),2)</f>
        <v>0</v>
      </c>
      <c r="O171">
        <f>(I171*21)/100</f>
        <v>0</v>
      </c>
      <c r="P171" t="s">
        <v>11</v>
      </c>
    </row>
    <row r="172" spans="1:16" ht="25.5" x14ac:dyDescent="0.2">
      <c r="A172" s="25" t="s">
        <v>38</v>
      </c>
      <c r="E172" s="26" t="s">
        <v>246</v>
      </c>
    </row>
    <row r="173" spans="1:16" x14ac:dyDescent="0.2">
      <c r="A173" s="27" t="s">
        <v>39</v>
      </c>
      <c r="E173" s="28" t="s">
        <v>247</v>
      </c>
    </row>
    <row r="174" spans="1:16" ht="76.5" x14ac:dyDescent="0.2">
      <c r="A174" t="s">
        <v>41</v>
      </c>
      <c r="E174" s="26" t="s">
        <v>232</v>
      </c>
    </row>
    <row r="175" spans="1:16" x14ac:dyDescent="0.2">
      <c r="A175" s="17" t="s">
        <v>34</v>
      </c>
      <c r="B175" s="21" t="s">
        <v>248</v>
      </c>
      <c r="C175" s="21" t="s">
        <v>249</v>
      </c>
      <c r="D175" s="17" t="s">
        <v>13</v>
      </c>
      <c r="E175" s="22" t="s">
        <v>250</v>
      </c>
      <c r="F175" s="23" t="s">
        <v>107</v>
      </c>
      <c r="G175" s="24">
        <v>116.2</v>
      </c>
      <c r="H175" s="24">
        <v>0</v>
      </c>
      <c r="I175" s="24">
        <f>ROUND(ROUND(H175,2)*ROUND(G175,2),2)</f>
        <v>0</v>
      </c>
      <c r="O175">
        <f>(I175*21)/100</f>
        <v>0</v>
      </c>
      <c r="P175" t="s">
        <v>11</v>
      </c>
    </row>
    <row r="176" spans="1:16" x14ac:dyDescent="0.2">
      <c r="A176" s="25" t="s">
        <v>38</v>
      </c>
      <c r="E176" s="26" t="s">
        <v>251</v>
      </c>
    </row>
    <row r="177" spans="1:18" x14ac:dyDescent="0.2">
      <c r="A177" s="27" t="s">
        <v>39</v>
      </c>
      <c r="E177" s="28" t="s">
        <v>13</v>
      </c>
    </row>
    <row r="178" spans="1:18" ht="76.5" x14ac:dyDescent="0.2">
      <c r="A178" t="s">
        <v>41</v>
      </c>
      <c r="E178" s="26" t="s">
        <v>232</v>
      </c>
    </row>
    <row r="179" spans="1:18" x14ac:dyDescent="0.2">
      <c r="A179" s="17" t="s">
        <v>34</v>
      </c>
      <c r="B179" s="21" t="s">
        <v>252</v>
      </c>
      <c r="C179" s="21" t="s">
        <v>253</v>
      </c>
      <c r="D179" s="17" t="s">
        <v>13</v>
      </c>
      <c r="E179" s="22" t="s">
        <v>254</v>
      </c>
      <c r="F179" s="23" t="s">
        <v>107</v>
      </c>
      <c r="G179" s="24">
        <v>26.28</v>
      </c>
      <c r="H179" s="24">
        <v>0</v>
      </c>
      <c r="I179" s="24">
        <f>ROUND(ROUND(H179,2)*ROUND(G179,2),2)</f>
        <v>0</v>
      </c>
      <c r="O179">
        <f>(I179*21)/100</f>
        <v>0</v>
      </c>
      <c r="P179" t="s">
        <v>11</v>
      </c>
    </row>
    <row r="180" spans="1:18" ht="25.5" x14ac:dyDescent="0.2">
      <c r="A180" s="25" t="s">
        <v>38</v>
      </c>
      <c r="E180" s="26" t="s">
        <v>255</v>
      </c>
    </row>
    <row r="181" spans="1:18" x14ac:dyDescent="0.2">
      <c r="A181" s="27" t="s">
        <v>39</v>
      </c>
      <c r="E181" s="28" t="s">
        <v>237</v>
      </c>
    </row>
    <row r="182" spans="1:18" ht="63.75" x14ac:dyDescent="0.2">
      <c r="A182" t="s">
        <v>41</v>
      </c>
      <c r="E182" s="26" t="s">
        <v>256</v>
      </c>
    </row>
    <row r="183" spans="1:18" ht="12.75" customHeight="1" x14ac:dyDescent="0.2">
      <c r="A183" s="10" t="s">
        <v>32</v>
      </c>
      <c r="B183" s="10"/>
      <c r="C183" s="29" t="s">
        <v>59</v>
      </c>
      <c r="D183" s="10"/>
      <c r="E183" s="19" t="s">
        <v>257</v>
      </c>
      <c r="F183" s="10"/>
      <c r="G183" s="10"/>
      <c r="H183" s="10"/>
      <c r="I183" s="30">
        <f>0+Q183</f>
        <v>0</v>
      </c>
      <c r="O183">
        <f>0+R183</f>
        <v>0</v>
      </c>
      <c r="Q183">
        <f>0+I184+I188+I192+I196+I200</f>
        <v>0</v>
      </c>
      <c r="R183">
        <f>0+O184+O188+O192+O196+O200</f>
        <v>0</v>
      </c>
    </row>
    <row r="184" spans="1:18" ht="25.5" x14ac:dyDescent="0.2">
      <c r="A184" s="17" t="s">
        <v>34</v>
      </c>
      <c r="B184" s="21" t="s">
        <v>258</v>
      </c>
      <c r="C184" s="21" t="s">
        <v>259</v>
      </c>
      <c r="D184" s="17" t="s">
        <v>13</v>
      </c>
      <c r="E184" s="22" t="s">
        <v>260</v>
      </c>
      <c r="F184" s="23" t="s">
        <v>107</v>
      </c>
      <c r="G184" s="24">
        <v>20.8</v>
      </c>
      <c r="H184" s="24">
        <v>0</v>
      </c>
      <c r="I184" s="24">
        <f>ROUND(ROUND(H184,2)*ROUND(G184,2),2)</f>
        <v>0</v>
      </c>
      <c r="O184">
        <f>(I184*21)/100</f>
        <v>0</v>
      </c>
      <c r="P184" t="s">
        <v>11</v>
      </c>
    </row>
    <row r="185" spans="1:18" x14ac:dyDescent="0.2">
      <c r="A185" s="25" t="s">
        <v>38</v>
      </c>
      <c r="E185" s="26" t="s">
        <v>261</v>
      </c>
    </row>
    <row r="186" spans="1:18" x14ac:dyDescent="0.2">
      <c r="A186" s="27" t="s">
        <v>39</v>
      </c>
      <c r="E186" s="28" t="s">
        <v>262</v>
      </c>
    </row>
    <row r="187" spans="1:18" ht="191.25" x14ac:dyDescent="0.2">
      <c r="A187" t="s">
        <v>41</v>
      </c>
      <c r="E187" s="26" t="s">
        <v>263</v>
      </c>
    </row>
    <row r="188" spans="1:18" x14ac:dyDescent="0.2">
      <c r="A188" s="17" t="s">
        <v>34</v>
      </c>
      <c r="B188" s="21" t="s">
        <v>264</v>
      </c>
      <c r="C188" s="21" t="s">
        <v>265</v>
      </c>
      <c r="D188" s="17" t="s">
        <v>13</v>
      </c>
      <c r="E188" s="22" t="s">
        <v>266</v>
      </c>
      <c r="F188" s="23" t="s">
        <v>107</v>
      </c>
      <c r="G188" s="24">
        <v>26</v>
      </c>
      <c r="H188" s="24">
        <v>0</v>
      </c>
      <c r="I188" s="24">
        <f>ROUND(ROUND(H188,2)*ROUND(G188,2),2)</f>
        <v>0</v>
      </c>
      <c r="O188">
        <f>(I188*21)/100</f>
        <v>0</v>
      </c>
      <c r="P188" t="s">
        <v>11</v>
      </c>
    </row>
    <row r="189" spans="1:18" x14ac:dyDescent="0.2">
      <c r="A189" s="25" t="s">
        <v>38</v>
      </c>
      <c r="E189" s="26" t="s">
        <v>267</v>
      </c>
    </row>
    <row r="190" spans="1:18" x14ac:dyDescent="0.2">
      <c r="A190" s="27" t="s">
        <v>39</v>
      </c>
      <c r="E190" s="28" t="s">
        <v>268</v>
      </c>
    </row>
    <row r="191" spans="1:18" ht="38.25" x14ac:dyDescent="0.2">
      <c r="A191" t="s">
        <v>41</v>
      </c>
      <c r="E191" s="26" t="s">
        <v>269</v>
      </c>
    </row>
    <row r="192" spans="1:18" x14ac:dyDescent="0.2">
      <c r="A192" s="17" t="s">
        <v>34</v>
      </c>
      <c r="B192" s="21" t="s">
        <v>270</v>
      </c>
      <c r="C192" s="21" t="s">
        <v>271</v>
      </c>
      <c r="D192" s="17" t="s">
        <v>13</v>
      </c>
      <c r="E192" s="22" t="s">
        <v>272</v>
      </c>
      <c r="F192" s="23" t="s">
        <v>62</v>
      </c>
      <c r="G192" s="24">
        <v>2</v>
      </c>
      <c r="H192" s="24">
        <v>0</v>
      </c>
      <c r="I192" s="24">
        <f>ROUND(ROUND(H192,2)*ROUND(G192,2),2)</f>
        <v>0</v>
      </c>
      <c r="O192">
        <f>(I192*21)/100</f>
        <v>0</v>
      </c>
      <c r="P192" t="s">
        <v>11</v>
      </c>
    </row>
    <row r="193" spans="1:18" x14ac:dyDescent="0.2">
      <c r="A193" s="25" t="s">
        <v>38</v>
      </c>
      <c r="E193" s="26" t="s">
        <v>273</v>
      </c>
    </row>
    <row r="194" spans="1:18" x14ac:dyDescent="0.2">
      <c r="A194" s="27" t="s">
        <v>39</v>
      </c>
      <c r="E194" s="28" t="s">
        <v>13</v>
      </c>
    </row>
    <row r="195" spans="1:18" ht="153" x14ac:dyDescent="0.2">
      <c r="A195" t="s">
        <v>41</v>
      </c>
      <c r="E195" s="26" t="s">
        <v>274</v>
      </c>
    </row>
    <row r="196" spans="1:18" x14ac:dyDescent="0.2">
      <c r="A196" s="17" t="s">
        <v>34</v>
      </c>
      <c r="B196" s="21" t="s">
        <v>275</v>
      </c>
      <c r="C196" s="21" t="s">
        <v>276</v>
      </c>
      <c r="D196" s="17" t="s">
        <v>13</v>
      </c>
      <c r="E196" s="22" t="s">
        <v>277</v>
      </c>
      <c r="F196" s="23" t="s">
        <v>107</v>
      </c>
      <c r="G196" s="24">
        <v>7</v>
      </c>
      <c r="H196" s="24">
        <v>0</v>
      </c>
      <c r="I196" s="24">
        <f>ROUND(ROUND(H196,2)*ROUND(G196,2),2)</f>
        <v>0</v>
      </c>
      <c r="O196">
        <f>(I196*21)/100</f>
        <v>0</v>
      </c>
      <c r="P196" t="s">
        <v>11</v>
      </c>
    </row>
    <row r="197" spans="1:18" ht="25.5" x14ac:dyDescent="0.2">
      <c r="A197" s="25" t="s">
        <v>38</v>
      </c>
      <c r="E197" s="26" t="s">
        <v>278</v>
      </c>
    </row>
    <row r="198" spans="1:18" x14ac:dyDescent="0.2">
      <c r="A198" s="27" t="s">
        <v>39</v>
      </c>
      <c r="E198" s="28" t="s">
        <v>279</v>
      </c>
    </row>
    <row r="199" spans="1:18" ht="89.25" x14ac:dyDescent="0.2">
      <c r="A199" t="s">
        <v>41</v>
      </c>
      <c r="E199" s="26" t="s">
        <v>280</v>
      </c>
    </row>
    <row r="200" spans="1:18" x14ac:dyDescent="0.2">
      <c r="A200" s="17" t="s">
        <v>34</v>
      </c>
      <c r="B200" s="21" t="s">
        <v>281</v>
      </c>
      <c r="C200" s="21" t="s">
        <v>282</v>
      </c>
      <c r="D200" s="17" t="s">
        <v>13</v>
      </c>
      <c r="E200" s="22" t="s">
        <v>283</v>
      </c>
      <c r="F200" s="23" t="s">
        <v>107</v>
      </c>
      <c r="G200" s="24">
        <v>5.7</v>
      </c>
      <c r="H200" s="24">
        <v>0</v>
      </c>
      <c r="I200" s="24">
        <f>ROUND(ROUND(H200,2)*ROUND(G200,2),2)</f>
        <v>0</v>
      </c>
      <c r="O200">
        <f>(I200*21)/100</f>
        <v>0</v>
      </c>
      <c r="P200" t="s">
        <v>11</v>
      </c>
    </row>
    <row r="201" spans="1:18" x14ac:dyDescent="0.2">
      <c r="A201" s="25" t="s">
        <v>38</v>
      </c>
      <c r="E201" s="26" t="s">
        <v>284</v>
      </c>
    </row>
    <row r="202" spans="1:18" x14ac:dyDescent="0.2">
      <c r="A202" s="27" t="s">
        <v>39</v>
      </c>
      <c r="E202" s="28" t="s">
        <v>285</v>
      </c>
    </row>
    <row r="203" spans="1:18" ht="38.25" x14ac:dyDescent="0.2">
      <c r="A203" t="s">
        <v>41</v>
      </c>
      <c r="E203" s="26" t="s">
        <v>286</v>
      </c>
    </row>
    <row r="204" spans="1:18" ht="12.75" customHeight="1" x14ac:dyDescent="0.2">
      <c r="A204" s="10" t="s">
        <v>32</v>
      </c>
      <c r="B204" s="10"/>
      <c r="C204" s="29" t="s">
        <v>29</v>
      </c>
      <c r="D204" s="10"/>
      <c r="E204" s="19" t="s">
        <v>287</v>
      </c>
      <c r="F204" s="10"/>
      <c r="G204" s="10"/>
      <c r="H204" s="10"/>
      <c r="I204" s="30">
        <f>0+Q204</f>
        <v>0</v>
      </c>
      <c r="O204">
        <f>0+R204</f>
        <v>0</v>
      </c>
      <c r="Q204">
        <f>0+I205+I209+I213+I217+I221+I225+I229+I233+I237+I241+I245+I249+I253+I257+I261+I265+I269+I273</f>
        <v>0</v>
      </c>
      <c r="R204">
        <f>0+O205+O209+O213+O217+O221+O225+O229+O233+O237+O241+O245+O249+O253+O257+O261+O265+O269+O273</f>
        <v>0</v>
      </c>
    </row>
    <row r="205" spans="1:18" ht="25.5" x14ac:dyDescent="0.2">
      <c r="A205" s="17" t="s">
        <v>34</v>
      </c>
      <c r="B205" s="21" t="s">
        <v>288</v>
      </c>
      <c r="C205" s="21" t="s">
        <v>289</v>
      </c>
      <c r="D205" s="17" t="s">
        <v>13</v>
      </c>
      <c r="E205" s="22" t="s">
        <v>290</v>
      </c>
      <c r="F205" s="23" t="s">
        <v>83</v>
      </c>
      <c r="G205" s="24">
        <v>30</v>
      </c>
      <c r="H205" s="24">
        <v>0</v>
      </c>
      <c r="I205" s="24">
        <f>ROUND(ROUND(H205,2)*ROUND(G205,2),2)</f>
        <v>0</v>
      </c>
      <c r="O205">
        <f>(I205*21)/100</f>
        <v>0</v>
      </c>
      <c r="P205" t="s">
        <v>11</v>
      </c>
    </row>
    <row r="206" spans="1:18" x14ac:dyDescent="0.2">
      <c r="A206" s="25" t="s">
        <v>38</v>
      </c>
      <c r="E206" s="26" t="s">
        <v>291</v>
      </c>
    </row>
    <row r="207" spans="1:18" x14ac:dyDescent="0.2">
      <c r="A207" s="27" t="s">
        <v>39</v>
      </c>
      <c r="E207" s="28" t="s">
        <v>13</v>
      </c>
    </row>
    <row r="208" spans="1:18" ht="89.25" x14ac:dyDescent="0.2">
      <c r="A208" t="s">
        <v>41</v>
      </c>
      <c r="E208" s="26" t="s">
        <v>292</v>
      </c>
    </row>
    <row r="209" spans="1:16" x14ac:dyDescent="0.2">
      <c r="A209" s="17" t="s">
        <v>34</v>
      </c>
      <c r="B209" s="21" t="s">
        <v>293</v>
      </c>
      <c r="C209" s="21" t="s">
        <v>294</v>
      </c>
      <c r="D209" s="17" t="s">
        <v>13</v>
      </c>
      <c r="E209" s="22" t="s">
        <v>295</v>
      </c>
      <c r="F209" s="23" t="s">
        <v>83</v>
      </c>
      <c r="G209" s="24">
        <v>30</v>
      </c>
      <c r="H209" s="24">
        <v>0</v>
      </c>
      <c r="I209" s="24">
        <f>ROUND(ROUND(H209,2)*ROUND(G209,2),2)</f>
        <v>0</v>
      </c>
      <c r="O209">
        <f>(I209*21)/100</f>
        <v>0</v>
      </c>
      <c r="P209" t="s">
        <v>11</v>
      </c>
    </row>
    <row r="210" spans="1:16" x14ac:dyDescent="0.2">
      <c r="A210" s="25" t="s">
        <v>38</v>
      </c>
      <c r="E210" s="26" t="s">
        <v>296</v>
      </c>
    </row>
    <row r="211" spans="1:16" x14ac:dyDescent="0.2">
      <c r="A211" s="27" t="s">
        <v>39</v>
      </c>
      <c r="E211" s="28" t="s">
        <v>13</v>
      </c>
    </row>
    <row r="212" spans="1:16" ht="38.25" x14ac:dyDescent="0.2">
      <c r="A212" t="s">
        <v>41</v>
      </c>
      <c r="E212" s="26" t="s">
        <v>297</v>
      </c>
    </row>
    <row r="213" spans="1:16" x14ac:dyDescent="0.2">
      <c r="A213" s="17" t="s">
        <v>34</v>
      </c>
      <c r="B213" s="21" t="s">
        <v>298</v>
      </c>
      <c r="C213" s="21" t="s">
        <v>299</v>
      </c>
      <c r="D213" s="17" t="s">
        <v>13</v>
      </c>
      <c r="E213" s="22" t="s">
        <v>300</v>
      </c>
      <c r="F213" s="23" t="s">
        <v>83</v>
      </c>
      <c r="G213" s="24">
        <v>17.600000000000001</v>
      </c>
      <c r="H213" s="24">
        <v>0</v>
      </c>
      <c r="I213" s="24">
        <f>ROUND(ROUND(H213,2)*ROUND(G213,2),2)</f>
        <v>0</v>
      </c>
      <c r="O213">
        <f>(I213*21)/100</f>
        <v>0</v>
      </c>
      <c r="P213" t="s">
        <v>11</v>
      </c>
    </row>
    <row r="214" spans="1:16" ht="25.5" x14ac:dyDescent="0.2">
      <c r="A214" s="25" t="s">
        <v>38</v>
      </c>
      <c r="E214" s="26" t="s">
        <v>301</v>
      </c>
    </row>
    <row r="215" spans="1:16" x14ac:dyDescent="0.2">
      <c r="A215" s="27" t="s">
        <v>39</v>
      </c>
      <c r="E215" s="28" t="s">
        <v>302</v>
      </c>
    </row>
    <row r="216" spans="1:16" ht="63.75" x14ac:dyDescent="0.2">
      <c r="A216" t="s">
        <v>41</v>
      </c>
      <c r="E216" s="26" t="s">
        <v>303</v>
      </c>
    </row>
    <row r="217" spans="1:16" x14ac:dyDescent="0.2">
      <c r="A217" s="17" t="s">
        <v>34</v>
      </c>
      <c r="B217" s="21" t="s">
        <v>304</v>
      </c>
      <c r="C217" s="21" t="s">
        <v>305</v>
      </c>
      <c r="D217" s="17" t="s">
        <v>13</v>
      </c>
      <c r="E217" s="22" t="s">
        <v>306</v>
      </c>
      <c r="F217" s="23" t="s">
        <v>83</v>
      </c>
      <c r="G217" s="24">
        <v>35.79</v>
      </c>
      <c r="H217" s="24">
        <v>0</v>
      </c>
      <c r="I217" s="24">
        <f>ROUND(ROUND(H217,2)*ROUND(G217,2),2)</f>
        <v>0</v>
      </c>
      <c r="O217">
        <f>(I217*21)/100</f>
        <v>0</v>
      </c>
      <c r="P217" t="s">
        <v>11</v>
      </c>
    </row>
    <row r="218" spans="1:16" x14ac:dyDescent="0.2">
      <c r="A218" s="25" t="s">
        <v>38</v>
      </c>
      <c r="E218" s="26" t="s">
        <v>307</v>
      </c>
    </row>
    <row r="219" spans="1:16" ht="38.25" x14ac:dyDescent="0.2">
      <c r="A219" s="27" t="s">
        <v>39</v>
      </c>
      <c r="E219" s="28" t="s">
        <v>308</v>
      </c>
    </row>
    <row r="220" spans="1:16" ht="63.75" x14ac:dyDescent="0.2">
      <c r="A220" t="s">
        <v>41</v>
      </c>
      <c r="E220" s="26" t="s">
        <v>303</v>
      </c>
    </row>
    <row r="221" spans="1:16" ht="25.5" x14ac:dyDescent="0.2">
      <c r="A221" s="17" t="s">
        <v>34</v>
      </c>
      <c r="B221" s="21" t="s">
        <v>309</v>
      </c>
      <c r="C221" s="21" t="s">
        <v>310</v>
      </c>
      <c r="D221" s="17" t="s">
        <v>13</v>
      </c>
      <c r="E221" s="22" t="s">
        <v>311</v>
      </c>
      <c r="F221" s="23" t="s">
        <v>62</v>
      </c>
      <c r="G221" s="24">
        <v>2</v>
      </c>
      <c r="H221" s="24">
        <v>0</v>
      </c>
      <c r="I221" s="24">
        <f>ROUND(ROUND(H221,2)*ROUND(G221,2),2)</f>
        <v>0</v>
      </c>
      <c r="O221">
        <f>(I221*21)/100</f>
        <v>0</v>
      </c>
      <c r="P221" t="s">
        <v>11</v>
      </c>
    </row>
    <row r="222" spans="1:16" x14ac:dyDescent="0.2">
      <c r="A222" s="25" t="s">
        <v>38</v>
      </c>
      <c r="E222" s="26" t="s">
        <v>13</v>
      </c>
    </row>
    <row r="223" spans="1:16" x14ac:dyDescent="0.2">
      <c r="A223" s="27" t="s">
        <v>39</v>
      </c>
      <c r="E223" s="28" t="s">
        <v>13</v>
      </c>
    </row>
    <row r="224" spans="1:16" ht="63.75" x14ac:dyDescent="0.2">
      <c r="A224" t="s">
        <v>41</v>
      </c>
      <c r="E224" s="26" t="s">
        <v>312</v>
      </c>
    </row>
    <row r="225" spans="1:16" ht="25.5" x14ac:dyDescent="0.2">
      <c r="A225" s="17" t="s">
        <v>34</v>
      </c>
      <c r="B225" s="21" t="s">
        <v>313</v>
      </c>
      <c r="C225" s="21" t="s">
        <v>314</v>
      </c>
      <c r="D225" s="17" t="s">
        <v>13</v>
      </c>
      <c r="E225" s="22" t="s">
        <v>315</v>
      </c>
      <c r="F225" s="23" t="s">
        <v>62</v>
      </c>
      <c r="G225" s="24">
        <v>2</v>
      </c>
      <c r="H225" s="24">
        <v>0</v>
      </c>
      <c r="I225" s="24">
        <f>ROUND(ROUND(H225,2)*ROUND(G225,2),2)</f>
        <v>0</v>
      </c>
      <c r="O225">
        <f>(I225*21)/100</f>
        <v>0</v>
      </c>
      <c r="P225" t="s">
        <v>11</v>
      </c>
    </row>
    <row r="226" spans="1:16" x14ac:dyDescent="0.2">
      <c r="A226" s="25" t="s">
        <v>38</v>
      </c>
      <c r="E226" s="26" t="s">
        <v>13</v>
      </c>
    </row>
    <row r="227" spans="1:16" x14ac:dyDescent="0.2">
      <c r="A227" s="27" t="s">
        <v>39</v>
      </c>
      <c r="E227" s="28" t="s">
        <v>13</v>
      </c>
    </row>
    <row r="228" spans="1:16" ht="25.5" x14ac:dyDescent="0.2">
      <c r="A228" t="s">
        <v>41</v>
      </c>
      <c r="E228" s="26" t="s">
        <v>316</v>
      </c>
    </row>
    <row r="229" spans="1:16" x14ac:dyDescent="0.2">
      <c r="A229" s="17" t="s">
        <v>34</v>
      </c>
      <c r="B229" s="21" t="s">
        <v>317</v>
      </c>
      <c r="C229" s="21" t="s">
        <v>318</v>
      </c>
      <c r="D229" s="17" t="s">
        <v>13</v>
      </c>
      <c r="E229" s="22" t="s">
        <v>319</v>
      </c>
      <c r="F229" s="23" t="s">
        <v>83</v>
      </c>
      <c r="G229" s="24">
        <v>33</v>
      </c>
      <c r="H229" s="24">
        <v>0</v>
      </c>
      <c r="I229" s="24">
        <f>ROUND(ROUND(H229,2)*ROUND(G229,2),2)</f>
        <v>0</v>
      </c>
      <c r="O229">
        <f>(I229*21)/100</f>
        <v>0</v>
      </c>
      <c r="P229" t="s">
        <v>11</v>
      </c>
    </row>
    <row r="230" spans="1:16" x14ac:dyDescent="0.2">
      <c r="A230" s="25" t="s">
        <v>38</v>
      </c>
      <c r="E230" s="26" t="s">
        <v>320</v>
      </c>
    </row>
    <row r="231" spans="1:16" x14ac:dyDescent="0.2">
      <c r="A231" s="27" t="s">
        <v>39</v>
      </c>
      <c r="E231" s="28" t="s">
        <v>321</v>
      </c>
    </row>
    <row r="232" spans="1:16" ht="63.75" x14ac:dyDescent="0.2">
      <c r="A232" t="s">
        <v>41</v>
      </c>
      <c r="E232" s="26" t="s">
        <v>322</v>
      </c>
    </row>
    <row r="233" spans="1:16" x14ac:dyDescent="0.2">
      <c r="A233" s="17" t="s">
        <v>34</v>
      </c>
      <c r="B233" s="21" t="s">
        <v>323</v>
      </c>
      <c r="C233" s="21" t="s">
        <v>324</v>
      </c>
      <c r="D233" s="17" t="s">
        <v>13</v>
      </c>
      <c r="E233" s="22" t="s">
        <v>325</v>
      </c>
      <c r="F233" s="23" t="s">
        <v>83</v>
      </c>
      <c r="G233" s="24">
        <v>33</v>
      </c>
      <c r="H233" s="24">
        <v>0</v>
      </c>
      <c r="I233" s="24">
        <f>ROUND(ROUND(H233,2)*ROUND(G233,2),2)</f>
        <v>0</v>
      </c>
      <c r="O233">
        <f>(I233*21)/100</f>
        <v>0</v>
      </c>
      <c r="P233" t="s">
        <v>11</v>
      </c>
    </row>
    <row r="234" spans="1:16" x14ac:dyDescent="0.2">
      <c r="A234" s="25" t="s">
        <v>38</v>
      </c>
      <c r="E234" s="26" t="s">
        <v>326</v>
      </c>
    </row>
    <row r="235" spans="1:16" x14ac:dyDescent="0.2">
      <c r="A235" s="27" t="s">
        <v>39</v>
      </c>
      <c r="E235" s="28" t="s">
        <v>321</v>
      </c>
    </row>
    <row r="236" spans="1:16" ht="25.5" x14ac:dyDescent="0.2">
      <c r="A236" t="s">
        <v>41</v>
      </c>
      <c r="E236" s="26" t="s">
        <v>327</v>
      </c>
    </row>
    <row r="237" spans="1:16" x14ac:dyDescent="0.2">
      <c r="A237" s="17" t="s">
        <v>34</v>
      </c>
      <c r="B237" s="21" t="s">
        <v>328</v>
      </c>
      <c r="C237" s="21" t="s">
        <v>329</v>
      </c>
      <c r="D237" s="17" t="s">
        <v>13</v>
      </c>
      <c r="E237" s="22" t="s">
        <v>330</v>
      </c>
      <c r="F237" s="23" t="s">
        <v>331</v>
      </c>
      <c r="G237" s="24">
        <v>1980</v>
      </c>
      <c r="H237" s="24">
        <v>0</v>
      </c>
      <c r="I237" s="24">
        <f>ROUND(ROUND(H237,2)*ROUND(G237,2),2)</f>
        <v>0</v>
      </c>
      <c r="O237">
        <f>(I237*21)/100</f>
        <v>0</v>
      </c>
      <c r="P237" t="s">
        <v>11</v>
      </c>
    </row>
    <row r="238" spans="1:16" x14ac:dyDescent="0.2">
      <c r="A238" s="25" t="s">
        <v>38</v>
      </c>
      <c r="E238" s="26" t="s">
        <v>332</v>
      </c>
    </row>
    <row r="239" spans="1:16" x14ac:dyDescent="0.2">
      <c r="A239" s="27" t="s">
        <v>39</v>
      </c>
      <c r="E239" s="28" t="s">
        <v>333</v>
      </c>
    </row>
    <row r="240" spans="1:16" ht="25.5" x14ac:dyDescent="0.2">
      <c r="A240" t="s">
        <v>41</v>
      </c>
      <c r="E240" s="26" t="s">
        <v>334</v>
      </c>
    </row>
    <row r="241" spans="1:16" x14ac:dyDescent="0.2">
      <c r="A241" s="17" t="s">
        <v>34</v>
      </c>
      <c r="B241" s="21" t="s">
        <v>335</v>
      </c>
      <c r="C241" s="21" t="s">
        <v>336</v>
      </c>
      <c r="D241" s="17" t="s">
        <v>13</v>
      </c>
      <c r="E241" s="22" t="s">
        <v>337</v>
      </c>
      <c r="F241" s="23" t="s">
        <v>83</v>
      </c>
      <c r="G241" s="24">
        <v>25</v>
      </c>
      <c r="H241" s="24">
        <v>0</v>
      </c>
      <c r="I241" s="24">
        <f>ROUND(ROUND(H241,2)*ROUND(G241,2),2)</f>
        <v>0</v>
      </c>
      <c r="O241">
        <f>(I241*21)/100</f>
        <v>0</v>
      </c>
      <c r="P241" t="s">
        <v>11</v>
      </c>
    </row>
    <row r="242" spans="1:16" x14ac:dyDescent="0.2">
      <c r="A242" s="25" t="s">
        <v>38</v>
      </c>
      <c r="E242" s="26" t="s">
        <v>338</v>
      </c>
    </row>
    <row r="243" spans="1:16" x14ac:dyDescent="0.2">
      <c r="A243" s="27" t="s">
        <v>39</v>
      </c>
      <c r="E243" s="28" t="s">
        <v>13</v>
      </c>
    </row>
    <row r="244" spans="1:16" ht="51" x14ac:dyDescent="0.2">
      <c r="A244" t="s">
        <v>41</v>
      </c>
      <c r="E244" s="26" t="s">
        <v>339</v>
      </c>
    </row>
    <row r="245" spans="1:16" x14ac:dyDescent="0.2">
      <c r="A245" s="17" t="s">
        <v>34</v>
      </c>
      <c r="B245" s="21" t="s">
        <v>340</v>
      </c>
      <c r="C245" s="21" t="s">
        <v>341</v>
      </c>
      <c r="D245" s="17" t="s">
        <v>13</v>
      </c>
      <c r="E245" s="22" t="s">
        <v>342</v>
      </c>
      <c r="F245" s="23" t="s">
        <v>83</v>
      </c>
      <c r="G245" s="24">
        <v>51</v>
      </c>
      <c r="H245" s="24">
        <v>0</v>
      </c>
      <c r="I245" s="24">
        <f>ROUND(ROUND(H245,2)*ROUND(G245,2),2)</f>
        <v>0</v>
      </c>
      <c r="O245">
        <f>(I245*21)/100</f>
        <v>0</v>
      </c>
      <c r="P245" t="s">
        <v>11</v>
      </c>
    </row>
    <row r="246" spans="1:16" x14ac:dyDescent="0.2">
      <c r="A246" s="25" t="s">
        <v>38</v>
      </c>
      <c r="E246" s="26" t="s">
        <v>13</v>
      </c>
    </row>
    <row r="247" spans="1:16" ht="38.25" x14ac:dyDescent="0.2">
      <c r="A247" s="27" t="s">
        <v>39</v>
      </c>
      <c r="E247" s="28" t="s">
        <v>343</v>
      </c>
    </row>
    <row r="248" spans="1:16" ht="25.5" x14ac:dyDescent="0.2">
      <c r="A248" t="s">
        <v>41</v>
      </c>
      <c r="E248" s="26" t="s">
        <v>344</v>
      </c>
    </row>
    <row r="249" spans="1:16" x14ac:dyDescent="0.2">
      <c r="A249" s="17" t="s">
        <v>34</v>
      </c>
      <c r="B249" s="21" t="s">
        <v>345</v>
      </c>
      <c r="C249" s="21" t="s">
        <v>346</v>
      </c>
      <c r="D249" s="17" t="s">
        <v>13</v>
      </c>
      <c r="E249" s="22" t="s">
        <v>347</v>
      </c>
      <c r="F249" s="23" t="s">
        <v>83</v>
      </c>
      <c r="G249" s="24">
        <v>51</v>
      </c>
      <c r="H249" s="24">
        <v>0</v>
      </c>
      <c r="I249" s="24">
        <f>ROUND(ROUND(H249,2)*ROUND(G249,2),2)</f>
        <v>0</v>
      </c>
      <c r="O249">
        <f>(I249*21)/100</f>
        <v>0</v>
      </c>
      <c r="P249" t="s">
        <v>11</v>
      </c>
    </row>
    <row r="250" spans="1:16" x14ac:dyDescent="0.2">
      <c r="A250" s="25" t="s">
        <v>38</v>
      </c>
      <c r="E250" s="26" t="s">
        <v>13</v>
      </c>
    </row>
    <row r="251" spans="1:16" ht="38.25" x14ac:dyDescent="0.2">
      <c r="A251" s="27" t="s">
        <v>39</v>
      </c>
      <c r="E251" s="28" t="s">
        <v>343</v>
      </c>
    </row>
    <row r="252" spans="1:16" ht="38.25" x14ac:dyDescent="0.2">
      <c r="A252" t="s">
        <v>41</v>
      </c>
      <c r="E252" s="26" t="s">
        <v>348</v>
      </c>
    </row>
    <row r="253" spans="1:16" x14ac:dyDescent="0.2">
      <c r="A253" s="17" t="s">
        <v>34</v>
      </c>
      <c r="B253" s="21" t="s">
        <v>349</v>
      </c>
      <c r="C253" s="21" t="s">
        <v>350</v>
      </c>
      <c r="D253" s="17" t="s">
        <v>13</v>
      </c>
      <c r="E253" s="22" t="s">
        <v>351</v>
      </c>
      <c r="F253" s="23" t="s">
        <v>107</v>
      </c>
      <c r="G253" s="24">
        <v>131.4</v>
      </c>
      <c r="H253" s="24">
        <v>0</v>
      </c>
      <c r="I253" s="24">
        <f>ROUND(ROUND(H253,2)*ROUND(G253,2),2)</f>
        <v>0</v>
      </c>
      <c r="O253">
        <f>(I253*21)/100</f>
        <v>0</v>
      </c>
      <c r="P253" t="s">
        <v>11</v>
      </c>
    </row>
    <row r="254" spans="1:16" x14ac:dyDescent="0.2">
      <c r="A254" s="25" t="s">
        <v>38</v>
      </c>
      <c r="E254" s="26" t="s">
        <v>13</v>
      </c>
    </row>
    <row r="255" spans="1:16" ht="63.75" x14ac:dyDescent="0.2">
      <c r="A255" s="27" t="s">
        <v>39</v>
      </c>
      <c r="E255" s="28" t="s">
        <v>352</v>
      </c>
    </row>
    <row r="256" spans="1:16" ht="25.5" x14ac:dyDescent="0.2">
      <c r="A256" t="s">
        <v>41</v>
      </c>
      <c r="E256" s="26" t="s">
        <v>353</v>
      </c>
    </row>
    <row r="257" spans="1:16" x14ac:dyDescent="0.2">
      <c r="A257" s="17" t="s">
        <v>34</v>
      </c>
      <c r="B257" s="21" t="s">
        <v>354</v>
      </c>
      <c r="C257" s="21" t="s">
        <v>355</v>
      </c>
      <c r="D257" s="17" t="s">
        <v>13</v>
      </c>
      <c r="E257" s="22" t="s">
        <v>356</v>
      </c>
      <c r="F257" s="23" t="s">
        <v>72</v>
      </c>
      <c r="G257" s="24">
        <v>1.33</v>
      </c>
      <c r="H257" s="24">
        <v>0</v>
      </c>
      <c r="I257" s="24">
        <f>ROUND(ROUND(H257,2)*ROUND(G257,2),2)</f>
        <v>0</v>
      </c>
      <c r="O257">
        <f>(I257*21)/100</f>
        <v>0</v>
      </c>
      <c r="P257" t="s">
        <v>11</v>
      </c>
    </row>
    <row r="258" spans="1:16" x14ac:dyDescent="0.2">
      <c r="A258" s="25" t="s">
        <v>38</v>
      </c>
      <c r="E258" s="26" t="s">
        <v>13</v>
      </c>
    </row>
    <row r="259" spans="1:16" ht="25.5" x14ac:dyDescent="0.2">
      <c r="A259" s="27" t="s">
        <v>39</v>
      </c>
      <c r="E259" s="28" t="s">
        <v>357</v>
      </c>
    </row>
    <row r="260" spans="1:16" ht="114.75" x14ac:dyDescent="0.2">
      <c r="A260" t="s">
        <v>41</v>
      </c>
      <c r="E260" s="26" t="s">
        <v>358</v>
      </c>
    </row>
    <row r="261" spans="1:16" x14ac:dyDescent="0.2">
      <c r="A261" s="17" t="s">
        <v>34</v>
      </c>
      <c r="B261" s="21" t="s">
        <v>359</v>
      </c>
      <c r="C261" s="21" t="s">
        <v>360</v>
      </c>
      <c r="D261" s="17" t="s">
        <v>13</v>
      </c>
      <c r="E261" s="22" t="s">
        <v>361</v>
      </c>
      <c r="F261" s="23" t="s">
        <v>72</v>
      </c>
      <c r="G261" s="24">
        <v>49.38</v>
      </c>
      <c r="H261" s="24">
        <v>0</v>
      </c>
      <c r="I261" s="24">
        <f>ROUND(ROUND(H261,2)*ROUND(G261,2),2)</f>
        <v>0</v>
      </c>
      <c r="O261">
        <f>(I261*21)/100</f>
        <v>0</v>
      </c>
      <c r="P261" t="s">
        <v>11</v>
      </c>
    </row>
    <row r="262" spans="1:16" x14ac:dyDescent="0.2">
      <c r="A262" s="25" t="s">
        <v>38</v>
      </c>
      <c r="E262" s="26" t="s">
        <v>13</v>
      </c>
    </row>
    <row r="263" spans="1:16" ht="114.75" x14ac:dyDescent="0.2">
      <c r="A263" s="27" t="s">
        <v>39</v>
      </c>
      <c r="E263" s="28" t="s">
        <v>362</v>
      </c>
    </row>
    <row r="264" spans="1:16" ht="114.75" x14ac:dyDescent="0.2">
      <c r="A264" t="s">
        <v>41</v>
      </c>
      <c r="E264" s="26" t="s">
        <v>358</v>
      </c>
    </row>
    <row r="265" spans="1:16" x14ac:dyDescent="0.2">
      <c r="A265" s="17" t="s">
        <v>34</v>
      </c>
      <c r="B265" s="21" t="s">
        <v>363</v>
      </c>
      <c r="C265" s="21" t="s">
        <v>364</v>
      </c>
      <c r="D265" s="17" t="s">
        <v>13</v>
      </c>
      <c r="E265" s="22" t="s">
        <v>365</v>
      </c>
      <c r="F265" s="23" t="s">
        <v>37</v>
      </c>
      <c r="G265" s="24">
        <v>1.52</v>
      </c>
      <c r="H265" s="24">
        <v>0</v>
      </c>
      <c r="I265" s="24">
        <f>ROUND(ROUND(H265,2)*ROUND(G265,2),2)</f>
        <v>0</v>
      </c>
      <c r="O265">
        <f>(I265*21)/100</f>
        <v>0</v>
      </c>
      <c r="P265" t="s">
        <v>11</v>
      </c>
    </row>
    <row r="266" spans="1:16" x14ac:dyDescent="0.2">
      <c r="A266" s="25" t="s">
        <v>38</v>
      </c>
      <c r="E266" s="26" t="s">
        <v>13</v>
      </c>
    </row>
    <row r="267" spans="1:16" x14ac:dyDescent="0.2">
      <c r="A267" s="27" t="s">
        <v>39</v>
      </c>
      <c r="E267" s="28" t="s">
        <v>366</v>
      </c>
    </row>
    <row r="268" spans="1:16" ht="114.75" x14ac:dyDescent="0.2">
      <c r="A268" t="s">
        <v>41</v>
      </c>
      <c r="E268" s="26" t="s">
        <v>367</v>
      </c>
    </row>
    <row r="269" spans="1:16" x14ac:dyDescent="0.2">
      <c r="A269" s="17" t="s">
        <v>34</v>
      </c>
      <c r="B269" s="21" t="s">
        <v>368</v>
      </c>
      <c r="C269" s="21" t="s">
        <v>369</v>
      </c>
      <c r="D269" s="17" t="s">
        <v>13</v>
      </c>
      <c r="E269" s="22" t="s">
        <v>370</v>
      </c>
      <c r="F269" s="23" t="s">
        <v>89</v>
      </c>
      <c r="G269" s="24">
        <v>30.4</v>
      </c>
      <c r="H269" s="24">
        <v>0</v>
      </c>
      <c r="I269" s="24">
        <f>ROUND(ROUND(H269,2)*ROUND(G269,2),2)</f>
        <v>0</v>
      </c>
      <c r="O269">
        <f>(I269*21)/100</f>
        <v>0</v>
      </c>
      <c r="P269" t="s">
        <v>11</v>
      </c>
    </row>
    <row r="270" spans="1:16" x14ac:dyDescent="0.2">
      <c r="A270" s="25" t="s">
        <v>38</v>
      </c>
      <c r="E270" s="26" t="s">
        <v>371</v>
      </c>
    </row>
    <row r="271" spans="1:16" x14ac:dyDescent="0.2">
      <c r="A271" s="27" t="s">
        <v>39</v>
      </c>
      <c r="E271" s="28" t="s">
        <v>372</v>
      </c>
    </row>
    <row r="272" spans="1:16" ht="25.5" x14ac:dyDescent="0.2">
      <c r="A272" t="s">
        <v>41</v>
      </c>
      <c r="E272" s="26" t="s">
        <v>92</v>
      </c>
    </row>
    <row r="273" spans="1:16" x14ac:dyDescent="0.2">
      <c r="A273" s="17" t="s">
        <v>34</v>
      </c>
      <c r="B273" s="21" t="s">
        <v>373</v>
      </c>
      <c r="C273" s="21" t="s">
        <v>374</v>
      </c>
      <c r="D273" s="17" t="s">
        <v>13</v>
      </c>
      <c r="E273" s="22" t="s">
        <v>375</v>
      </c>
      <c r="F273" s="23" t="s">
        <v>107</v>
      </c>
      <c r="G273" s="24">
        <v>171.4</v>
      </c>
      <c r="H273" s="24">
        <v>0</v>
      </c>
      <c r="I273" s="24">
        <f>ROUND(ROUND(H273,2)*ROUND(G273,2),2)</f>
        <v>0</v>
      </c>
      <c r="O273">
        <f>(I273*21)/100</f>
        <v>0</v>
      </c>
      <c r="P273" t="s">
        <v>11</v>
      </c>
    </row>
    <row r="274" spans="1:16" x14ac:dyDescent="0.2">
      <c r="A274" s="25" t="s">
        <v>38</v>
      </c>
      <c r="E274" s="26" t="s">
        <v>13</v>
      </c>
    </row>
    <row r="275" spans="1:16" ht="38.25" x14ac:dyDescent="0.2">
      <c r="A275" s="27" t="s">
        <v>39</v>
      </c>
      <c r="E275" s="28" t="s">
        <v>376</v>
      </c>
    </row>
    <row r="276" spans="1:16" ht="89.25" x14ac:dyDescent="0.2">
      <c r="A276" t="s">
        <v>41</v>
      </c>
      <c r="E276" s="26" t="s">
        <v>377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hlusip</cp:lastModifiedBy>
  <dcterms:modified xsi:type="dcterms:W3CDTF">2021-04-26T07:10:46Z</dcterms:modified>
  <cp:category/>
  <cp:contentStatus/>
</cp:coreProperties>
</file>